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3E5796-6A31-4E4F-B898-CAFDA1FD0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Graphs 2" sheetId="5" r:id="rId3"/>
    <sheet name="BAV" sheetId="3" r:id="rId4"/>
    <sheet name="B" sheetId="4" r:id="rId5"/>
  </sheets>
  <definedNames>
    <definedName name="solver_adj" localSheetId="0">'Active 1'!$E$11:$E$13</definedName>
    <definedName name="solver_adj" localSheetId="1">('Active 2'!$AC$3:$AC$10,'Active 2'!$BC$6:$BC$10)</definedName>
    <definedName name="solver_cvg" localSheetId="0">0.001</definedName>
    <definedName name="solver_cvg" localSheetId="1">0.001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'Active 1'!$E$14</definedName>
    <definedName name="solver_opt" localSheetId="1">'Active 2'!$AC$12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F14" i="1" l="1"/>
  <c r="E413" i="1"/>
  <c r="F413" i="1"/>
  <c r="G413" i="1" s="1"/>
  <c r="N413" i="1" s="1"/>
  <c r="Q413" i="1"/>
  <c r="E414" i="1"/>
  <c r="F414" i="1"/>
  <c r="G414" i="1" s="1"/>
  <c r="N414" i="1" s="1"/>
  <c r="Q414" i="1"/>
  <c r="E415" i="1"/>
  <c r="F415" i="1"/>
  <c r="G415" i="1" s="1"/>
  <c r="N415" i="1" s="1"/>
  <c r="Q415" i="1"/>
  <c r="BP78" i="2"/>
  <c r="CD78" i="2"/>
  <c r="CC78" i="2" s="1"/>
  <c r="CE78" i="2"/>
  <c r="BP79" i="2"/>
  <c r="CD79" i="2"/>
  <c r="CC79" i="2" s="1"/>
  <c r="CE79" i="2"/>
  <c r="BP80" i="2"/>
  <c r="CD80" i="2"/>
  <c r="CC80" i="2" s="1"/>
  <c r="CE80" i="2"/>
  <c r="BP81" i="2"/>
  <c r="CD81" i="2"/>
  <c r="CC81" i="2" s="1"/>
  <c r="CE81" i="2"/>
  <c r="BP82" i="2"/>
  <c r="CD82" i="2"/>
  <c r="CC82" i="2" s="1"/>
  <c r="CE82" i="2"/>
  <c r="BP83" i="2"/>
  <c r="CD83" i="2"/>
  <c r="CC83" i="2" s="1"/>
  <c r="CE83" i="2"/>
  <c r="BP84" i="2"/>
  <c r="CD84" i="2"/>
  <c r="CC84" i="2" s="1"/>
  <c r="CE84" i="2"/>
  <c r="BP85" i="2"/>
  <c r="CD85" i="2"/>
  <c r="CC85" i="2" s="1"/>
  <c r="CE85" i="2"/>
  <c r="BP86" i="2"/>
  <c r="CD86" i="2"/>
  <c r="CC86" i="2" s="1"/>
  <c r="CE86" i="2"/>
  <c r="BP87" i="2"/>
  <c r="CD87" i="2"/>
  <c r="CC87" i="2" s="1"/>
  <c r="CE87" i="2"/>
  <c r="BP88" i="2"/>
  <c r="CD88" i="2"/>
  <c r="CC88" i="2" s="1"/>
  <c r="CE88" i="2"/>
  <c r="BP89" i="2"/>
  <c r="CD89" i="2"/>
  <c r="CC89" i="2" s="1"/>
  <c r="CE89" i="2"/>
  <c r="BP90" i="2"/>
  <c r="CD90" i="2"/>
  <c r="CC90" i="2" s="1"/>
  <c r="CE90" i="2"/>
  <c r="BP91" i="2"/>
  <c r="CD91" i="2"/>
  <c r="CC91" i="2" s="1"/>
  <c r="CE91" i="2"/>
  <c r="BP92" i="2"/>
  <c r="CD92" i="2"/>
  <c r="CC92" i="2" s="1"/>
  <c r="CE92" i="2"/>
  <c r="BP93" i="2"/>
  <c r="CD93" i="2"/>
  <c r="CC93" i="2" s="1"/>
  <c r="CE93" i="2"/>
  <c r="BP94" i="2"/>
  <c r="CD94" i="2"/>
  <c r="CC94" i="2" s="1"/>
  <c r="CE94" i="2"/>
  <c r="BP95" i="2"/>
  <c r="CD95" i="2"/>
  <c r="CC95" i="2" s="1"/>
  <c r="CE95" i="2"/>
  <c r="BP96" i="2"/>
  <c r="CD96" i="2"/>
  <c r="CC96" i="2" s="1"/>
  <c r="CE96" i="2"/>
  <c r="BP97" i="2"/>
  <c r="CD97" i="2"/>
  <c r="CC97" i="2" s="1"/>
  <c r="CE97" i="2"/>
  <c r="BP98" i="2"/>
  <c r="CD98" i="2"/>
  <c r="CC98" i="2" s="1"/>
  <c r="CE98" i="2"/>
  <c r="BP77" i="2"/>
  <c r="E389" i="2"/>
  <c r="F389" i="2" s="1"/>
  <c r="Q389" i="2"/>
  <c r="E390" i="2"/>
  <c r="F390" i="2"/>
  <c r="Z390" i="2" s="1"/>
  <c r="Q390" i="2"/>
  <c r="E391" i="2"/>
  <c r="F391" i="2"/>
  <c r="G391" i="2" s="1"/>
  <c r="Q391" i="2"/>
  <c r="F14" i="2"/>
  <c r="E412" i="1"/>
  <c r="F412" i="1" s="1"/>
  <c r="G412" i="1" s="1"/>
  <c r="N412" i="1" s="1"/>
  <c r="Q412" i="1"/>
  <c r="E388" i="2"/>
  <c r="F388" i="2" s="1"/>
  <c r="Q388" i="2"/>
  <c r="E410" i="1"/>
  <c r="F410" i="1" s="1"/>
  <c r="G410" i="1" s="1"/>
  <c r="N410" i="1" s="1"/>
  <c r="Q410" i="1"/>
  <c r="E411" i="1"/>
  <c r="F411" i="1"/>
  <c r="G411" i="1" s="1"/>
  <c r="N411" i="1" s="1"/>
  <c r="Q411" i="1"/>
  <c r="E386" i="2"/>
  <c r="F386" i="2" s="1"/>
  <c r="Q386" i="2"/>
  <c r="E387" i="2"/>
  <c r="F387" i="2" s="1"/>
  <c r="Q387" i="2"/>
  <c r="E385" i="2"/>
  <c r="F385" i="2" s="1"/>
  <c r="Q385" i="2"/>
  <c r="E409" i="1"/>
  <c r="F409" i="1" s="1"/>
  <c r="G409" i="1" s="1"/>
  <c r="N409" i="1" s="1"/>
  <c r="Q409" i="1"/>
  <c r="E393" i="1"/>
  <c r="F393" i="1" s="1"/>
  <c r="G393" i="1" s="1"/>
  <c r="J393" i="1" s="1"/>
  <c r="Q393" i="1"/>
  <c r="E395" i="1"/>
  <c r="F395" i="1"/>
  <c r="G395" i="1" s="1"/>
  <c r="J395" i="1" s="1"/>
  <c r="Q395" i="1"/>
  <c r="E397" i="1"/>
  <c r="F397" i="1" s="1"/>
  <c r="G397" i="1" s="1"/>
  <c r="N397" i="1" s="1"/>
  <c r="Q397" i="1"/>
  <c r="E398" i="1"/>
  <c r="F398" i="1" s="1"/>
  <c r="G398" i="1" s="1"/>
  <c r="N398" i="1" s="1"/>
  <c r="Q398" i="1"/>
  <c r="E399" i="1"/>
  <c r="F399" i="1"/>
  <c r="G399" i="1"/>
  <c r="N399" i="1" s="1"/>
  <c r="Q399" i="1"/>
  <c r="E400" i="1"/>
  <c r="F400" i="1"/>
  <c r="G400" i="1" s="1"/>
  <c r="N400" i="1" s="1"/>
  <c r="Q400" i="1"/>
  <c r="E401" i="1"/>
  <c r="F401" i="1"/>
  <c r="G401" i="1" s="1"/>
  <c r="N401" i="1" s="1"/>
  <c r="Q401" i="1"/>
  <c r="E402" i="1"/>
  <c r="F402" i="1" s="1"/>
  <c r="G402" i="1" s="1"/>
  <c r="N402" i="1" s="1"/>
  <c r="Q402" i="1"/>
  <c r="E403" i="1"/>
  <c r="F403" i="1" s="1"/>
  <c r="G403" i="1" s="1"/>
  <c r="N403" i="1" s="1"/>
  <c r="Q403" i="1"/>
  <c r="E404" i="1"/>
  <c r="F404" i="1"/>
  <c r="G404" i="1" s="1"/>
  <c r="N404" i="1" s="1"/>
  <c r="Q404" i="1"/>
  <c r="E405" i="1"/>
  <c r="F405" i="1"/>
  <c r="G405" i="1" s="1"/>
  <c r="N405" i="1" s="1"/>
  <c r="Q405" i="1"/>
  <c r="E406" i="1"/>
  <c r="F406" i="1" s="1"/>
  <c r="G406" i="1" s="1"/>
  <c r="N406" i="1" s="1"/>
  <c r="Q406" i="1"/>
  <c r="E407" i="1"/>
  <c r="F407" i="1" s="1"/>
  <c r="G407" i="1" s="1"/>
  <c r="N407" i="1" s="1"/>
  <c r="Q407" i="1"/>
  <c r="E408" i="1"/>
  <c r="F408" i="1" s="1"/>
  <c r="G408" i="1" s="1"/>
  <c r="N408" i="1" s="1"/>
  <c r="Q408" i="1"/>
  <c r="E369" i="1"/>
  <c r="F369" i="1" s="1"/>
  <c r="G369" i="1" s="1"/>
  <c r="J369" i="1" s="1"/>
  <c r="Q369" i="1"/>
  <c r="E371" i="1"/>
  <c r="F371" i="1" s="1"/>
  <c r="G371" i="1" s="1"/>
  <c r="J371" i="1" s="1"/>
  <c r="Q371" i="1"/>
  <c r="E373" i="1"/>
  <c r="F373" i="1" s="1"/>
  <c r="G373" i="1" s="1"/>
  <c r="J373" i="1" s="1"/>
  <c r="Q373" i="1"/>
  <c r="E375" i="1"/>
  <c r="F375" i="1" s="1"/>
  <c r="G375" i="1" s="1"/>
  <c r="J375" i="1" s="1"/>
  <c r="Q375" i="1"/>
  <c r="E377" i="1"/>
  <c r="F377" i="1" s="1"/>
  <c r="G377" i="1" s="1"/>
  <c r="J377" i="1" s="1"/>
  <c r="Q377" i="1"/>
  <c r="E379" i="1"/>
  <c r="F379" i="1" s="1"/>
  <c r="G379" i="1" s="1"/>
  <c r="J379" i="1" s="1"/>
  <c r="Q379" i="1"/>
  <c r="E381" i="1"/>
  <c r="F381" i="1" s="1"/>
  <c r="G381" i="1" s="1"/>
  <c r="J381" i="1" s="1"/>
  <c r="Q381" i="1"/>
  <c r="E383" i="1"/>
  <c r="F383" i="1" s="1"/>
  <c r="G383" i="1" s="1"/>
  <c r="J383" i="1" s="1"/>
  <c r="Q383" i="1"/>
  <c r="E384" i="1"/>
  <c r="F384" i="1" s="1"/>
  <c r="G384" i="1" s="1"/>
  <c r="J384" i="1" s="1"/>
  <c r="Q384" i="1"/>
  <c r="E385" i="1"/>
  <c r="F385" i="1" s="1"/>
  <c r="G385" i="1" s="1"/>
  <c r="J385" i="1" s="1"/>
  <c r="Q385" i="1"/>
  <c r="E387" i="1"/>
  <c r="F387" i="1" s="1"/>
  <c r="G387" i="1" s="1"/>
  <c r="J387" i="1" s="1"/>
  <c r="Q387" i="1"/>
  <c r="E389" i="1"/>
  <c r="F389" i="1"/>
  <c r="G389" i="1" s="1"/>
  <c r="J389" i="1" s="1"/>
  <c r="Q389" i="1"/>
  <c r="E390" i="1"/>
  <c r="F390" i="1" s="1"/>
  <c r="G390" i="1" s="1"/>
  <c r="J390" i="1" s="1"/>
  <c r="Q390" i="1"/>
  <c r="E391" i="1"/>
  <c r="F391" i="1" s="1"/>
  <c r="G391" i="1" s="1"/>
  <c r="J391" i="1" s="1"/>
  <c r="Q391" i="1"/>
  <c r="E382" i="2"/>
  <c r="F382" i="2" s="1"/>
  <c r="Q382" i="2"/>
  <c r="E383" i="2"/>
  <c r="F383" i="2" s="1"/>
  <c r="Q383" i="2"/>
  <c r="E384" i="2"/>
  <c r="F384" i="2" s="1"/>
  <c r="G384" i="2" s="1"/>
  <c r="Q384" i="2"/>
  <c r="F11" i="1"/>
  <c r="G11" i="1"/>
  <c r="C17" i="1"/>
  <c r="E132" i="1"/>
  <c r="F132" i="1" s="1"/>
  <c r="G132" i="1" s="1"/>
  <c r="Q132" i="1"/>
  <c r="E133" i="1"/>
  <c r="F133" i="1" s="1"/>
  <c r="G133" i="1" s="1"/>
  <c r="J133" i="1" s="1"/>
  <c r="Q133" i="1"/>
  <c r="E137" i="1"/>
  <c r="F137" i="1" s="1"/>
  <c r="G137" i="1" s="1"/>
  <c r="Q137" i="1"/>
  <c r="E140" i="1"/>
  <c r="F140" i="1" s="1"/>
  <c r="G140" i="1" s="1"/>
  <c r="J140" i="1" s="1"/>
  <c r="Q140" i="1"/>
  <c r="E141" i="1"/>
  <c r="F141" i="1" s="1"/>
  <c r="G141" i="1" s="1"/>
  <c r="M141" i="1" s="1"/>
  <c r="Q141" i="1"/>
  <c r="E142" i="1"/>
  <c r="F142" i="1" s="1"/>
  <c r="G142" i="1" s="1"/>
  <c r="J142" i="1"/>
  <c r="Q142" i="1"/>
  <c r="E146" i="1"/>
  <c r="F146" i="1"/>
  <c r="G146" i="1" s="1"/>
  <c r="I146" i="1" s="1"/>
  <c r="Q146" i="1"/>
  <c r="E147" i="1"/>
  <c r="F147" i="1" s="1"/>
  <c r="G147" i="1" s="1"/>
  <c r="Q147" i="1"/>
  <c r="E148" i="1"/>
  <c r="F148" i="1" s="1"/>
  <c r="G148" i="1" s="1"/>
  <c r="Q148" i="1"/>
  <c r="E152" i="1"/>
  <c r="F152" i="1" s="1"/>
  <c r="G152" i="1" s="1"/>
  <c r="I152" i="1" s="1"/>
  <c r="Q152" i="1"/>
  <c r="E156" i="1"/>
  <c r="F156" i="1" s="1"/>
  <c r="G156" i="1" s="1"/>
  <c r="R156" i="1" s="1"/>
  <c r="Q156" i="1"/>
  <c r="E157" i="1"/>
  <c r="F157" i="1" s="1"/>
  <c r="G157" i="1" s="1"/>
  <c r="I157" i="1" s="1"/>
  <c r="Q157" i="1"/>
  <c r="E158" i="1"/>
  <c r="E19" i="3" s="1"/>
  <c r="Q158" i="1"/>
  <c r="E159" i="1"/>
  <c r="F159" i="1" s="1"/>
  <c r="G159" i="1" s="1"/>
  <c r="R159" i="1" s="1"/>
  <c r="Q159" i="1"/>
  <c r="E160" i="1"/>
  <c r="F160" i="1" s="1"/>
  <c r="G160" i="1" s="1"/>
  <c r="Q160" i="1"/>
  <c r="E162" i="1"/>
  <c r="E23" i="3" s="1"/>
  <c r="Q162" i="1"/>
  <c r="E163" i="1"/>
  <c r="F163" i="1" s="1"/>
  <c r="G163" i="1" s="1"/>
  <c r="Q163" i="1"/>
  <c r="E164" i="1"/>
  <c r="F164" i="1" s="1"/>
  <c r="G164" i="1" s="1"/>
  <c r="M164" i="1" s="1"/>
  <c r="Q164" i="1"/>
  <c r="E165" i="1"/>
  <c r="F165" i="1" s="1"/>
  <c r="G165" i="1" s="1"/>
  <c r="Q165" i="1"/>
  <c r="E166" i="1"/>
  <c r="F166" i="1" s="1"/>
  <c r="G166" i="1" s="1"/>
  <c r="M166" i="1" s="1"/>
  <c r="Q166" i="1"/>
  <c r="E167" i="1"/>
  <c r="F167" i="1"/>
  <c r="G167" i="1" s="1"/>
  <c r="M167" i="1" s="1"/>
  <c r="Q167" i="1"/>
  <c r="E168" i="1"/>
  <c r="F168" i="1" s="1"/>
  <c r="G168" i="1" s="1"/>
  <c r="M168" i="1" s="1"/>
  <c r="Q168" i="1"/>
  <c r="E169" i="1"/>
  <c r="F169" i="1" s="1"/>
  <c r="G169" i="1" s="1"/>
  <c r="Q169" i="1"/>
  <c r="E170" i="1"/>
  <c r="F170" i="1"/>
  <c r="G170" i="1" s="1"/>
  <c r="M170" i="1" s="1"/>
  <c r="Q170" i="1"/>
  <c r="E172" i="1"/>
  <c r="F172" i="1"/>
  <c r="G172" i="1" s="1"/>
  <c r="M172" i="1" s="1"/>
  <c r="Q172" i="1"/>
  <c r="E173" i="1"/>
  <c r="F173" i="1" s="1"/>
  <c r="G173" i="1" s="1"/>
  <c r="Q173" i="1"/>
  <c r="E176" i="1"/>
  <c r="F176" i="1" s="1"/>
  <c r="G176" i="1" s="1"/>
  <c r="Q176" i="1"/>
  <c r="E179" i="1"/>
  <c r="F179" i="1" s="1"/>
  <c r="G179" i="1" s="1"/>
  <c r="M179" i="1" s="1"/>
  <c r="Q179" i="1"/>
  <c r="E184" i="1"/>
  <c r="F184" i="1"/>
  <c r="G184" i="1" s="1"/>
  <c r="I184" i="1" s="1"/>
  <c r="Q184" i="1"/>
  <c r="E185" i="1"/>
  <c r="F185" i="1" s="1"/>
  <c r="G185" i="1" s="1"/>
  <c r="H185" i="1" s="1"/>
  <c r="Q185" i="1"/>
  <c r="E186" i="1"/>
  <c r="F186" i="1"/>
  <c r="G186" i="1" s="1"/>
  <c r="M186" i="1" s="1"/>
  <c r="Q186" i="1"/>
  <c r="E190" i="1"/>
  <c r="F190" i="1"/>
  <c r="G190" i="1" s="1"/>
  <c r="M190" i="1" s="1"/>
  <c r="Q190" i="1"/>
  <c r="E191" i="1"/>
  <c r="F191" i="1" s="1"/>
  <c r="G191" i="1" s="1"/>
  <c r="I191" i="1" s="1"/>
  <c r="Q191" i="1"/>
  <c r="E192" i="1"/>
  <c r="F192" i="1" s="1"/>
  <c r="G192" i="1" s="1"/>
  <c r="M192" i="1" s="1"/>
  <c r="Q192" i="1"/>
  <c r="E193" i="1"/>
  <c r="F193" i="1"/>
  <c r="G193" i="1"/>
  <c r="K193" i="1" s="1"/>
  <c r="Q193" i="1"/>
  <c r="E194" i="1"/>
  <c r="F194" i="1" s="1"/>
  <c r="G194" i="1" s="1"/>
  <c r="K194" i="1" s="1"/>
  <c r="Q194" i="1"/>
  <c r="E195" i="1"/>
  <c r="E40" i="3" s="1"/>
  <c r="Q195" i="1"/>
  <c r="E196" i="1"/>
  <c r="F196" i="1" s="1"/>
  <c r="G196" i="1" s="1"/>
  <c r="K196" i="1"/>
  <c r="Q196" i="1"/>
  <c r="E197" i="1"/>
  <c r="F197" i="1" s="1"/>
  <c r="G197" i="1" s="1"/>
  <c r="I197" i="1" s="1"/>
  <c r="Q197" i="1"/>
  <c r="E198" i="1"/>
  <c r="F198" i="1" s="1"/>
  <c r="G198" i="1" s="1"/>
  <c r="M198" i="1" s="1"/>
  <c r="Q198" i="1"/>
  <c r="E199" i="1"/>
  <c r="F199" i="1" s="1"/>
  <c r="G199" i="1" s="1"/>
  <c r="K199" i="1" s="1"/>
  <c r="Q199" i="1"/>
  <c r="E200" i="1"/>
  <c r="Q200" i="1"/>
  <c r="E201" i="1"/>
  <c r="F201" i="1" s="1"/>
  <c r="G201" i="1" s="1"/>
  <c r="I201" i="1" s="1"/>
  <c r="Q201" i="1"/>
  <c r="E202" i="1"/>
  <c r="F202" i="1" s="1"/>
  <c r="G202" i="1" s="1"/>
  <c r="Q202" i="1"/>
  <c r="E203" i="1"/>
  <c r="F203" i="1"/>
  <c r="G203" i="1" s="1"/>
  <c r="Q203" i="1"/>
  <c r="E204" i="1"/>
  <c r="F204" i="1" s="1"/>
  <c r="G204" i="1" s="1"/>
  <c r="Q204" i="1"/>
  <c r="E205" i="1"/>
  <c r="F205" i="1" s="1"/>
  <c r="G205" i="1" s="1"/>
  <c r="J205" i="1" s="1"/>
  <c r="Q205" i="1"/>
  <c r="E206" i="1"/>
  <c r="F206" i="1" s="1"/>
  <c r="G206" i="1" s="1"/>
  <c r="Q206" i="1"/>
  <c r="E207" i="1"/>
  <c r="F207" i="1" s="1"/>
  <c r="G207" i="1" s="1"/>
  <c r="M207" i="1" s="1"/>
  <c r="Q207" i="1"/>
  <c r="E208" i="1"/>
  <c r="F208" i="1" s="1"/>
  <c r="G208" i="1" s="1"/>
  <c r="J208" i="1" s="1"/>
  <c r="Q208" i="1"/>
  <c r="E209" i="1"/>
  <c r="F209" i="1" s="1"/>
  <c r="G209" i="1" s="1"/>
  <c r="Q209" i="1"/>
  <c r="E210" i="1"/>
  <c r="F210" i="1" s="1"/>
  <c r="G210" i="1" s="1"/>
  <c r="Q210" i="1"/>
  <c r="E211" i="1"/>
  <c r="F211" i="1" s="1"/>
  <c r="G211" i="1" s="1"/>
  <c r="Q211" i="1"/>
  <c r="E212" i="1"/>
  <c r="F212" i="1" s="1"/>
  <c r="G212" i="1" s="1"/>
  <c r="M212" i="1" s="1"/>
  <c r="Q212" i="1"/>
  <c r="E213" i="1"/>
  <c r="F213" i="1" s="1"/>
  <c r="G213" i="1" s="1"/>
  <c r="Q213" i="1"/>
  <c r="E214" i="1"/>
  <c r="F214" i="1" s="1"/>
  <c r="G214" i="1" s="1"/>
  <c r="M214" i="1" s="1"/>
  <c r="Q214" i="1"/>
  <c r="E215" i="1"/>
  <c r="F215" i="1" s="1"/>
  <c r="G215" i="1" s="1"/>
  <c r="J215" i="1" s="1"/>
  <c r="Q215" i="1"/>
  <c r="E216" i="1"/>
  <c r="F216" i="1"/>
  <c r="G216" i="1"/>
  <c r="Q216" i="1"/>
  <c r="E217" i="1"/>
  <c r="F217" i="1" s="1"/>
  <c r="G217" i="1" s="1"/>
  <c r="Q217" i="1"/>
  <c r="E218" i="1"/>
  <c r="F218" i="1" s="1"/>
  <c r="G218" i="1" s="1"/>
  <c r="N218" i="1" s="1"/>
  <c r="Q218" i="1"/>
  <c r="E219" i="1"/>
  <c r="F219" i="1" s="1"/>
  <c r="G219" i="1" s="1"/>
  <c r="Q219" i="1"/>
  <c r="E220" i="1"/>
  <c r="F220" i="1"/>
  <c r="G220" i="1" s="1"/>
  <c r="M220" i="1" s="1"/>
  <c r="Q220" i="1"/>
  <c r="E221" i="1"/>
  <c r="F221" i="1" s="1"/>
  <c r="G221" i="1" s="1"/>
  <c r="Q221" i="1"/>
  <c r="E222" i="1"/>
  <c r="F222" i="1" s="1"/>
  <c r="G222" i="1" s="1"/>
  <c r="Q222" i="1"/>
  <c r="E223" i="1"/>
  <c r="F223" i="1" s="1"/>
  <c r="Q223" i="1"/>
  <c r="E224" i="1"/>
  <c r="F224" i="1" s="1"/>
  <c r="G224" i="1" s="1"/>
  <c r="M224" i="1" s="1"/>
  <c r="Q224" i="1"/>
  <c r="E225" i="1"/>
  <c r="F225" i="1" s="1"/>
  <c r="G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G230" i="1" s="1"/>
  <c r="Q230" i="1"/>
  <c r="E231" i="1"/>
  <c r="F231" i="1"/>
  <c r="G231" i="1" s="1"/>
  <c r="Q231" i="1"/>
  <c r="E232" i="1"/>
  <c r="F232" i="1" s="1"/>
  <c r="G232" i="1" s="1"/>
  <c r="N232" i="1" s="1"/>
  <c r="Q232" i="1"/>
  <c r="E233" i="1"/>
  <c r="F233" i="1" s="1"/>
  <c r="Q233" i="1"/>
  <c r="E234" i="1"/>
  <c r="F234" i="1"/>
  <c r="G234" i="1" s="1"/>
  <c r="K234" i="1" s="1"/>
  <c r="Q234" i="1"/>
  <c r="E235" i="1"/>
  <c r="F235" i="1" s="1"/>
  <c r="G235" i="1" s="1"/>
  <c r="M235" i="1" s="1"/>
  <c r="Q235" i="1"/>
  <c r="E236" i="1"/>
  <c r="F236" i="1" s="1"/>
  <c r="G236" i="1" s="1"/>
  <c r="M236" i="1" s="1"/>
  <c r="Q236" i="1"/>
  <c r="E237" i="1"/>
  <c r="F237" i="1" s="1"/>
  <c r="G237" i="1" s="1"/>
  <c r="M237" i="1" s="1"/>
  <c r="Q237" i="1"/>
  <c r="E238" i="1"/>
  <c r="F238" i="1"/>
  <c r="G238" i="1" s="1"/>
  <c r="Q238" i="1"/>
  <c r="E239" i="1"/>
  <c r="F239" i="1"/>
  <c r="G239" i="1" s="1"/>
  <c r="Q239" i="1"/>
  <c r="E240" i="1"/>
  <c r="F240" i="1" s="1"/>
  <c r="G240" i="1" s="1"/>
  <c r="M240" i="1" s="1"/>
  <c r="Q240" i="1"/>
  <c r="E241" i="1"/>
  <c r="F241" i="1"/>
  <c r="G241" i="1" s="1"/>
  <c r="M241" i="1" s="1"/>
  <c r="Q241" i="1"/>
  <c r="E242" i="1"/>
  <c r="F242" i="1" s="1"/>
  <c r="G242" i="1" s="1"/>
  <c r="N242" i="1" s="1"/>
  <c r="Q242" i="1"/>
  <c r="E243" i="1"/>
  <c r="F243" i="1"/>
  <c r="G243" i="1"/>
  <c r="Q243" i="1"/>
  <c r="E244" i="1"/>
  <c r="F244" i="1"/>
  <c r="G244" i="1" s="1"/>
  <c r="N244" i="1" s="1"/>
  <c r="Q244" i="1"/>
  <c r="E245" i="1"/>
  <c r="F245" i="1" s="1"/>
  <c r="G245" i="1" s="1"/>
  <c r="N245" i="1" s="1"/>
  <c r="Q245" i="1"/>
  <c r="E246" i="1"/>
  <c r="F246" i="1"/>
  <c r="G246" i="1" s="1"/>
  <c r="K246" i="1" s="1"/>
  <c r="Q246" i="1"/>
  <c r="E247" i="1"/>
  <c r="F247" i="1" s="1"/>
  <c r="G247" i="1" s="1"/>
  <c r="M247" i="1" s="1"/>
  <c r="Q247" i="1"/>
  <c r="E248" i="1"/>
  <c r="F248" i="1" s="1"/>
  <c r="G248" i="1" s="1"/>
  <c r="Q248" i="1"/>
  <c r="E249" i="1"/>
  <c r="F249" i="1" s="1"/>
  <c r="G249" i="1" s="1"/>
  <c r="N249" i="1" s="1"/>
  <c r="Q249" i="1"/>
  <c r="E250" i="1"/>
  <c r="F250" i="1"/>
  <c r="G250" i="1" s="1"/>
  <c r="M250" i="1" s="1"/>
  <c r="Q250" i="1"/>
  <c r="E252" i="1"/>
  <c r="F252" i="1" s="1"/>
  <c r="G252" i="1" s="1"/>
  <c r="Q252" i="1"/>
  <c r="E254" i="1"/>
  <c r="F254" i="1"/>
  <c r="G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8" i="1"/>
  <c r="F258" i="1" s="1"/>
  <c r="G258" i="1" s="1"/>
  <c r="K258" i="1" s="1"/>
  <c r="Q258" i="1"/>
  <c r="E259" i="1"/>
  <c r="F259" i="1" s="1"/>
  <c r="G259" i="1" s="1"/>
  <c r="Q259" i="1"/>
  <c r="E260" i="1"/>
  <c r="F260" i="1" s="1"/>
  <c r="G260" i="1" s="1"/>
  <c r="K260" i="1"/>
  <c r="Q260" i="1"/>
  <c r="E261" i="1"/>
  <c r="F261" i="1" s="1"/>
  <c r="G261" i="1" s="1"/>
  <c r="Q261" i="1"/>
  <c r="E262" i="1"/>
  <c r="F262" i="1"/>
  <c r="G262" i="1" s="1"/>
  <c r="K262" i="1" s="1"/>
  <c r="Q262" i="1"/>
  <c r="E263" i="1"/>
  <c r="F263" i="1" s="1"/>
  <c r="G263" i="1" s="1"/>
  <c r="M263" i="1" s="1"/>
  <c r="Q263" i="1"/>
  <c r="E264" i="1"/>
  <c r="F264" i="1" s="1"/>
  <c r="G264" i="1" s="1"/>
  <c r="M264" i="1" s="1"/>
  <c r="Q264" i="1"/>
  <c r="E265" i="1"/>
  <c r="F265" i="1" s="1"/>
  <c r="G265" i="1" s="1"/>
  <c r="K265" i="1" s="1"/>
  <c r="Q265" i="1"/>
  <c r="E266" i="1"/>
  <c r="F266" i="1"/>
  <c r="G266" i="1" s="1"/>
  <c r="K266" i="1" s="1"/>
  <c r="Q266" i="1"/>
  <c r="E267" i="1"/>
  <c r="F267" i="1" s="1"/>
  <c r="G267" i="1" s="1"/>
  <c r="M267" i="1" s="1"/>
  <c r="Q267" i="1"/>
  <c r="E268" i="1"/>
  <c r="F268" i="1"/>
  <c r="G268" i="1" s="1"/>
  <c r="N268" i="1" s="1"/>
  <c r="Q268" i="1"/>
  <c r="E269" i="1"/>
  <c r="F269" i="1" s="1"/>
  <c r="G269" i="1" s="1"/>
  <c r="Q269" i="1"/>
  <c r="E270" i="1"/>
  <c r="F270" i="1"/>
  <c r="G270" i="1" s="1"/>
  <c r="Q270" i="1"/>
  <c r="E271" i="1"/>
  <c r="F271" i="1"/>
  <c r="G271" i="1" s="1"/>
  <c r="N271" i="1" s="1"/>
  <c r="Q271" i="1"/>
  <c r="E272" i="1"/>
  <c r="F272" i="1" s="1"/>
  <c r="G272" i="1" s="1"/>
  <c r="K272" i="1" s="1"/>
  <c r="Q272" i="1"/>
  <c r="E273" i="1"/>
  <c r="F273" i="1" s="1"/>
  <c r="G273" i="1" s="1"/>
  <c r="K273" i="1" s="1"/>
  <c r="Q273" i="1"/>
  <c r="E274" i="1"/>
  <c r="F274" i="1" s="1"/>
  <c r="G274" i="1" s="1"/>
  <c r="K274" i="1" s="1"/>
  <c r="Q274" i="1"/>
  <c r="E275" i="1"/>
  <c r="F275" i="1"/>
  <c r="G275" i="1" s="1"/>
  <c r="Q275" i="1"/>
  <c r="E276" i="1"/>
  <c r="F276" i="1"/>
  <c r="G276" i="1" s="1"/>
  <c r="M276" i="1" s="1"/>
  <c r="Q276" i="1"/>
  <c r="E277" i="1"/>
  <c r="F277" i="1"/>
  <c r="G277" i="1" s="1"/>
  <c r="Q277" i="1"/>
  <c r="E278" i="1"/>
  <c r="F278" i="1"/>
  <c r="G278" i="1" s="1"/>
  <c r="M278" i="1" s="1"/>
  <c r="Q278" i="1"/>
  <c r="E280" i="1"/>
  <c r="F280" i="1" s="1"/>
  <c r="G280" i="1" s="1"/>
  <c r="M280" i="1" s="1"/>
  <c r="Q280" i="1"/>
  <c r="E281" i="1"/>
  <c r="F281" i="1" s="1"/>
  <c r="G281" i="1" s="1"/>
  <c r="Q281" i="1"/>
  <c r="E282" i="1"/>
  <c r="F282" i="1"/>
  <c r="G282" i="1" s="1"/>
  <c r="K282" i="1" s="1"/>
  <c r="Q282" i="1"/>
  <c r="R140" i="1"/>
  <c r="E283" i="1"/>
  <c r="F283" i="1" s="1"/>
  <c r="G283" i="1" s="1"/>
  <c r="N283" i="1" s="1"/>
  <c r="Q283" i="1"/>
  <c r="E284" i="1"/>
  <c r="F284" i="1" s="1"/>
  <c r="G284" i="1" s="1"/>
  <c r="N284" i="1" s="1"/>
  <c r="Q284" i="1"/>
  <c r="E285" i="1"/>
  <c r="F285" i="1" s="1"/>
  <c r="G285" i="1" s="1"/>
  <c r="M285" i="1" s="1"/>
  <c r="Q285" i="1"/>
  <c r="E286" i="1"/>
  <c r="F286" i="1"/>
  <c r="G286" i="1" s="1"/>
  <c r="M286" i="1" s="1"/>
  <c r="Q286" i="1"/>
  <c r="E287" i="1"/>
  <c r="F287" i="1" s="1"/>
  <c r="G287" i="1" s="1"/>
  <c r="M287" i="1" s="1"/>
  <c r="Q287" i="1"/>
  <c r="E288" i="1"/>
  <c r="F288" i="1" s="1"/>
  <c r="G288" i="1" s="1"/>
  <c r="Q288" i="1"/>
  <c r="E289" i="1"/>
  <c r="F289" i="1" s="1"/>
  <c r="G289" i="1" s="1"/>
  <c r="M289" i="1" s="1"/>
  <c r="Q289" i="1"/>
  <c r="E290" i="1"/>
  <c r="F290" i="1" s="1"/>
  <c r="G290" i="1" s="1"/>
  <c r="M290" i="1" s="1"/>
  <c r="Q290" i="1"/>
  <c r="E291" i="1"/>
  <c r="F291" i="1" s="1"/>
  <c r="G291" i="1" s="1"/>
  <c r="M291" i="1" s="1"/>
  <c r="Q291" i="1"/>
  <c r="E292" i="1"/>
  <c r="F292" i="1"/>
  <c r="G292" i="1" s="1"/>
  <c r="Q292" i="1"/>
  <c r="E293" i="1"/>
  <c r="F293" i="1" s="1"/>
  <c r="G293" i="1" s="1"/>
  <c r="K293" i="1" s="1"/>
  <c r="Q293" i="1"/>
  <c r="E294" i="1"/>
  <c r="F294" i="1" s="1"/>
  <c r="G294" i="1" s="1"/>
  <c r="Q294" i="1"/>
  <c r="E295" i="1"/>
  <c r="F295" i="1"/>
  <c r="G295" i="1" s="1"/>
  <c r="M295" i="1" s="1"/>
  <c r="Q295" i="1"/>
  <c r="E296" i="1"/>
  <c r="F296" i="1" s="1"/>
  <c r="G296" i="1" s="1"/>
  <c r="Q296" i="1"/>
  <c r="E297" i="1"/>
  <c r="F297" i="1"/>
  <c r="G297" i="1" s="1"/>
  <c r="M297" i="1" s="1"/>
  <c r="Q297" i="1"/>
  <c r="E298" i="1"/>
  <c r="F298" i="1" s="1"/>
  <c r="G298" i="1" s="1"/>
  <c r="M298" i="1"/>
  <c r="Q298" i="1"/>
  <c r="E299" i="1"/>
  <c r="F299" i="1" s="1"/>
  <c r="G299" i="1" s="1"/>
  <c r="Q299" i="1"/>
  <c r="E300" i="1"/>
  <c r="F300" i="1"/>
  <c r="G300" i="1" s="1"/>
  <c r="K300" i="1" s="1"/>
  <c r="Q300" i="1"/>
  <c r="E301" i="1"/>
  <c r="F301" i="1" s="1"/>
  <c r="G301" i="1" s="1"/>
  <c r="M301" i="1" s="1"/>
  <c r="Q301" i="1"/>
  <c r="E302" i="1"/>
  <c r="F302" i="1"/>
  <c r="G302" i="1" s="1"/>
  <c r="M302" i="1" s="1"/>
  <c r="Q302" i="1"/>
  <c r="E303" i="1"/>
  <c r="F303" i="1"/>
  <c r="G303" i="1" s="1"/>
  <c r="Q303" i="1"/>
  <c r="E306" i="1"/>
  <c r="F306" i="1" s="1"/>
  <c r="G306" i="1" s="1"/>
  <c r="M306" i="1" s="1"/>
  <c r="Q306" i="1"/>
  <c r="E307" i="1"/>
  <c r="F307" i="1" s="1"/>
  <c r="Q307" i="1"/>
  <c r="E308" i="1"/>
  <c r="F308" i="1" s="1"/>
  <c r="G308" i="1" s="1"/>
  <c r="N308" i="1" s="1"/>
  <c r="Q308" i="1"/>
  <c r="E309" i="1"/>
  <c r="F309" i="1"/>
  <c r="G309" i="1" s="1"/>
  <c r="Q309" i="1"/>
  <c r="E310" i="1"/>
  <c r="F310" i="1"/>
  <c r="G310" i="1" s="1"/>
  <c r="N310" i="1" s="1"/>
  <c r="Q310" i="1"/>
  <c r="R166" i="1"/>
  <c r="E314" i="1"/>
  <c r="F314" i="1"/>
  <c r="G314" i="1" s="1"/>
  <c r="M314" i="1" s="1"/>
  <c r="Q314" i="1"/>
  <c r="E316" i="1"/>
  <c r="F316" i="1" s="1"/>
  <c r="G316" i="1" s="1"/>
  <c r="M316" i="1" s="1"/>
  <c r="Q316" i="1"/>
  <c r="E318" i="1"/>
  <c r="F318" i="1"/>
  <c r="G318" i="1"/>
  <c r="M318" i="1" s="1"/>
  <c r="Q318" i="1"/>
  <c r="E319" i="1"/>
  <c r="F319" i="1" s="1"/>
  <c r="G319" i="1" s="1"/>
  <c r="M319" i="1" s="1"/>
  <c r="Q319" i="1"/>
  <c r="E320" i="1"/>
  <c r="F320" i="1"/>
  <c r="G320" i="1" s="1"/>
  <c r="M320" i="1" s="1"/>
  <c r="Q320" i="1"/>
  <c r="E321" i="1"/>
  <c r="F321" i="1"/>
  <c r="G321" i="1"/>
  <c r="Q321" i="1"/>
  <c r="E322" i="1"/>
  <c r="F322" i="1" s="1"/>
  <c r="G322" i="1" s="1"/>
  <c r="M322" i="1" s="1"/>
  <c r="Q322" i="1"/>
  <c r="E325" i="1"/>
  <c r="F325" i="1" s="1"/>
  <c r="G325" i="1" s="1"/>
  <c r="M325" i="1" s="1"/>
  <c r="Q325" i="1"/>
  <c r="E327" i="1"/>
  <c r="F327" i="1" s="1"/>
  <c r="G327" i="1" s="1"/>
  <c r="J327" i="1" s="1"/>
  <c r="Q327" i="1"/>
  <c r="E328" i="1"/>
  <c r="F328" i="1"/>
  <c r="G328" i="1" s="1"/>
  <c r="Q328" i="1"/>
  <c r="E335" i="1"/>
  <c r="F335" i="1"/>
  <c r="G335" i="1"/>
  <c r="L335" i="1" s="1"/>
  <c r="Q335" i="1"/>
  <c r="E345" i="1"/>
  <c r="F345" i="1" s="1"/>
  <c r="G345" i="1" s="1"/>
  <c r="J345" i="1" s="1"/>
  <c r="Q345" i="1"/>
  <c r="E346" i="1"/>
  <c r="F346" i="1" s="1"/>
  <c r="G346" i="1" s="1"/>
  <c r="J346" i="1" s="1"/>
  <c r="Q346" i="1"/>
  <c r="E347" i="1"/>
  <c r="F347" i="1" s="1"/>
  <c r="G347" i="1" s="1"/>
  <c r="J347" i="1"/>
  <c r="Q347" i="1"/>
  <c r="E349" i="1"/>
  <c r="F349" i="1" s="1"/>
  <c r="G349" i="1" s="1"/>
  <c r="J349" i="1" s="1"/>
  <c r="Q349" i="1"/>
  <c r="E351" i="1"/>
  <c r="F351" i="1" s="1"/>
  <c r="G351" i="1" s="1"/>
  <c r="J351" i="1" s="1"/>
  <c r="Q351" i="1"/>
  <c r="E355" i="1"/>
  <c r="F355" i="1" s="1"/>
  <c r="G355" i="1" s="1"/>
  <c r="J355" i="1" s="1"/>
  <c r="Q355" i="1"/>
  <c r="E356" i="1"/>
  <c r="F356" i="1" s="1"/>
  <c r="G356" i="1" s="1"/>
  <c r="J356" i="1" s="1"/>
  <c r="Q356" i="1"/>
  <c r="E357" i="1"/>
  <c r="F357" i="1" s="1"/>
  <c r="G357" i="1" s="1"/>
  <c r="J357" i="1" s="1"/>
  <c r="Q357" i="1"/>
  <c r="E360" i="1"/>
  <c r="F360" i="1" s="1"/>
  <c r="G360" i="1" s="1"/>
  <c r="J360" i="1" s="1"/>
  <c r="Q360" i="1"/>
  <c r="E362" i="1"/>
  <c r="F362" i="1" s="1"/>
  <c r="G362" i="1" s="1"/>
  <c r="N362" i="1" s="1"/>
  <c r="Q362" i="1"/>
  <c r="E364" i="1"/>
  <c r="F364" i="1" s="1"/>
  <c r="G364" i="1" s="1"/>
  <c r="N364" i="1" s="1"/>
  <c r="Q364" i="1"/>
  <c r="E366" i="1"/>
  <c r="F366" i="1" s="1"/>
  <c r="G366" i="1" s="1"/>
  <c r="N366" i="1" s="1"/>
  <c r="Q366" i="1"/>
  <c r="E368" i="1"/>
  <c r="F368" i="1"/>
  <c r="G368" i="1"/>
  <c r="J368" i="1" s="1"/>
  <c r="Q368" i="1"/>
  <c r="E370" i="1"/>
  <c r="F370" i="1"/>
  <c r="G370" i="1" s="1"/>
  <c r="N370" i="1" s="1"/>
  <c r="Q370" i="1"/>
  <c r="E372" i="1"/>
  <c r="F372" i="1" s="1"/>
  <c r="G372" i="1" s="1"/>
  <c r="N372" i="1" s="1"/>
  <c r="Q372" i="1"/>
  <c r="E374" i="1"/>
  <c r="F374" i="1" s="1"/>
  <c r="G374" i="1" s="1"/>
  <c r="N374" i="1" s="1"/>
  <c r="Q374" i="1"/>
  <c r="E376" i="1"/>
  <c r="F376" i="1" s="1"/>
  <c r="G376" i="1" s="1"/>
  <c r="N376" i="1" s="1"/>
  <c r="Q376" i="1"/>
  <c r="E378" i="1"/>
  <c r="F378" i="1" s="1"/>
  <c r="G378" i="1" s="1"/>
  <c r="J378" i="1" s="1"/>
  <c r="Q378" i="1"/>
  <c r="E380" i="1"/>
  <c r="F380" i="1" s="1"/>
  <c r="G380" i="1" s="1"/>
  <c r="N380" i="1" s="1"/>
  <c r="Q380" i="1"/>
  <c r="E382" i="1"/>
  <c r="F382" i="1"/>
  <c r="G382" i="1" s="1"/>
  <c r="J382" i="1" s="1"/>
  <c r="Q382" i="1"/>
  <c r="E386" i="1"/>
  <c r="F386" i="1" s="1"/>
  <c r="G386" i="1" s="1"/>
  <c r="N386" i="1" s="1"/>
  <c r="Q386" i="1"/>
  <c r="E388" i="1"/>
  <c r="F388" i="1" s="1"/>
  <c r="G388" i="1" s="1"/>
  <c r="J388" i="1" s="1"/>
  <c r="Q388" i="1"/>
  <c r="E392" i="1"/>
  <c r="F392" i="1" s="1"/>
  <c r="G392" i="1" s="1"/>
  <c r="J392" i="1" s="1"/>
  <c r="Q392" i="1"/>
  <c r="E394" i="1"/>
  <c r="F394" i="1"/>
  <c r="G394" i="1" s="1"/>
  <c r="J394" i="1" s="1"/>
  <c r="Q394" i="1"/>
  <c r="E396" i="1"/>
  <c r="F396" i="1" s="1"/>
  <c r="G396" i="1" s="1"/>
  <c r="N396" i="1" s="1"/>
  <c r="Q396" i="1"/>
  <c r="E21" i="1"/>
  <c r="F21" i="1" s="1"/>
  <c r="G21" i="1" s="1"/>
  <c r="J21" i="1"/>
  <c r="Q21" i="1"/>
  <c r="E22" i="1"/>
  <c r="F22" i="1" s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E187" i="3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/>
  <c r="G41" i="1" s="1"/>
  <c r="J41" i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 s="1"/>
  <c r="G44" i="1"/>
  <c r="J44" i="1" s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E204" i="3" s="1"/>
  <c r="Q48" i="1"/>
  <c r="E49" i="1"/>
  <c r="F49" i="1"/>
  <c r="G49" i="1" s="1"/>
  <c r="J49" i="1" s="1"/>
  <c r="Q49" i="1"/>
  <c r="E50" i="1"/>
  <c r="F50" i="1" s="1"/>
  <c r="G50" i="1"/>
  <c r="J50" i="1" s="1"/>
  <c r="Q50" i="1"/>
  <c r="E51" i="1"/>
  <c r="F51" i="1" s="1"/>
  <c r="G51" i="1" s="1"/>
  <c r="J51" i="1" s="1"/>
  <c r="Q51" i="1"/>
  <c r="E52" i="1"/>
  <c r="F52" i="1" s="1"/>
  <c r="G52" i="1"/>
  <c r="J52" i="1" s="1"/>
  <c r="Q52" i="1"/>
  <c r="E53" i="1"/>
  <c r="F53" i="1" s="1"/>
  <c r="G53" i="1" s="1"/>
  <c r="J53" i="1" s="1"/>
  <c r="Q53" i="1"/>
  <c r="E54" i="1"/>
  <c r="F54" i="1" s="1"/>
  <c r="G54" i="1" s="1"/>
  <c r="J54" i="1"/>
  <c r="Q54" i="1"/>
  <c r="E55" i="1"/>
  <c r="F55" i="1"/>
  <c r="G55" i="1" s="1"/>
  <c r="J55" i="1"/>
  <c r="Q55" i="1"/>
  <c r="E56" i="1"/>
  <c r="F56" i="1" s="1"/>
  <c r="G56" i="1" s="1"/>
  <c r="J56" i="1" s="1"/>
  <c r="Q56" i="1"/>
  <c r="E57" i="1"/>
  <c r="F57" i="1"/>
  <c r="G57" i="1" s="1"/>
  <c r="J57" i="1" s="1"/>
  <c r="Q57" i="1"/>
  <c r="E58" i="1"/>
  <c r="F58" i="1" s="1"/>
  <c r="G58" i="1" s="1"/>
  <c r="J58" i="1" s="1"/>
  <c r="Q58" i="1"/>
  <c r="E59" i="1"/>
  <c r="F59" i="1"/>
  <c r="G59" i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/>
  <c r="G62" i="1"/>
  <c r="J62" i="1" s="1"/>
  <c r="Q62" i="1"/>
  <c r="E63" i="1"/>
  <c r="F63" i="1" s="1"/>
  <c r="G63" i="1" s="1"/>
  <c r="J63" i="1" s="1"/>
  <c r="Q63" i="1"/>
  <c r="E64" i="1"/>
  <c r="F64" i="1" s="1"/>
  <c r="G64" i="1" s="1"/>
  <c r="J64" i="1" s="1"/>
  <c r="Q64" i="1"/>
  <c r="E65" i="1"/>
  <c r="F65" i="1" s="1"/>
  <c r="G65" i="1"/>
  <c r="J65" i="1"/>
  <c r="Q65" i="1"/>
  <c r="E66" i="1"/>
  <c r="F66" i="1" s="1"/>
  <c r="G66" i="1" s="1"/>
  <c r="Q66" i="1"/>
  <c r="E67" i="1"/>
  <c r="F67" i="1" s="1"/>
  <c r="G67" i="1" s="1"/>
  <c r="Q67" i="1"/>
  <c r="E68" i="1"/>
  <c r="F68" i="1"/>
  <c r="G68" i="1" s="1"/>
  <c r="R68" i="1" s="1"/>
  <c r="Q68" i="1"/>
  <c r="E69" i="1"/>
  <c r="F69" i="1" s="1"/>
  <c r="G69" i="1" s="1"/>
  <c r="J69" i="1" s="1"/>
  <c r="Q69" i="1"/>
  <c r="E70" i="1"/>
  <c r="F70" i="1"/>
  <c r="G70" i="1" s="1"/>
  <c r="Q70" i="1"/>
  <c r="E71" i="1"/>
  <c r="F71" i="1" s="1"/>
  <c r="G71" i="1" s="1"/>
  <c r="J71" i="1" s="1"/>
  <c r="Q71" i="1"/>
  <c r="E72" i="1"/>
  <c r="F72" i="1" s="1"/>
  <c r="G72" i="1" s="1"/>
  <c r="J72" i="1" s="1"/>
  <c r="Q72" i="1"/>
  <c r="E73" i="1"/>
  <c r="F73" i="1" s="1"/>
  <c r="G73" i="1"/>
  <c r="J73" i="1" s="1"/>
  <c r="Q73" i="1"/>
  <c r="E74" i="1"/>
  <c r="E230" i="3" s="1"/>
  <c r="Q74" i="1"/>
  <c r="E75" i="1"/>
  <c r="F75" i="1" s="1"/>
  <c r="G75" i="1" s="1"/>
  <c r="Q75" i="1"/>
  <c r="E76" i="1"/>
  <c r="F76" i="1" s="1"/>
  <c r="G76" i="1" s="1"/>
  <c r="R76" i="1" s="1"/>
  <c r="Q76" i="1"/>
  <c r="E77" i="1"/>
  <c r="F77" i="1" s="1"/>
  <c r="G77" i="1" s="1"/>
  <c r="Q77" i="1"/>
  <c r="E78" i="1"/>
  <c r="F78" i="1" s="1"/>
  <c r="G78" i="1" s="1"/>
  <c r="Q78" i="1"/>
  <c r="E79" i="1"/>
  <c r="F79" i="1" s="1"/>
  <c r="G79" i="1" s="1"/>
  <c r="J79" i="1" s="1"/>
  <c r="Q79" i="1"/>
  <c r="E80" i="1"/>
  <c r="F80" i="1" s="1"/>
  <c r="G80" i="1" s="1"/>
  <c r="J80" i="1" s="1"/>
  <c r="Q80" i="1"/>
  <c r="E81" i="1"/>
  <c r="F81" i="1" s="1"/>
  <c r="G81" i="1" s="1"/>
  <c r="Q81" i="1"/>
  <c r="E82" i="1"/>
  <c r="F82" i="1"/>
  <c r="G82" i="1" s="1"/>
  <c r="Q82" i="1"/>
  <c r="E83" i="1"/>
  <c r="F83" i="1" s="1"/>
  <c r="G83" i="1" s="1"/>
  <c r="Q83" i="1"/>
  <c r="E84" i="1"/>
  <c r="F84" i="1"/>
  <c r="G84" i="1" s="1"/>
  <c r="R84" i="1" s="1"/>
  <c r="Q84" i="1"/>
  <c r="E85" i="1"/>
  <c r="F85" i="1" s="1"/>
  <c r="G85" i="1" s="1"/>
  <c r="Q85" i="1"/>
  <c r="E86" i="1"/>
  <c r="E242" i="3" s="1"/>
  <c r="Q86" i="1"/>
  <c r="E87" i="1"/>
  <c r="F87" i="1" s="1"/>
  <c r="G87" i="1" s="1"/>
  <c r="J87" i="1" s="1"/>
  <c r="Q87" i="1"/>
  <c r="E88" i="1"/>
  <c r="F88" i="1" s="1"/>
  <c r="G88" i="1" s="1"/>
  <c r="J88" i="1" s="1"/>
  <c r="Q88" i="1"/>
  <c r="E89" i="1"/>
  <c r="F89" i="1" s="1"/>
  <c r="G89" i="1" s="1"/>
  <c r="Q89" i="1"/>
  <c r="E90" i="1"/>
  <c r="F90" i="1"/>
  <c r="G90" i="1" s="1"/>
  <c r="Q90" i="1"/>
  <c r="E91" i="1"/>
  <c r="F91" i="1" s="1"/>
  <c r="G91" i="1" s="1"/>
  <c r="Q91" i="1"/>
  <c r="E92" i="1"/>
  <c r="F92" i="1" s="1"/>
  <c r="G92" i="1" s="1"/>
  <c r="R92" i="1" s="1"/>
  <c r="Q92" i="1"/>
  <c r="E93" i="1"/>
  <c r="F93" i="1" s="1"/>
  <c r="G93" i="1" s="1"/>
  <c r="Q93" i="1"/>
  <c r="E94" i="1"/>
  <c r="F94" i="1"/>
  <c r="G94" i="1"/>
  <c r="J94" i="1" s="1"/>
  <c r="Q94" i="1"/>
  <c r="E95" i="1"/>
  <c r="F95" i="1" s="1"/>
  <c r="G95" i="1" s="1"/>
  <c r="Q95" i="1"/>
  <c r="E96" i="1"/>
  <c r="F96" i="1" s="1"/>
  <c r="G96" i="1" s="1"/>
  <c r="Q96" i="1"/>
  <c r="E97" i="1"/>
  <c r="F97" i="1" s="1"/>
  <c r="G97" i="1"/>
  <c r="J97" i="1"/>
  <c r="Q97" i="1"/>
  <c r="E98" i="1"/>
  <c r="F98" i="1" s="1"/>
  <c r="G98" i="1" s="1"/>
  <c r="Q98" i="1"/>
  <c r="E99" i="1"/>
  <c r="F99" i="1" s="1"/>
  <c r="G99" i="1" s="1"/>
  <c r="Q99" i="1"/>
  <c r="E100" i="1"/>
  <c r="F100" i="1"/>
  <c r="G100" i="1" s="1"/>
  <c r="R100" i="1" s="1"/>
  <c r="Q100" i="1"/>
  <c r="E101" i="1"/>
  <c r="F101" i="1" s="1"/>
  <c r="G101" i="1" s="1"/>
  <c r="J101" i="1" s="1"/>
  <c r="Q101" i="1"/>
  <c r="E102" i="1"/>
  <c r="F102" i="1"/>
  <c r="G102" i="1" s="1"/>
  <c r="J102" i="1" s="1"/>
  <c r="Q102" i="1"/>
  <c r="E103" i="1"/>
  <c r="F103" i="1" s="1"/>
  <c r="G103" i="1" s="1"/>
  <c r="Q103" i="1"/>
  <c r="E104" i="1"/>
  <c r="F104" i="1" s="1"/>
  <c r="G104" i="1" s="1"/>
  <c r="J104" i="1" s="1"/>
  <c r="Q104" i="1"/>
  <c r="E105" i="1"/>
  <c r="F105" i="1" s="1"/>
  <c r="G105" i="1"/>
  <c r="J105" i="1" s="1"/>
  <c r="Q105" i="1"/>
  <c r="E106" i="1"/>
  <c r="E262" i="3" s="1"/>
  <c r="Q106" i="1"/>
  <c r="E107" i="1"/>
  <c r="F107" i="1" s="1"/>
  <c r="G107" i="1" s="1"/>
  <c r="Q107" i="1"/>
  <c r="E108" i="1"/>
  <c r="F108" i="1" s="1"/>
  <c r="G108" i="1" s="1"/>
  <c r="J108" i="1" s="1"/>
  <c r="Q108" i="1"/>
  <c r="E109" i="1"/>
  <c r="E265" i="3" s="1"/>
  <c r="Q109" i="1"/>
  <c r="E110" i="1"/>
  <c r="F110" i="1"/>
  <c r="G110" i="1" s="1"/>
  <c r="Q110" i="1"/>
  <c r="E111" i="1"/>
  <c r="F111" i="1" s="1"/>
  <c r="G111" i="1" s="1"/>
  <c r="Q111" i="1"/>
  <c r="E112" i="1"/>
  <c r="F112" i="1" s="1"/>
  <c r="G112" i="1" s="1"/>
  <c r="J112" i="1" s="1"/>
  <c r="Q112" i="1"/>
  <c r="E113" i="1"/>
  <c r="F113" i="1" s="1"/>
  <c r="G113" i="1"/>
  <c r="R113" i="1" s="1"/>
  <c r="Q113" i="1"/>
  <c r="E114" i="1"/>
  <c r="F114" i="1"/>
  <c r="G114" i="1" s="1"/>
  <c r="J114" i="1" s="1"/>
  <c r="Q114" i="1"/>
  <c r="E115" i="1"/>
  <c r="F115" i="1" s="1"/>
  <c r="G115" i="1" s="1"/>
  <c r="Q115" i="1"/>
  <c r="E116" i="1"/>
  <c r="F116" i="1"/>
  <c r="G116" i="1" s="1"/>
  <c r="J116" i="1" s="1"/>
  <c r="Q116" i="1"/>
  <c r="E117" i="1"/>
  <c r="E273" i="3" s="1"/>
  <c r="Q117" i="1"/>
  <c r="E118" i="1"/>
  <c r="F118" i="1"/>
  <c r="G118" i="1" s="1"/>
  <c r="Q118" i="1"/>
  <c r="E119" i="1"/>
  <c r="F119" i="1" s="1"/>
  <c r="G119" i="1" s="1"/>
  <c r="Q119" i="1"/>
  <c r="E120" i="1"/>
  <c r="F120" i="1" s="1"/>
  <c r="G120" i="1" s="1"/>
  <c r="Q120" i="1"/>
  <c r="E121" i="1"/>
  <c r="F121" i="1" s="1"/>
  <c r="G121" i="1"/>
  <c r="J121" i="1" s="1"/>
  <c r="Q121" i="1"/>
  <c r="E122" i="1"/>
  <c r="F122" i="1" s="1"/>
  <c r="G122" i="1" s="1"/>
  <c r="Q122" i="1"/>
  <c r="E123" i="1"/>
  <c r="F123" i="1" s="1"/>
  <c r="G123" i="1" s="1"/>
  <c r="Q123" i="1"/>
  <c r="E124" i="1"/>
  <c r="F124" i="1" s="1"/>
  <c r="G124" i="1" s="1"/>
  <c r="R124" i="1" s="1"/>
  <c r="Q124" i="1"/>
  <c r="E125" i="1"/>
  <c r="E281" i="3" s="1"/>
  <c r="Q125" i="1"/>
  <c r="E126" i="1"/>
  <c r="F126" i="1"/>
  <c r="G126" i="1"/>
  <c r="J126" i="1" s="1"/>
  <c r="Q126" i="1"/>
  <c r="E127" i="1"/>
  <c r="F127" i="1" s="1"/>
  <c r="G127" i="1" s="1"/>
  <c r="Q127" i="1"/>
  <c r="E128" i="1"/>
  <c r="F128" i="1" s="1"/>
  <c r="G128" i="1" s="1"/>
  <c r="J128" i="1" s="1"/>
  <c r="Q128" i="1"/>
  <c r="E129" i="1"/>
  <c r="F129" i="1" s="1"/>
  <c r="G129" i="1"/>
  <c r="J129" i="1"/>
  <c r="Q129" i="1"/>
  <c r="E130" i="1"/>
  <c r="F130" i="1" s="1"/>
  <c r="G130" i="1" s="1"/>
  <c r="J130" i="1" s="1"/>
  <c r="Q130" i="1"/>
  <c r="E131" i="1"/>
  <c r="F131" i="1" s="1"/>
  <c r="G131" i="1" s="1"/>
  <c r="Q131" i="1"/>
  <c r="E134" i="1"/>
  <c r="F134" i="1"/>
  <c r="G134" i="1" s="1"/>
  <c r="J134" i="1" s="1"/>
  <c r="Q134" i="1"/>
  <c r="E135" i="1"/>
  <c r="F135" i="1"/>
  <c r="G135" i="1" s="1"/>
  <c r="Q135" i="1"/>
  <c r="E136" i="1"/>
  <c r="F136" i="1" s="1"/>
  <c r="G136" i="1" s="1"/>
  <c r="Q136" i="1"/>
  <c r="E138" i="1"/>
  <c r="F138" i="1" s="1"/>
  <c r="G138" i="1" s="1"/>
  <c r="J138" i="1" s="1"/>
  <c r="Q138" i="1"/>
  <c r="E139" i="1"/>
  <c r="F139" i="1" s="1"/>
  <c r="G139" i="1" s="1"/>
  <c r="J139" i="1" s="1"/>
  <c r="Q139" i="1"/>
  <c r="E143" i="1"/>
  <c r="F143" i="1" s="1"/>
  <c r="G143" i="1" s="1"/>
  <c r="Q143" i="1"/>
  <c r="E144" i="1"/>
  <c r="F144" i="1" s="1"/>
  <c r="G144" i="1" s="1"/>
  <c r="J144" i="1" s="1"/>
  <c r="Q144" i="1"/>
  <c r="E145" i="1"/>
  <c r="E295" i="3" s="1"/>
  <c r="Q145" i="1"/>
  <c r="E149" i="1"/>
  <c r="F149" i="1"/>
  <c r="G149" i="1" s="1"/>
  <c r="J149" i="1" s="1"/>
  <c r="Q149" i="1"/>
  <c r="E150" i="1"/>
  <c r="F150" i="1"/>
  <c r="G150" i="1" s="1"/>
  <c r="J150" i="1" s="1"/>
  <c r="Q150" i="1"/>
  <c r="E151" i="1"/>
  <c r="F151" i="1" s="1"/>
  <c r="G151" i="1" s="1"/>
  <c r="J151" i="1" s="1"/>
  <c r="Q151" i="1"/>
  <c r="E153" i="1"/>
  <c r="F153" i="1" s="1"/>
  <c r="G153" i="1" s="1"/>
  <c r="J153" i="1" s="1"/>
  <c r="Q153" i="1"/>
  <c r="E154" i="1"/>
  <c r="F154" i="1" s="1"/>
  <c r="G154" i="1" s="1"/>
  <c r="Q154" i="1"/>
  <c r="E155" i="1"/>
  <c r="F155" i="1" s="1"/>
  <c r="G155" i="1" s="1"/>
  <c r="Q155" i="1"/>
  <c r="E161" i="1"/>
  <c r="F161" i="1" s="1"/>
  <c r="G161" i="1" s="1"/>
  <c r="Q161" i="1"/>
  <c r="E171" i="1"/>
  <c r="F171" i="1"/>
  <c r="G171" i="1" s="1"/>
  <c r="Q171" i="1"/>
  <c r="E174" i="1"/>
  <c r="F174" i="1" s="1"/>
  <c r="G174" i="1" s="1"/>
  <c r="Q174" i="1"/>
  <c r="E175" i="1"/>
  <c r="F175" i="1" s="1"/>
  <c r="G175" i="1" s="1"/>
  <c r="Q175" i="1"/>
  <c r="E177" i="1"/>
  <c r="E307" i="3" s="1"/>
  <c r="Q177" i="1"/>
  <c r="E178" i="1"/>
  <c r="F178" i="1" s="1"/>
  <c r="G178" i="1" s="1"/>
  <c r="Q178" i="1"/>
  <c r="E180" i="1"/>
  <c r="F180" i="1" s="1"/>
  <c r="G180" i="1" s="1"/>
  <c r="J180" i="1" s="1"/>
  <c r="Q180" i="1"/>
  <c r="E181" i="1"/>
  <c r="F181" i="1" s="1"/>
  <c r="G181" i="1" s="1"/>
  <c r="J181" i="1" s="1"/>
  <c r="Q181" i="1"/>
  <c r="E182" i="1"/>
  <c r="F182" i="1" s="1"/>
  <c r="G182" i="1" s="1"/>
  <c r="J182" i="1" s="1"/>
  <c r="Q182" i="1"/>
  <c r="E183" i="1"/>
  <c r="F183" i="1"/>
  <c r="G183" i="1" s="1"/>
  <c r="J183" i="1" s="1"/>
  <c r="Q183" i="1"/>
  <c r="E187" i="1"/>
  <c r="F187" i="1" s="1"/>
  <c r="G187" i="1" s="1"/>
  <c r="J187" i="1" s="1"/>
  <c r="Q187" i="1"/>
  <c r="E188" i="1"/>
  <c r="F188" i="1"/>
  <c r="G188" i="1" s="1"/>
  <c r="J188" i="1" s="1"/>
  <c r="Q188" i="1"/>
  <c r="E189" i="1"/>
  <c r="F189" i="1"/>
  <c r="G189" i="1" s="1"/>
  <c r="J189" i="1" s="1"/>
  <c r="Q189" i="1"/>
  <c r="E251" i="1"/>
  <c r="F251" i="1" s="1"/>
  <c r="G251" i="1" s="1"/>
  <c r="J251" i="1" s="1"/>
  <c r="Q251" i="1"/>
  <c r="E253" i="1"/>
  <c r="F253" i="1" s="1"/>
  <c r="G253" i="1" s="1"/>
  <c r="J253" i="1" s="1"/>
  <c r="Q253" i="1"/>
  <c r="E257" i="1"/>
  <c r="F257" i="1" s="1"/>
  <c r="G257" i="1"/>
  <c r="J257" i="1" s="1"/>
  <c r="Q257" i="1"/>
  <c r="E279" i="1"/>
  <c r="F279" i="1" s="1"/>
  <c r="G279" i="1" s="1"/>
  <c r="J279" i="1" s="1"/>
  <c r="Q279" i="1"/>
  <c r="E304" i="1"/>
  <c r="F304" i="1" s="1"/>
  <c r="G304" i="1" s="1"/>
  <c r="J304" i="1" s="1"/>
  <c r="Q304" i="1"/>
  <c r="E305" i="1"/>
  <c r="F305" i="1" s="1"/>
  <c r="G305" i="1" s="1"/>
  <c r="J305" i="1" s="1"/>
  <c r="Q305" i="1"/>
  <c r="E311" i="1"/>
  <c r="F311" i="1"/>
  <c r="G311" i="1" s="1"/>
  <c r="J311" i="1" s="1"/>
  <c r="Q311" i="1"/>
  <c r="E312" i="1"/>
  <c r="F312" i="1"/>
  <c r="G312" i="1"/>
  <c r="J312" i="1" s="1"/>
  <c r="Q312" i="1"/>
  <c r="E313" i="1"/>
  <c r="F313" i="1" s="1"/>
  <c r="G313" i="1" s="1"/>
  <c r="J313" i="1" s="1"/>
  <c r="Q313" i="1"/>
  <c r="E315" i="1"/>
  <c r="F315" i="1" s="1"/>
  <c r="G315" i="1" s="1"/>
  <c r="J315" i="1" s="1"/>
  <c r="Q315" i="1"/>
  <c r="E317" i="1"/>
  <c r="F317" i="1" s="1"/>
  <c r="G317" i="1"/>
  <c r="J317" i="1"/>
  <c r="Q317" i="1"/>
  <c r="E323" i="1"/>
  <c r="F323" i="1" s="1"/>
  <c r="G323" i="1" s="1"/>
  <c r="J323" i="1" s="1"/>
  <c r="Q323" i="1"/>
  <c r="E324" i="1"/>
  <c r="F324" i="1"/>
  <c r="G324" i="1" s="1"/>
  <c r="J324" i="1" s="1"/>
  <c r="Q324" i="1"/>
  <c r="E326" i="1"/>
  <c r="F326" i="1"/>
  <c r="G326" i="1" s="1"/>
  <c r="J326" i="1" s="1"/>
  <c r="Q326" i="1"/>
  <c r="E329" i="1"/>
  <c r="F329" i="1" s="1"/>
  <c r="G329" i="1" s="1"/>
  <c r="J329" i="1" s="1"/>
  <c r="Q329" i="1"/>
  <c r="E330" i="1"/>
  <c r="F330" i="1" s="1"/>
  <c r="G330" i="1" s="1"/>
  <c r="J330" i="1" s="1"/>
  <c r="Q330" i="1"/>
  <c r="E331" i="1"/>
  <c r="F331" i="1" s="1"/>
  <c r="G331" i="1" s="1"/>
  <c r="J331" i="1" s="1"/>
  <c r="Q331" i="1"/>
  <c r="E332" i="1"/>
  <c r="F332" i="1" s="1"/>
  <c r="G332" i="1" s="1"/>
  <c r="J332" i="1" s="1"/>
  <c r="Q332" i="1"/>
  <c r="E333" i="1"/>
  <c r="F333" i="1" s="1"/>
  <c r="G333" i="1" s="1"/>
  <c r="J333" i="1" s="1"/>
  <c r="Q333" i="1"/>
  <c r="E334" i="1"/>
  <c r="F334" i="1" s="1"/>
  <c r="G334" i="1" s="1"/>
  <c r="J334" i="1" s="1"/>
  <c r="Q334" i="1"/>
  <c r="E336" i="1"/>
  <c r="F336" i="1"/>
  <c r="G336" i="1" s="1"/>
  <c r="J336" i="1" s="1"/>
  <c r="Q336" i="1"/>
  <c r="E337" i="1"/>
  <c r="F337" i="1"/>
  <c r="G337" i="1" s="1"/>
  <c r="J337" i="1" s="1"/>
  <c r="Q337" i="1"/>
  <c r="E338" i="1"/>
  <c r="F338" i="1" s="1"/>
  <c r="G338" i="1" s="1"/>
  <c r="J338" i="1" s="1"/>
  <c r="Q338" i="1"/>
  <c r="E339" i="1"/>
  <c r="F339" i="1"/>
  <c r="G339" i="1" s="1"/>
  <c r="J339" i="1" s="1"/>
  <c r="Q339" i="1"/>
  <c r="E340" i="1"/>
  <c r="F340" i="1" s="1"/>
  <c r="G340" i="1" s="1"/>
  <c r="J340" i="1" s="1"/>
  <c r="Q340" i="1"/>
  <c r="E341" i="1"/>
  <c r="F341" i="1" s="1"/>
  <c r="G341" i="1" s="1"/>
  <c r="J341" i="1" s="1"/>
  <c r="Q341" i="1"/>
  <c r="E342" i="1"/>
  <c r="F342" i="1" s="1"/>
  <c r="G342" i="1"/>
  <c r="J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8" i="1"/>
  <c r="F348" i="1" s="1"/>
  <c r="G348" i="1" s="1"/>
  <c r="J348" i="1" s="1"/>
  <c r="Q348" i="1"/>
  <c r="E350" i="1"/>
  <c r="F350" i="1" s="1"/>
  <c r="G350" i="1" s="1"/>
  <c r="J350" i="1" s="1"/>
  <c r="Q350" i="1"/>
  <c r="E352" i="1"/>
  <c r="F352" i="1"/>
  <c r="G352" i="1"/>
  <c r="J352" i="1" s="1"/>
  <c r="Q352" i="1"/>
  <c r="E353" i="1"/>
  <c r="F353" i="1" s="1"/>
  <c r="G353" i="1" s="1"/>
  <c r="J353" i="1" s="1"/>
  <c r="Q353" i="1"/>
  <c r="E354" i="1"/>
  <c r="F354" i="1" s="1"/>
  <c r="G354" i="1" s="1"/>
  <c r="J354" i="1" s="1"/>
  <c r="Q354" i="1"/>
  <c r="E358" i="1"/>
  <c r="F358" i="1" s="1"/>
  <c r="G358" i="1"/>
  <c r="J358" i="1"/>
  <c r="Q358" i="1"/>
  <c r="E359" i="1"/>
  <c r="F359" i="1" s="1"/>
  <c r="G359" i="1" s="1"/>
  <c r="J359" i="1" s="1"/>
  <c r="Q359" i="1"/>
  <c r="E361" i="1"/>
  <c r="F361" i="1" s="1"/>
  <c r="G361" i="1" s="1"/>
  <c r="J361" i="1" s="1"/>
  <c r="Q361" i="1"/>
  <c r="E363" i="1"/>
  <c r="F363" i="1"/>
  <c r="G363" i="1" s="1"/>
  <c r="J363" i="1" s="1"/>
  <c r="Q363" i="1"/>
  <c r="E365" i="1"/>
  <c r="F365" i="1"/>
  <c r="G365" i="1" s="1"/>
  <c r="J365" i="1" s="1"/>
  <c r="Q365" i="1"/>
  <c r="E367" i="1"/>
  <c r="F367" i="1" s="1"/>
  <c r="G367" i="1" s="1"/>
  <c r="J367" i="1" s="1"/>
  <c r="Q367" i="1"/>
  <c r="AB2" i="2"/>
  <c r="AD2" i="2"/>
  <c r="BB2" i="2"/>
  <c r="BD2" i="2"/>
  <c r="CI2" i="2"/>
  <c r="CK2" i="2" s="1"/>
  <c r="AB3" i="2"/>
  <c r="CI3" i="2"/>
  <c r="CK3" i="2" s="1"/>
  <c r="AB4" i="2"/>
  <c r="CI4" i="2"/>
  <c r="CK4" i="2" s="1"/>
  <c r="AB5" i="2"/>
  <c r="CI5" i="2"/>
  <c r="CK5" i="2" s="1"/>
  <c r="Y6" i="2"/>
  <c r="Z6" i="2" s="1"/>
  <c r="AB6" i="2"/>
  <c r="AY6" i="2"/>
  <c r="AZ6" i="2" s="1"/>
  <c r="BB6" i="2"/>
  <c r="CI6" i="2"/>
  <c r="CK6" i="2"/>
  <c r="AB7" i="2"/>
  <c r="BB7" i="2"/>
  <c r="CI7" i="2"/>
  <c r="CK7" i="2" s="1"/>
  <c r="Y8" i="2"/>
  <c r="Z8" i="2" s="1"/>
  <c r="AB8" i="2"/>
  <c r="AY8" i="2"/>
  <c r="AZ8" i="2"/>
  <c r="BB8" i="2"/>
  <c r="CI8" i="2"/>
  <c r="CK8" i="2" s="1"/>
  <c r="Y9" i="2"/>
  <c r="Z9" i="2" s="1"/>
  <c r="AB9" i="2"/>
  <c r="AY9" i="2"/>
  <c r="AZ9" i="2" s="1"/>
  <c r="BB9" i="2"/>
  <c r="CI9" i="2"/>
  <c r="CK9" i="2" s="1"/>
  <c r="Z10" i="2"/>
  <c r="AB10" i="2"/>
  <c r="AB15" i="2" s="1"/>
  <c r="AZ10" i="2"/>
  <c r="BB10" i="2"/>
  <c r="BB15" i="2" s="1"/>
  <c r="CI10" i="2"/>
  <c r="CK10" i="2" s="1"/>
  <c r="F11" i="2"/>
  <c r="G11" i="2"/>
  <c r="AB11" i="2"/>
  <c r="CI11" i="2"/>
  <c r="CK11" i="2" s="1"/>
  <c r="CI12" i="2"/>
  <c r="CK12" i="2" s="1"/>
  <c r="AB13" i="2"/>
  <c r="AB17" i="2" s="1"/>
  <c r="CI13" i="2"/>
  <c r="CK13" i="2" s="1"/>
  <c r="AB14" i="2"/>
  <c r="BB14" i="2"/>
  <c r="CI14" i="2"/>
  <c r="CK14" i="2" s="1"/>
  <c r="CI15" i="2"/>
  <c r="CK15" i="2" s="1"/>
  <c r="BB16" i="2"/>
  <c r="CI16" i="2"/>
  <c r="CK16" i="2" s="1"/>
  <c r="C17" i="2"/>
  <c r="CI17" i="2"/>
  <c r="CK17" i="2" s="1"/>
  <c r="P18" i="2"/>
  <c r="BB18" i="2"/>
  <c r="CI18" i="2"/>
  <c r="CK18" i="2"/>
  <c r="CI19" i="2"/>
  <c r="CK19" i="2" s="1"/>
  <c r="CI20" i="2"/>
  <c r="CK20" i="2" s="1"/>
  <c r="E21" i="2"/>
  <c r="F21" i="2" s="1"/>
  <c r="Q21" i="2"/>
  <c r="CI21" i="2"/>
  <c r="CK21" i="2" s="1"/>
  <c r="E22" i="2"/>
  <c r="F22" i="2" s="1"/>
  <c r="Q22" i="2"/>
  <c r="CI22" i="2"/>
  <c r="CK22" i="2" s="1"/>
  <c r="E23" i="2"/>
  <c r="F23" i="2"/>
  <c r="Q23" i="2"/>
  <c r="CI23" i="2"/>
  <c r="CK23" i="2" s="1"/>
  <c r="E24" i="2"/>
  <c r="F24" i="2" s="1"/>
  <c r="G24" i="2"/>
  <c r="Q24" i="2"/>
  <c r="CI24" i="2"/>
  <c r="CK24" i="2"/>
  <c r="E25" i="2"/>
  <c r="F25" i="2"/>
  <c r="Q25" i="2"/>
  <c r="CI25" i="2"/>
  <c r="CK25" i="2" s="1"/>
  <c r="E26" i="2"/>
  <c r="F26" i="2" s="1"/>
  <c r="Z26" i="2" s="1"/>
  <c r="Q26" i="2"/>
  <c r="CI26" i="2"/>
  <c r="CK26" i="2" s="1"/>
  <c r="E27" i="2"/>
  <c r="F27" i="2" s="1"/>
  <c r="Q27" i="2"/>
  <c r="CI27" i="2"/>
  <c r="CK27" i="2" s="1"/>
  <c r="E28" i="2"/>
  <c r="F28" i="2" s="1"/>
  <c r="Q28" i="2"/>
  <c r="CI28" i="2"/>
  <c r="E29" i="2"/>
  <c r="F29" i="2" s="1"/>
  <c r="Z29" i="2" s="1"/>
  <c r="Q29" i="2"/>
  <c r="CI29" i="2"/>
  <c r="CK29" i="2" s="1"/>
  <c r="E30" i="2"/>
  <c r="F30" i="2"/>
  <c r="Q30" i="2"/>
  <c r="CI30" i="2"/>
  <c r="CK30" i="2"/>
  <c r="E31" i="2"/>
  <c r="F31" i="2" s="1"/>
  <c r="Q31" i="2"/>
  <c r="CI31" i="2"/>
  <c r="CK31" i="2"/>
  <c r="E32" i="2"/>
  <c r="F32" i="2" s="1"/>
  <c r="Q32" i="2"/>
  <c r="CI32" i="2"/>
  <c r="CK32" i="2" s="1"/>
  <c r="E33" i="2"/>
  <c r="F33" i="2" s="1"/>
  <c r="Q33" i="2"/>
  <c r="CI33" i="2"/>
  <c r="CK33" i="2" s="1"/>
  <c r="E34" i="2"/>
  <c r="F34" i="2" s="1"/>
  <c r="Z34" i="2" s="1"/>
  <c r="Q34" i="2"/>
  <c r="CI34" i="2"/>
  <c r="CX34" i="2" s="1"/>
  <c r="E35" i="2"/>
  <c r="F35" i="2" s="1"/>
  <c r="Q35" i="2"/>
  <c r="CI35" i="2"/>
  <c r="E36" i="2"/>
  <c r="F36" i="2" s="1"/>
  <c r="Q36" i="2"/>
  <c r="CI36" i="2"/>
  <c r="E37" i="2"/>
  <c r="F37" i="2" s="1"/>
  <c r="Q37" i="2"/>
  <c r="CI37" i="2"/>
  <c r="CK37" i="2"/>
  <c r="E38" i="2"/>
  <c r="F38" i="2" s="1"/>
  <c r="Q38" i="2"/>
  <c r="CI38" i="2"/>
  <c r="CK38" i="2" s="1"/>
  <c r="E39" i="2"/>
  <c r="F39" i="2" s="1"/>
  <c r="BN39" i="2" s="1"/>
  <c r="Q39" i="2"/>
  <c r="CI39" i="2"/>
  <c r="E40" i="2"/>
  <c r="F40" i="2" s="1"/>
  <c r="Q40" i="2"/>
  <c r="CI40" i="2"/>
  <c r="E41" i="2"/>
  <c r="F41" i="2" s="1"/>
  <c r="Q41" i="2"/>
  <c r="CI41" i="2"/>
  <c r="CK41" i="2" s="1"/>
  <c r="E42" i="2"/>
  <c r="F42" i="2" s="1"/>
  <c r="Q42" i="2"/>
  <c r="CI42" i="2"/>
  <c r="CK42" i="2" s="1"/>
  <c r="E43" i="2"/>
  <c r="F43" i="2" s="1"/>
  <c r="Q43" i="2"/>
  <c r="CI43" i="2"/>
  <c r="CK43" i="2" s="1"/>
  <c r="E44" i="2"/>
  <c r="F44" i="2" s="1"/>
  <c r="Q44" i="2"/>
  <c r="CI44" i="2"/>
  <c r="E45" i="2"/>
  <c r="F45" i="2" s="1"/>
  <c r="Q45" i="2"/>
  <c r="CI45" i="2"/>
  <c r="CK45" i="2" s="1"/>
  <c r="E46" i="2"/>
  <c r="F46" i="2" s="1"/>
  <c r="Q46" i="2"/>
  <c r="CI46" i="2"/>
  <c r="CK46" i="2"/>
  <c r="E47" i="2"/>
  <c r="F47" i="2" s="1"/>
  <c r="Q47" i="2"/>
  <c r="CI47" i="2"/>
  <c r="E48" i="2"/>
  <c r="F48" i="2" s="1"/>
  <c r="Q48" i="2"/>
  <c r="CI48" i="2"/>
  <c r="CK48" i="2" s="1"/>
  <c r="E49" i="2"/>
  <c r="F49" i="2" s="1"/>
  <c r="Q49" i="2"/>
  <c r="CI49" i="2"/>
  <c r="CK49" i="2" s="1"/>
  <c r="E50" i="2"/>
  <c r="F50" i="2" s="1"/>
  <c r="Q50" i="2"/>
  <c r="CI50" i="2"/>
  <c r="CK50" i="2"/>
  <c r="E51" i="2"/>
  <c r="F51" i="2" s="1"/>
  <c r="G51" i="2" s="1"/>
  <c r="Q51" i="2"/>
  <c r="CI51" i="2"/>
  <c r="CK51" i="2" s="1"/>
  <c r="E52" i="2"/>
  <c r="F52" i="2" s="1"/>
  <c r="Z52" i="2" s="1"/>
  <c r="Q52" i="2"/>
  <c r="CI52" i="2"/>
  <c r="CK52" i="2"/>
  <c r="E53" i="2"/>
  <c r="F53" i="2" s="1"/>
  <c r="Z53" i="2" s="1"/>
  <c r="Q53" i="2"/>
  <c r="CI53" i="2"/>
  <c r="CK53" i="2"/>
  <c r="E54" i="2"/>
  <c r="F54" i="2" s="1"/>
  <c r="Q54" i="2"/>
  <c r="CI54" i="2"/>
  <c r="CX54" i="2" s="1"/>
  <c r="E55" i="2"/>
  <c r="F55" i="2" s="1"/>
  <c r="Q55" i="2"/>
  <c r="CI55" i="2"/>
  <c r="CK55" i="2" s="1"/>
  <c r="E56" i="2"/>
  <c r="F56" i="2" s="1"/>
  <c r="Q56" i="2"/>
  <c r="CI56" i="2"/>
  <c r="CK56" i="2" s="1"/>
  <c r="E57" i="2"/>
  <c r="F57" i="2" s="1"/>
  <c r="Q57" i="2"/>
  <c r="CI57" i="2"/>
  <c r="CK57" i="2"/>
  <c r="E58" i="2"/>
  <c r="F58" i="2" s="1"/>
  <c r="Q58" i="2"/>
  <c r="CI58" i="2"/>
  <c r="CX58" i="2" s="1"/>
  <c r="E59" i="2"/>
  <c r="F59" i="2" s="1"/>
  <c r="Q59" i="2"/>
  <c r="CI59" i="2"/>
  <c r="CK59" i="2" s="1"/>
  <c r="E60" i="2"/>
  <c r="F60" i="2" s="1"/>
  <c r="Q60" i="2"/>
  <c r="CI60" i="2"/>
  <c r="CK60" i="2" s="1"/>
  <c r="E61" i="2"/>
  <c r="F61" i="2" s="1"/>
  <c r="Q61" i="2"/>
  <c r="CI61" i="2"/>
  <c r="E62" i="2"/>
  <c r="F62" i="2" s="1"/>
  <c r="Q62" i="2"/>
  <c r="CI62" i="2"/>
  <c r="E63" i="2"/>
  <c r="F63" i="2" s="1"/>
  <c r="Q63" i="2"/>
  <c r="CI63" i="2"/>
  <c r="E64" i="2"/>
  <c r="F64" i="2"/>
  <c r="Q64" i="2"/>
  <c r="CI64" i="2"/>
  <c r="CK64" i="2"/>
  <c r="E65" i="2"/>
  <c r="F65" i="2" s="1"/>
  <c r="Q65" i="2"/>
  <c r="CI65" i="2"/>
  <c r="E66" i="2"/>
  <c r="F66" i="2" s="1"/>
  <c r="Q66" i="2"/>
  <c r="CI66" i="2"/>
  <c r="CK66" i="2" s="1"/>
  <c r="E67" i="2"/>
  <c r="F67" i="2" s="1"/>
  <c r="Z67" i="2" s="1"/>
  <c r="Q67" i="2"/>
  <c r="CI67" i="2"/>
  <c r="CX67" i="2" s="1"/>
  <c r="CK67" i="2"/>
  <c r="E68" i="2"/>
  <c r="F68" i="2" s="1"/>
  <c r="Q68" i="2"/>
  <c r="CI68" i="2"/>
  <c r="CK68" i="2" s="1"/>
  <c r="E69" i="2"/>
  <c r="F69" i="2" s="1"/>
  <c r="Q69" i="2"/>
  <c r="CI69" i="2"/>
  <c r="CX69" i="2" s="1"/>
  <c r="CK69" i="2"/>
  <c r="E70" i="2"/>
  <c r="F70" i="2" s="1"/>
  <c r="Q70" i="2"/>
  <c r="CI70" i="2"/>
  <c r="CK70" i="2" s="1"/>
  <c r="E71" i="2"/>
  <c r="F71" i="2"/>
  <c r="Q71" i="2"/>
  <c r="CI71" i="2"/>
  <c r="CK71" i="2"/>
  <c r="E72" i="2"/>
  <c r="F72" i="2" s="1"/>
  <c r="Q72" i="2"/>
  <c r="CI72" i="2"/>
  <c r="CX72" i="2" s="1"/>
  <c r="E73" i="2"/>
  <c r="F73" i="2" s="1"/>
  <c r="Q73" i="2"/>
  <c r="CI73" i="2"/>
  <c r="CX73" i="2" s="1"/>
  <c r="E74" i="2"/>
  <c r="F74" i="2" s="1"/>
  <c r="Q74" i="2"/>
  <c r="CI74" i="2"/>
  <c r="CK74" i="2" s="1"/>
  <c r="E75" i="2"/>
  <c r="F75" i="2" s="1"/>
  <c r="Z75" i="2" s="1"/>
  <c r="Q75" i="2"/>
  <c r="CI75" i="2"/>
  <c r="CK75" i="2" s="1"/>
  <c r="E76" i="2"/>
  <c r="F76" i="2" s="1"/>
  <c r="Z76" i="2" s="1"/>
  <c r="Q76" i="2"/>
  <c r="CI76" i="2"/>
  <c r="E77" i="2"/>
  <c r="F77" i="2" s="1"/>
  <c r="Q77" i="2"/>
  <c r="E78" i="2"/>
  <c r="F78" i="2" s="1"/>
  <c r="G78" i="2" s="1"/>
  <c r="Q78" i="2"/>
  <c r="E79" i="2"/>
  <c r="F79" i="2" s="1"/>
  <c r="Z79" i="2" s="1"/>
  <c r="Q79" i="2"/>
  <c r="E80" i="2"/>
  <c r="F80" i="2"/>
  <c r="Q80" i="2"/>
  <c r="E81" i="2"/>
  <c r="F81" i="2" s="1"/>
  <c r="Q81" i="2"/>
  <c r="E82" i="2"/>
  <c r="F82" i="2" s="1"/>
  <c r="Q82" i="2"/>
  <c r="E83" i="2"/>
  <c r="F83" i="2" s="1"/>
  <c r="Q83" i="2"/>
  <c r="E84" i="2"/>
  <c r="F84" i="2" s="1"/>
  <c r="G84" i="2" s="1"/>
  <c r="Q84" i="2"/>
  <c r="E85" i="2"/>
  <c r="F85" i="2" s="1"/>
  <c r="Z85" i="2" s="1"/>
  <c r="Q85" i="2"/>
  <c r="E86" i="2"/>
  <c r="F86" i="2" s="1"/>
  <c r="Q86" i="2"/>
  <c r="E87" i="2"/>
  <c r="F87" i="2" s="1"/>
  <c r="G87" i="2" s="1"/>
  <c r="Q87" i="2"/>
  <c r="E88" i="2"/>
  <c r="F88" i="2" s="1"/>
  <c r="Z88" i="2" s="1"/>
  <c r="Q88" i="2"/>
  <c r="E89" i="2"/>
  <c r="F89" i="2" s="1"/>
  <c r="Z89" i="2" s="1"/>
  <c r="Q89" i="2"/>
  <c r="E90" i="2"/>
  <c r="F90" i="2" s="1"/>
  <c r="Q90" i="2"/>
  <c r="E91" i="2"/>
  <c r="F91" i="2" s="1"/>
  <c r="Q91" i="2"/>
  <c r="E92" i="2"/>
  <c r="F92" i="2" s="1"/>
  <c r="Q92" i="2"/>
  <c r="E93" i="2"/>
  <c r="F93" i="2" s="1"/>
  <c r="Q93" i="2"/>
  <c r="E94" i="2"/>
  <c r="F94" i="2" s="1"/>
  <c r="Q94" i="2"/>
  <c r="E95" i="2"/>
  <c r="F95" i="2" s="1"/>
  <c r="Z95" i="2" s="1"/>
  <c r="Q95" i="2"/>
  <c r="E96" i="2"/>
  <c r="F96" i="2" s="1"/>
  <c r="Z96" i="2" s="1"/>
  <c r="Q96" i="2"/>
  <c r="E97" i="2"/>
  <c r="F97" i="2" s="1"/>
  <c r="Z97" i="2" s="1"/>
  <c r="Q97" i="2"/>
  <c r="E98" i="2"/>
  <c r="F98" i="2" s="1"/>
  <c r="Z98" i="2" s="1"/>
  <c r="Q98" i="2"/>
  <c r="E99" i="2"/>
  <c r="F99" i="2" s="1"/>
  <c r="Q99" i="2"/>
  <c r="E100" i="2"/>
  <c r="F100" i="2" s="1"/>
  <c r="Z100" i="2" s="1"/>
  <c r="Q100" i="2"/>
  <c r="E101" i="2"/>
  <c r="F101" i="2" s="1"/>
  <c r="Q101" i="2"/>
  <c r="E102" i="2"/>
  <c r="F102" i="2" s="1"/>
  <c r="G102" i="2" s="1"/>
  <c r="Q102" i="2"/>
  <c r="E103" i="2"/>
  <c r="F103" i="2" s="1"/>
  <c r="Q103" i="2"/>
  <c r="E104" i="2"/>
  <c r="F104" i="2" s="1"/>
  <c r="Q104" i="2"/>
  <c r="E105" i="2"/>
  <c r="F105" i="2" s="1"/>
  <c r="Q105" i="2"/>
  <c r="E106" i="2"/>
  <c r="F106" i="2" s="1"/>
  <c r="Z106" i="2" s="1"/>
  <c r="Q106" i="2"/>
  <c r="E107" i="2"/>
  <c r="F107" i="2" s="1"/>
  <c r="Z107" i="2" s="1"/>
  <c r="Q107" i="2"/>
  <c r="E108" i="2"/>
  <c r="F108" i="2" s="1"/>
  <c r="Q108" i="2"/>
  <c r="E109" i="2"/>
  <c r="F109" i="2" s="1"/>
  <c r="Q109" i="2"/>
  <c r="E110" i="2"/>
  <c r="F110" i="2" s="1"/>
  <c r="Q110" i="2"/>
  <c r="E111" i="2"/>
  <c r="F111" i="2" s="1"/>
  <c r="G111" i="2" s="1"/>
  <c r="Q111" i="2"/>
  <c r="E112" i="2"/>
  <c r="F112" i="2"/>
  <c r="Z112" i="2" s="1"/>
  <c r="Q112" i="2"/>
  <c r="E113" i="2"/>
  <c r="F113" i="2" s="1"/>
  <c r="Q113" i="2"/>
  <c r="E114" i="2"/>
  <c r="F114" i="2" s="1"/>
  <c r="Q114" i="2"/>
  <c r="E115" i="2"/>
  <c r="F115" i="2" s="1"/>
  <c r="G115" i="2" s="1"/>
  <c r="Q115" i="2"/>
  <c r="E116" i="2"/>
  <c r="F116" i="2" s="1"/>
  <c r="Z116" i="2" s="1"/>
  <c r="Q116" i="2"/>
  <c r="E117" i="2"/>
  <c r="F117" i="2" s="1"/>
  <c r="Q117" i="2"/>
  <c r="E118" i="2"/>
  <c r="F118" i="2" s="1"/>
  <c r="G118" i="2" s="1"/>
  <c r="I118" i="2" s="1"/>
  <c r="Q118" i="2"/>
  <c r="E119" i="2"/>
  <c r="F119" i="2" s="1"/>
  <c r="Q119" i="2"/>
  <c r="E120" i="2"/>
  <c r="F120" i="2" s="1"/>
  <c r="Q120" i="2"/>
  <c r="E121" i="2"/>
  <c r="F121" i="2" s="1"/>
  <c r="Q121" i="2"/>
  <c r="E122" i="2"/>
  <c r="F122" i="2" s="1"/>
  <c r="Q122" i="2"/>
  <c r="E123" i="2"/>
  <c r="F123" i="2" s="1"/>
  <c r="G123" i="2" s="1"/>
  <c r="AC123" i="2" s="1"/>
  <c r="Q123" i="2"/>
  <c r="E124" i="2"/>
  <c r="F124" i="2" s="1"/>
  <c r="G124" i="2" s="1"/>
  <c r="Q124" i="2"/>
  <c r="E125" i="2"/>
  <c r="F125" i="2" s="1"/>
  <c r="Q125" i="2"/>
  <c r="E126" i="2"/>
  <c r="F126" i="2" s="1"/>
  <c r="Q126" i="2"/>
  <c r="E127" i="2"/>
  <c r="F127" i="2" s="1"/>
  <c r="Q127" i="2"/>
  <c r="E128" i="2"/>
  <c r="F128" i="2" s="1"/>
  <c r="Q128" i="2"/>
  <c r="E129" i="2"/>
  <c r="F129" i="2" s="1"/>
  <c r="BN129" i="2" s="1"/>
  <c r="Q129" i="2"/>
  <c r="E130" i="2"/>
  <c r="F130" i="2" s="1"/>
  <c r="Q130" i="2"/>
  <c r="E131" i="2"/>
  <c r="F131" i="2" s="1"/>
  <c r="Z131" i="2" s="1"/>
  <c r="Q131" i="2"/>
  <c r="E132" i="2"/>
  <c r="F132" i="2" s="1"/>
  <c r="Z132" i="2" s="1"/>
  <c r="Q132" i="2"/>
  <c r="E133" i="2"/>
  <c r="F133" i="2"/>
  <c r="Q133" i="2"/>
  <c r="E134" i="2"/>
  <c r="F134" i="2" s="1"/>
  <c r="Q134" i="2"/>
  <c r="E135" i="2"/>
  <c r="F135" i="2" s="1"/>
  <c r="Q135" i="2"/>
  <c r="E136" i="2"/>
  <c r="F136" i="2" s="1"/>
  <c r="Z136" i="2" s="1"/>
  <c r="Q136" i="2"/>
  <c r="E137" i="2"/>
  <c r="F137" i="2" s="1"/>
  <c r="Z137" i="2" s="1"/>
  <c r="Q137" i="2"/>
  <c r="E138" i="2"/>
  <c r="F138" i="2" s="1"/>
  <c r="Z138" i="2" s="1"/>
  <c r="Q138" i="2"/>
  <c r="E139" i="2"/>
  <c r="F139" i="2" s="1"/>
  <c r="Z139" i="2" s="1"/>
  <c r="Q139" i="2"/>
  <c r="E140" i="2"/>
  <c r="F140" i="2" s="1"/>
  <c r="Q140" i="2"/>
  <c r="E141" i="2"/>
  <c r="F141" i="2"/>
  <c r="Z141" i="2" s="1"/>
  <c r="Q141" i="2"/>
  <c r="E142" i="2"/>
  <c r="F142" i="2" s="1"/>
  <c r="Q142" i="2"/>
  <c r="E143" i="2"/>
  <c r="F143" i="2" s="1"/>
  <c r="Q143" i="2"/>
  <c r="E144" i="2"/>
  <c r="F144" i="2" s="1"/>
  <c r="Q144" i="2"/>
  <c r="E145" i="2"/>
  <c r="F145" i="2" s="1"/>
  <c r="Q145" i="2"/>
  <c r="E146" i="2"/>
  <c r="F146" i="2"/>
  <c r="Q146" i="2"/>
  <c r="E147" i="2"/>
  <c r="F147" i="2" s="1"/>
  <c r="Z147" i="2" s="1"/>
  <c r="Q147" i="2"/>
  <c r="E148" i="2"/>
  <c r="F148" i="2" s="1"/>
  <c r="Z148" i="2" s="1"/>
  <c r="Q148" i="2"/>
  <c r="E149" i="2"/>
  <c r="F149" i="2" s="1"/>
  <c r="Q149" i="2"/>
  <c r="E150" i="2"/>
  <c r="F150" i="2" s="1"/>
  <c r="Q150" i="2"/>
  <c r="E151" i="2"/>
  <c r="F151" i="2" s="1"/>
  <c r="Q151" i="2"/>
  <c r="E152" i="2"/>
  <c r="F152" i="2" s="1"/>
  <c r="Z152" i="2" s="1"/>
  <c r="Q152" i="2"/>
  <c r="E153" i="2"/>
  <c r="F153" i="2"/>
  <c r="Z153" i="2" s="1"/>
  <c r="Q153" i="2"/>
  <c r="E154" i="2"/>
  <c r="F154" i="2" s="1"/>
  <c r="Q154" i="2"/>
  <c r="E155" i="2"/>
  <c r="F155" i="2"/>
  <c r="Z155" i="2" s="1"/>
  <c r="Q155" i="2"/>
  <c r="E156" i="2"/>
  <c r="F156" i="2" s="1"/>
  <c r="Q156" i="2"/>
  <c r="E157" i="2"/>
  <c r="F157" i="2" s="1"/>
  <c r="Z157" i="2" s="1"/>
  <c r="Q157" i="2"/>
  <c r="E158" i="2"/>
  <c r="F158" i="2" s="1"/>
  <c r="Q158" i="2"/>
  <c r="E159" i="2"/>
  <c r="F159" i="2" s="1"/>
  <c r="Q159" i="2"/>
  <c r="E160" i="2"/>
  <c r="F160" i="2" s="1"/>
  <c r="Q160" i="2"/>
  <c r="E161" i="2"/>
  <c r="F161" i="2" s="1"/>
  <c r="Q161" i="2"/>
  <c r="E162" i="2"/>
  <c r="F162" i="2" s="1"/>
  <c r="Q162" i="2"/>
  <c r="E163" i="2"/>
  <c r="F163" i="2" s="1"/>
  <c r="Z163" i="2" s="1"/>
  <c r="Q163" i="2"/>
  <c r="E164" i="2"/>
  <c r="F164" i="2" s="1"/>
  <c r="Z164" i="2" s="1"/>
  <c r="Q164" i="2"/>
  <c r="E165" i="2"/>
  <c r="F165" i="2" s="1"/>
  <c r="Q165" i="2"/>
  <c r="E166" i="2"/>
  <c r="F166" i="2"/>
  <c r="Q166" i="2"/>
  <c r="E167" i="2"/>
  <c r="F167" i="2"/>
  <c r="Q167" i="2"/>
  <c r="E168" i="2"/>
  <c r="F168" i="2" s="1"/>
  <c r="Q168" i="2"/>
  <c r="E169" i="2"/>
  <c r="F169" i="2"/>
  <c r="Z169" i="2" s="1"/>
  <c r="Q169" i="2"/>
  <c r="E170" i="2"/>
  <c r="F170" i="2" s="1"/>
  <c r="Q170" i="2"/>
  <c r="E171" i="2"/>
  <c r="F171" i="2" s="1"/>
  <c r="Q171" i="2"/>
  <c r="E172" i="2"/>
  <c r="F172" i="2" s="1"/>
  <c r="Q172" i="2"/>
  <c r="E173" i="2"/>
  <c r="F173" i="2" s="1"/>
  <c r="Z173" i="2" s="1"/>
  <c r="Q173" i="2"/>
  <c r="E174" i="2"/>
  <c r="F174" i="2" s="1"/>
  <c r="G174" i="2" s="1"/>
  <c r="J174" i="2" s="1"/>
  <c r="Q174" i="2"/>
  <c r="E175" i="2"/>
  <c r="F175" i="2" s="1"/>
  <c r="Q175" i="2"/>
  <c r="E176" i="2"/>
  <c r="F176" i="2" s="1"/>
  <c r="Q176" i="2"/>
  <c r="E177" i="2"/>
  <c r="F177" i="2" s="1"/>
  <c r="Q177" i="2"/>
  <c r="E178" i="2"/>
  <c r="F178" i="2" s="1"/>
  <c r="Q178" i="2"/>
  <c r="E179" i="2"/>
  <c r="F179" i="2" s="1"/>
  <c r="Z179" i="2" s="1"/>
  <c r="Q179" i="2"/>
  <c r="E180" i="2"/>
  <c r="F180" i="2" s="1"/>
  <c r="Z180" i="2" s="1"/>
  <c r="Q180" i="2"/>
  <c r="E181" i="2"/>
  <c r="F181" i="2" s="1"/>
  <c r="Q181" i="2"/>
  <c r="E182" i="2"/>
  <c r="F182" i="2" s="1"/>
  <c r="Q182" i="2"/>
  <c r="E183" i="2"/>
  <c r="F183" i="2" s="1"/>
  <c r="Q183" i="2"/>
  <c r="E184" i="2"/>
  <c r="F184" i="2" s="1"/>
  <c r="Q184" i="2"/>
  <c r="E185" i="2"/>
  <c r="F185" i="2" s="1"/>
  <c r="Q185" i="2"/>
  <c r="E186" i="2"/>
  <c r="F186" i="2" s="1"/>
  <c r="G186" i="2" s="1"/>
  <c r="Q186" i="2"/>
  <c r="E187" i="2"/>
  <c r="F187" i="2" s="1"/>
  <c r="Q187" i="2"/>
  <c r="E188" i="2"/>
  <c r="F188" i="2" s="1"/>
  <c r="Z188" i="2" s="1"/>
  <c r="Q188" i="2"/>
  <c r="E189" i="2"/>
  <c r="F189" i="2" s="1"/>
  <c r="Q189" i="2"/>
  <c r="E190" i="2"/>
  <c r="F190" i="2" s="1"/>
  <c r="Q190" i="2"/>
  <c r="E191" i="2"/>
  <c r="F191" i="2" s="1"/>
  <c r="Q191" i="2"/>
  <c r="E192" i="2"/>
  <c r="F192" i="2" s="1"/>
  <c r="Q192" i="2"/>
  <c r="E193" i="2"/>
  <c r="F193" i="2" s="1"/>
  <c r="Q193" i="2"/>
  <c r="E194" i="2"/>
  <c r="F194" i="2" s="1"/>
  <c r="Q194" i="2"/>
  <c r="E195" i="2"/>
  <c r="F195" i="2" s="1"/>
  <c r="Z195" i="2" s="1"/>
  <c r="Q195" i="2"/>
  <c r="E196" i="2"/>
  <c r="F196" i="2" s="1"/>
  <c r="Q196" i="2"/>
  <c r="E197" i="2"/>
  <c r="F197" i="2"/>
  <c r="G197" i="2" s="1"/>
  <c r="Q197" i="2"/>
  <c r="E198" i="2"/>
  <c r="F198" i="2" s="1"/>
  <c r="Q198" i="2"/>
  <c r="E199" i="2"/>
  <c r="F199" i="2" s="1"/>
  <c r="Q199" i="2"/>
  <c r="E200" i="2"/>
  <c r="F200" i="2" s="1"/>
  <c r="Q200" i="2"/>
  <c r="E201" i="2"/>
  <c r="F201" i="2" s="1"/>
  <c r="Q201" i="2"/>
  <c r="E202" i="2"/>
  <c r="F202" i="2" s="1"/>
  <c r="Q202" i="2"/>
  <c r="E203" i="2"/>
  <c r="F203" i="2" s="1"/>
  <c r="Q203" i="2"/>
  <c r="E204" i="2"/>
  <c r="F204" i="2" s="1"/>
  <c r="Z204" i="2" s="1"/>
  <c r="Q204" i="2"/>
  <c r="E205" i="2"/>
  <c r="F205" i="2" s="1"/>
  <c r="Q205" i="2"/>
  <c r="E206" i="2"/>
  <c r="F206" i="2" s="1"/>
  <c r="Q206" i="2"/>
  <c r="E207" i="2"/>
  <c r="F207" i="2" s="1"/>
  <c r="Q207" i="2"/>
  <c r="E208" i="2"/>
  <c r="F208" i="2" s="1"/>
  <c r="Q208" i="2"/>
  <c r="E209" i="2"/>
  <c r="F209" i="2" s="1"/>
  <c r="Q209" i="2"/>
  <c r="E210" i="2"/>
  <c r="F210" i="2" s="1"/>
  <c r="Z210" i="2" s="1"/>
  <c r="Q210" i="2"/>
  <c r="E211" i="2"/>
  <c r="F211" i="2" s="1"/>
  <c r="Q211" i="2"/>
  <c r="E212" i="2"/>
  <c r="F212" i="2" s="1"/>
  <c r="Q212" i="2"/>
  <c r="E213" i="2"/>
  <c r="F213" i="2" s="1"/>
  <c r="Q213" i="2"/>
  <c r="E214" i="2"/>
  <c r="F214" i="2" s="1"/>
  <c r="Q214" i="2"/>
  <c r="E215" i="2"/>
  <c r="F215" i="2"/>
  <c r="Q215" i="2"/>
  <c r="E216" i="2"/>
  <c r="F216" i="2" s="1"/>
  <c r="Q216" i="2"/>
  <c r="E217" i="2"/>
  <c r="F217" i="2" s="1"/>
  <c r="Q217" i="2"/>
  <c r="E218" i="2"/>
  <c r="F218" i="2" s="1"/>
  <c r="Q218" i="2"/>
  <c r="E219" i="2"/>
  <c r="F219" i="2" s="1"/>
  <c r="Q219" i="2"/>
  <c r="E220" i="2"/>
  <c r="F220" i="2" s="1"/>
  <c r="Q220" i="2"/>
  <c r="E221" i="2"/>
  <c r="F221" i="2" s="1"/>
  <c r="Q221" i="2"/>
  <c r="E222" i="2"/>
  <c r="F222" i="2"/>
  <c r="Q222" i="2"/>
  <c r="E223" i="2"/>
  <c r="F223" i="2" s="1"/>
  <c r="BN223" i="2" s="1"/>
  <c r="Q223" i="2"/>
  <c r="E224" i="2"/>
  <c r="F224" i="2" s="1"/>
  <c r="BN224" i="2" s="1"/>
  <c r="Q224" i="2"/>
  <c r="E225" i="2"/>
  <c r="F225" i="2" s="1"/>
  <c r="Q225" i="2"/>
  <c r="E226" i="2"/>
  <c r="F226" i="2" s="1"/>
  <c r="Q226" i="2"/>
  <c r="E227" i="2"/>
  <c r="F227" i="2" s="1"/>
  <c r="Q227" i="2"/>
  <c r="E228" i="2"/>
  <c r="F228" i="2" s="1"/>
  <c r="BN228" i="2" s="1"/>
  <c r="Q228" i="2"/>
  <c r="E229" i="2"/>
  <c r="F229" i="2" s="1"/>
  <c r="Q229" i="2"/>
  <c r="E230" i="2"/>
  <c r="F230" i="2" s="1"/>
  <c r="Q230" i="2"/>
  <c r="E231" i="2"/>
  <c r="F231" i="2" s="1"/>
  <c r="Q231" i="2"/>
  <c r="E232" i="2"/>
  <c r="F232" i="2"/>
  <c r="Z232" i="2" s="1"/>
  <c r="Q232" i="2"/>
  <c r="E233" i="2"/>
  <c r="F233" i="2" s="1"/>
  <c r="Q233" i="2"/>
  <c r="E234" i="2"/>
  <c r="F234" i="2" s="1"/>
  <c r="Z234" i="2" s="1"/>
  <c r="Q234" i="2"/>
  <c r="E235" i="2"/>
  <c r="F235" i="2" s="1"/>
  <c r="Q235" i="2"/>
  <c r="E236" i="2"/>
  <c r="F236" i="2" s="1"/>
  <c r="BN236" i="2" s="1"/>
  <c r="Q236" i="2"/>
  <c r="E237" i="2"/>
  <c r="F237" i="2" s="1"/>
  <c r="Q237" i="2"/>
  <c r="E238" i="2"/>
  <c r="F238" i="2" s="1"/>
  <c r="Z238" i="2" s="1"/>
  <c r="Q238" i="2"/>
  <c r="BN238" i="2"/>
  <c r="E239" i="2"/>
  <c r="F239" i="2" s="1"/>
  <c r="Q239" i="2"/>
  <c r="E240" i="2"/>
  <c r="F240" i="2" s="1"/>
  <c r="Q240" i="2"/>
  <c r="E241" i="2"/>
  <c r="F241" i="2" s="1"/>
  <c r="G241" i="2" s="1"/>
  <c r="Q241" i="2"/>
  <c r="E242" i="2"/>
  <c r="F242" i="2" s="1"/>
  <c r="Q242" i="2"/>
  <c r="E243" i="2"/>
  <c r="F243" i="2" s="1"/>
  <c r="Z243" i="2" s="1"/>
  <c r="Q243" i="2"/>
  <c r="E244" i="2"/>
  <c r="F244" i="2" s="1"/>
  <c r="Q244" i="2"/>
  <c r="E245" i="2"/>
  <c r="F245" i="2" s="1"/>
  <c r="Z245" i="2" s="1"/>
  <c r="Q245" i="2"/>
  <c r="E246" i="2"/>
  <c r="F246" i="2" s="1"/>
  <c r="Q246" i="2"/>
  <c r="E247" i="2"/>
  <c r="F247" i="2" s="1"/>
  <c r="Z247" i="2" s="1"/>
  <c r="Q247" i="2"/>
  <c r="E248" i="2"/>
  <c r="F248" i="2" s="1"/>
  <c r="Q248" i="2"/>
  <c r="E249" i="2"/>
  <c r="F249" i="2" s="1"/>
  <c r="G249" i="2" s="1"/>
  <c r="Q249" i="2"/>
  <c r="E250" i="2"/>
  <c r="F250" i="2" s="1"/>
  <c r="Q250" i="2"/>
  <c r="E251" i="2"/>
  <c r="F251" i="2" s="1"/>
  <c r="G251" i="2" s="1"/>
  <c r="Q251" i="2"/>
  <c r="E252" i="2"/>
  <c r="F252" i="2" s="1"/>
  <c r="BN252" i="2" s="1"/>
  <c r="Q252" i="2"/>
  <c r="E253" i="2"/>
  <c r="F253" i="2" s="1"/>
  <c r="Q253" i="2"/>
  <c r="E254" i="2"/>
  <c r="F254" i="2" s="1"/>
  <c r="Q254" i="2"/>
  <c r="E255" i="2"/>
  <c r="F255" i="2" s="1"/>
  <c r="G255" i="2" s="1"/>
  <c r="Q255" i="2"/>
  <c r="E256" i="2"/>
  <c r="F256" i="2" s="1"/>
  <c r="Z256" i="2" s="1"/>
  <c r="Q256" i="2"/>
  <c r="E257" i="2"/>
  <c r="F257" i="2" s="1"/>
  <c r="Q257" i="2"/>
  <c r="E258" i="2"/>
  <c r="F258" i="2" s="1"/>
  <c r="G258" i="2" s="1"/>
  <c r="Q258" i="2"/>
  <c r="E259" i="2"/>
  <c r="F259" i="2" s="1"/>
  <c r="Z259" i="2" s="1"/>
  <c r="Q259" i="2"/>
  <c r="E260" i="2"/>
  <c r="F260" i="2" s="1"/>
  <c r="G260" i="2" s="1"/>
  <c r="I260" i="2" s="1"/>
  <c r="Q260" i="2"/>
  <c r="E261" i="2"/>
  <c r="F261" i="2" s="1"/>
  <c r="Q261" i="2"/>
  <c r="E262" i="2"/>
  <c r="F262" i="2"/>
  <c r="G262" i="2" s="1"/>
  <c r="Q262" i="2"/>
  <c r="E263" i="2"/>
  <c r="F263" i="2" s="1"/>
  <c r="Q263" i="2"/>
  <c r="E264" i="2"/>
  <c r="F264" i="2" s="1"/>
  <c r="Q264" i="2"/>
  <c r="E265" i="2"/>
  <c r="F265" i="2" s="1"/>
  <c r="Q265" i="2"/>
  <c r="E266" i="2"/>
  <c r="F266" i="2" s="1"/>
  <c r="Q266" i="2"/>
  <c r="E267" i="2"/>
  <c r="F267" i="2" s="1"/>
  <c r="Q267" i="2"/>
  <c r="E268" i="2"/>
  <c r="F268" i="2"/>
  <c r="Q268" i="2"/>
  <c r="E269" i="2"/>
  <c r="F269" i="2" s="1"/>
  <c r="Q269" i="2"/>
  <c r="E270" i="2"/>
  <c r="F270" i="2" s="1"/>
  <c r="Z270" i="2" s="1"/>
  <c r="Q270" i="2"/>
  <c r="E271" i="2"/>
  <c r="F271" i="2" s="1"/>
  <c r="Q271" i="2"/>
  <c r="E272" i="2"/>
  <c r="F272" i="2" s="1"/>
  <c r="Z272" i="2" s="1"/>
  <c r="Q272" i="2"/>
  <c r="E273" i="2"/>
  <c r="F273" i="2" s="1"/>
  <c r="Z273" i="2" s="1"/>
  <c r="Q273" i="2"/>
  <c r="E274" i="2"/>
  <c r="F274" i="2" s="1"/>
  <c r="Z274" i="2" s="1"/>
  <c r="Q274" i="2"/>
  <c r="E275" i="2"/>
  <c r="F275" i="2" s="1"/>
  <c r="Q275" i="2"/>
  <c r="E276" i="2"/>
  <c r="F276" i="2" s="1"/>
  <c r="Q276" i="2"/>
  <c r="E277" i="2"/>
  <c r="F277" i="2" s="1"/>
  <c r="Q277" i="2"/>
  <c r="E278" i="2"/>
  <c r="F278" i="2" s="1"/>
  <c r="Q278" i="2"/>
  <c r="E279" i="2"/>
  <c r="F279" i="2" s="1"/>
  <c r="Q279" i="2"/>
  <c r="E280" i="2"/>
  <c r="F280" i="2" s="1"/>
  <c r="G280" i="2" s="1"/>
  <c r="Q280" i="2"/>
  <c r="E281" i="2"/>
  <c r="F281" i="2" s="1"/>
  <c r="Q281" i="2"/>
  <c r="E282" i="2"/>
  <c r="F282" i="2" s="1"/>
  <c r="Q282" i="2"/>
  <c r="E283" i="2"/>
  <c r="F283" i="2" s="1"/>
  <c r="Q283" i="2"/>
  <c r="E284" i="2"/>
  <c r="F284" i="2" s="1"/>
  <c r="G284" i="2" s="1"/>
  <c r="Q284" i="2"/>
  <c r="E285" i="2"/>
  <c r="F285" i="2" s="1"/>
  <c r="Q285" i="2"/>
  <c r="E286" i="2"/>
  <c r="F286" i="2" s="1"/>
  <c r="Z286" i="2" s="1"/>
  <c r="Q286" i="2"/>
  <c r="E287" i="2"/>
  <c r="F287" i="2" s="1"/>
  <c r="Q287" i="2"/>
  <c r="E288" i="2"/>
  <c r="F288" i="2" s="1"/>
  <c r="Z288" i="2" s="1"/>
  <c r="Q288" i="2"/>
  <c r="E289" i="2"/>
  <c r="F289" i="2" s="1"/>
  <c r="Q289" i="2"/>
  <c r="E290" i="2"/>
  <c r="F290" i="2" s="1"/>
  <c r="Q290" i="2"/>
  <c r="E291" i="2"/>
  <c r="F291" i="2" s="1"/>
  <c r="Q291" i="2"/>
  <c r="E292" i="2"/>
  <c r="F292" i="2" s="1"/>
  <c r="Z292" i="2" s="1"/>
  <c r="Q292" i="2"/>
  <c r="BN292" i="2"/>
  <c r="E293" i="2"/>
  <c r="F293" i="2" s="1"/>
  <c r="Q293" i="2"/>
  <c r="E294" i="2"/>
  <c r="F294" i="2" s="1"/>
  <c r="Q294" i="2"/>
  <c r="E295" i="2"/>
  <c r="F295" i="2" s="1"/>
  <c r="Q295" i="2"/>
  <c r="E296" i="2"/>
  <c r="F296" i="2" s="1"/>
  <c r="Z296" i="2" s="1"/>
  <c r="Q296" i="2"/>
  <c r="E297" i="2"/>
  <c r="F297" i="2" s="1"/>
  <c r="Q297" i="2"/>
  <c r="E298" i="2"/>
  <c r="F298" i="2" s="1"/>
  <c r="Q298" i="2"/>
  <c r="E299" i="2"/>
  <c r="F299" i="2" s="1"/>
  <c r="Z299" i="2" s="1"/>
  <c r="Q299" i="2"/>
  <c r="E300" i="2"/>
  <c r="F300" i="2" s="1"/>
  <c r="Z300" i="2" s="1"/>
  <c r="Q300" i="2"/>
  <c r="E301" i="2"/>
  <c r="F301" i="2" s="1"/>
  <c r="Q301" i="2"/>
  <c r="E302" i="2"/>
  <c r="F302" i="2"/>
  <c r="Q302" i="2"/>
  <c r="E303" i="2"/>
  <c r="F303" i="2" s="1"/>
  <c r="G303" i="2" s="1"/>
  <c r="I303" i="2" s="1"/>
  <c r="Q303" i="2"/>
  <c r="E304" i="2"/>
  <c r="F304" i="2" s="1"/>
  <c r="Q304" i="2"/>
  <c r="E305" i="2"/>
  <c r="F305" i="2" s="1"/>
  <c r="Z305" i="2" s="1"/>
  <c r="Q305" i="2"/>
  <c r="E306" i="2"/>
  <c r="F306" i="2" s="1"/>
  <c r="G306" i="2" s="1"/>
  <c r="I306" i="2" s="1"/>
  <c r="Q306" i="2"/>
  <c r="E307" i="2"/>
  <c r="F307" i="2" s="1"/>
  <c r="G307" i="2" s="1"/>
  <c r="Q307" i="2"/>
  <c r="E308" i="2"/>
  <c r="F308" i="2" s="1"/>
  <c r="Q308" i="2"/>
  <c r="E309" i="2"/>
  <c r="F309" i="2" s="1"/>
  <c r="Q309" i="2"/>
  <c r="E310" i="2"/>
  <c r="F310" i="2" s="1"/>
  <c r="Z310" i="2" s="1"/>
  <c r="Q310" i="2"/>
  <c r="E311" i="2"/>
  <c r="F311" i="2" s="1"/>
  <c r="Q311" i="2"/>
  <c r="E312" i="2"/>
  <c r="F312" i="2" s="1"/>
  <c r="Q312" i="2"/>
  <c r="E313" i="2"/>
  <c r="F313" i="2" s="1"/>
  <c r="Q313" i="2"/>
  <c r="E314" i="2"/>
  <c r="F314" i="2" s="1"/>
  <c r="Q314" i="2"/>
  <c r="E315" i="2"/>
  <c r="F315" i="2" s="1"/>
  <c r="Q315" i="2"/>
  <c r="E316" i="2"/>
  <c r="F316" i="2" s="1"/>
  <c r="Q316" i="2"/>
  <c r="E317" i="2"/>
  <c r="F317" i="2" s="1"/>
  <c r="BN317" i="2" s="1"/>
  <c r="Q317" i="2"/>
  <c r="E318" i="2"/>
  <c r="F318" i="2" s="1"/>
  <c r="Z318" i="2" s="1"/>
  <c r="Q318" i="2"/>
  <c r="E319" i="2"/>
  <c r="F319" i="2" s="1"/>
  <c r="G319" i="2" s="1"/>
  <c r="Q319" i="2"/>
  <c r="E320" i="2"/>
  <c r="F320" i="2" s="1"/>
  <c r="G320" i="2" s="1"/>
  <c r="R320" i="2" s="1"/>
  <c r="Q320" i="2"/>
  <c r="E321" i="2"/>
  <c r="F321" i="2" s="1"/>
  <c r="G321" i="2" s="1"/>
  <c r="Q321" i="2"/>
  <c r="E322" i="2"/>
  <c r="F322" i="2" s="1"/>
  <c r="Q322" i="2"/>
  <c r="E323" i="2"/>
  <c r="F323" i="2"/>
  <c r="Q323" i="2"/>
  <c r="E324" i="2"/>
  <c r="F324" i="2" s="1"/>
  <c r="Q324" i="2"/>
  <c r="E325" i="2"/>
  <c r="F325" i="2" s="1"/>
  <c r="Q325" i="2"/>
  <c r="E326" i="2"/>
  <c r="F326" i="2" s="1"/>
  <c r="Q326" i="2"/>
  <c r="E327" i="2"/>
  <c r="F327" i="2" s="1"/>
  <c r="BN327" i="2" s="1"/>
  <c r="Q327" i="2"/>
  <c r="E328" i="2"/>
  <c r="F328" i="2" s="1"/>
  <c r="Q328" i="2"/>
  <c r="E329" i="2"/>
  <c r="F329" i="2" s="1"/>
  <c r="Q329" i="2"/>
  <c r="E330" i="2"/>
  <c r="F330" i="2" s="1"/>
  <c r="Q330" i="2"/>
  <c r="E331" i="2"/>
  <c r="F331" i="2" s="1"/>
  <c r="Q331" i="2"/>
  <c r="E332" i="2"/>
  <c r="F332" i="2" s="1"/>
  <c r="Q332" i="2"/>
  <c r="E333" i="2"/>
  <c r="F333" i="2" s="1"/>
  <c r="Q333" i="2"/>
  <c r="E334" i="2"/>
  <c r="F334" i="2" s="1"/>
  <c r="Q334" i="2"/>
  <c r="E335" i="2"/>
  <c r="F335" i="2" s="1"/>
  <c r="Q335" i="2"/>
  <c r="E336" i="2"/>
  <c r="F336" i="2" s="1"/>
  <c r="Q336" i="2"/>
  <c r="E337" i="2"/>
  <c r="F337" i="2" s="1"/>
  <c r="Q337" i="2"/>
  <c r="E338" i="2"/>
  <c r="F338" i="2" s="1"/>
  <c r="Q338" i="2"/>
  <c r="E339" i="2"/>
  <c r="F339" i="2" s="1"/>
  <c r="G339" i="2" s="1"/>
  <c r="AC339" i="2" s="1"/>
  <c r="Q339" i="2"/>
  <c r="E340" i="2"/>
  <c r="F340" i="2" s="1"/>
  <c r="Q340" i="2"/>
  <c r="E341" i="2"/>
  <c r="F341" i="2" s="1"/>
  <c r="Q341" i="2"/>
  <c r="E342" i="2"/>
  <c r="F342" i="2" s="1"/>
  <c r="Q342" i="2"/>
  <c r="E343" i="2"/>
  <c r="F343" i="2" s="1"/>
  <c r="Q343" i="2"/>
  <c r="E344" i="2"/>
  <c r="F344" i="2" s="1"/>
  <c r="Q344" i="2"/>
  <c r="E345" i="2"/>
  <c r="F345" i="2" s="1"/>
  <c r="Q345" i="2"/>
  <c r="E346" i="2"/>
  <c r="F346" i="2" s="1"/>
  <c r="Q346" i="2"/>
  <c r="E347" i="2"/>
  <c r="F347" i="2" s="1"/>
  <c r="Q347" i="2"/>
  <c r="E348" i="2"/>
  <c r="F348" i="2" s="1"/>
  <c r="Q348" i="2"/>
  <c r="E349" i="2"/>
  <c r="F349" i="2" s="1"/>
  <c r="Q349" i="2"/>
  <c r="E350" i="2"/>
  <c r="F350" i="2" s="1"/>
  <c r="Q350" i="2"/>
  <c r="E351" i="2"/>
  <c r="F351" i="2" s="1"/>
  <c r="Q351" i="2"/>
  <c r="E352" i="2"/>
  <c r="F352" i="2" s="1"/>
  <c r="Q352" i="2"/>
  <c r="E353" i="2"/>
  <c r="F353" i="2" s="1"/>
  <c r="Q353" i="2"/>
  <c r="E354" i="2"/>
  <c r="F354" i="2" s="1"/>
  <c r="Q354" i="2"/>
  <c r="E355" i="2"/>
  <c r="F355" i="2" s="1"/>
  <c r="Q355" i="2"/>
  <c r="E356" i="2"/>
  <c r="F356" i="2" s="1"/>
  <c r="Q356" i="2"/>
  <c r="E357" i="2"/>
  <c r="F357" i="2" s="1"/>
  <c r="Q357" i="2"/>
  <c r="E358" i="2"/>
  <c r="F358" i="2" s="1"/>
  <c r="Q358" i="2"/>
  <c r="E359" i="2"/>
  <c r="F359" i="2" s="1"/>
  <c r="G359" i="2" s="1"/>
  <c r="AF359" i="2" s="1"/>
  <c r="Q359" i="2"/>
  <c r="E360" i="2"/>
  <c r="F360" i="2" s="1"/>
  <c r="G360" i="2" s="1"/>
  <c r="Q360" i="2"/>
  <c r="E361" i="2"/>
  <c r="F361" i="2" s="1"/>
  <c r="Q361" i="2"/>
  <c r="E362" i="2"/>
  <c r="F362" i="2" s="1"/>
  <c r="BN362" i="2" s="1"/>
  <c r="Q362" i="2"/>
  <c r="E363" i="2"/>
  <c r="F363" i="2" s="1"/>
  <c r="Q363" i="2"/>
  <c r="E364" i="2"/>
  <c r="F364" i="2" s="1"/>
  <c r="Q364" i="2"/>
  <c r="E365" i="2"/>
  <c r="F365" i="2"/>
  <c r="Q365" i="2"/>
  <c r="E366" i="2"/>
  <c r="F366" i="2" s="1"/>
  <c r="Q366" i="2"/>
  <c r="E367" i="2"/>
  <c r="F367" i="2"/>
  <c r="BN367" i="2" s="1"/>
  <c r="Q367" i="2"/>
  <c r="E368" i="2"/>
  <c r="F368" i="2" s="1"/>
  <c r="Q368" i="2"/>
  <c r="E369" i="2"/>
  <c r="F369" i="2" s="1"/>
  <c r="Q369" i="2"/>
  <c r="E370" i="2"/>
  <c r="F370" i="2" s="1"/>
  <c r="Q370" i="2"/>
  <c r="E371" i="2"/>
  <c r="F371" i="2" s="1"/>
  <c r="Q371" i="2"/>
  <c r="E372" i="2"/>
  <c r="F372" i="2" s="1"/>
  <c r="Q372" i="2"/>
  <c r="E373" i="2"/>
  <c r="F373" i="2" s="1"/>
  <c r="Q373" i="2"/>
  <c r="E374" i="2"/>
  <c r="F374" i="2" s="1"/>
  <c r="Q374" i="2"/>
  <c r="E375" i="2"/>
  <c r="F375" i="2" s="1"/>
  <c r="Q375" i="2"/>
  <c r="E376" i="2"/>
  <c r="F376" i="2" s="1"/>
  <c r="Q376" i="2"/>
  <c r="E377" i="2"/>
  <c r="F377" i="2" s="1"/>
  <c r="G377" i="2" s="1"/>
  <c r="AC377" i="2" s="1"/>
  <c r="Q377" i="2"/>
  <c r="E378" i="2"/>
  <c r="F378" i="2" s="1"/>
  <c r="G378" i="2" s="1"/>
  <c r="Q378" i="2"/>
  <c r="E379" i="2"/>
  <c r="F379" i="2" s="1"/>
  <c r="Q379" i="2"/>
  <c r="E380" i="2"/>
  <c r="F380" i="2" s="1"/>
  <c r="BN380" i="2" s="1"/>
  <c r="Q380" i="2"/>
  <c r="E381" i="2"/>
  <c r="F381" i="2" s="1"/>
  <c r="BN381" i="2" s="1"/>
  <c r="Q381" i="2"/>
  <c r="BN1943" i="2"/>
  <c r="BN1949" i="2"/>
  <c r="BN1961" i="2"/>
  <c r="BN1965" i="2"/>
  <c r="BN1971" i="2"/>
  <c r="BM1971" i="2" s="1"/>
  <c r="BN1972" i="2"/>
  <c r="BN1975" i="2"/>
  <c r="BN1976" i="2"/>
  <c r="BN1977" i="2"/>
  <c r="BN1978" i="2"/>
  <c r="BM1979" i="2"/>
  <c r="BN1979" i="2"/>
  <c r="BN1980" i="2"/>
  <c r="BN1981" i="2"/>
  <c r="BN1982" i="2"/>
  <c r="BN1983" i="2"/>
  <c r="BN1984" i="2"/>
  <c r="BM1984" i="2" s="1"/>
  <c r="BN1985" i="2"/>
  <c r="BN1986" i="2"/>
  <c r="BN1987" i="2"/>
  <c r="BN1988" i="2"/>
  <c r="BN1989" i="2"/>
  <c r="BN1990" i="2"/>
  <c r="BN1991" i="2"/>
  <c r="BN1992" i="2"/>
  <c r="BN1993" i="2"/>
  <c r="BN1994" i="2"/>
  <c r="BM1995" i="2"/>
  <c r="BN1995" i="2"/>
  <c r="BN1996" i="2"/>
  <c r="BN1997" i="2"/>
  <c r="BN1998" i="2"/>
  <c r="BN1999" i="2"/>
  <c r="BN2000" i="2"/>
  <c r="BN2001" i="2"/>
  <c r="BN2002" i="2"/>
  <c r="BN2003" i="2"/>
  <c r="BN2004" i="2"/>
  <c r="BN2005" i="2"/>
  <c r="BN2006" i="2"/>
  <c r="BN2007" i="2"/>
  <c r="BN2008" i="2"/>
  <c r="BM2008" i="2" s="1"/>
  <c r="BN2009" i="2"/>
  <c r="BN2010" i="2"/>
  <c r="BN2011" i="2"/>
  <c r="BM2011" i="2" s="1"/>
  <c r="BL2011" i="2" s="1"/>
  <c r="BK2011" i="2" s="1"/>
  <c r="BJ2011" i="2" s="1"/>
  <c r="BI2011" i="2" s="1"/>
  <c r="BN2012" i="2"/>
  <c r="BN2013" i="2"/>
  <c r="BN2014" i="2"/>
  <c r="BN2015" i="2"/>
  <c r="BN2016" i="2"/>
  <c r="BN2017" i="2"/>
  <c r="BN2018" i="2"/>
  <c r="BN2019" i="2"/>
  <c r="BN2020" i="2"/>
  <c r="BN2021" i="2"/>
  <c r="BN2022" i="2"/>
  <c r="BM2023" i="2"/>
  <c r="BN2023" i="2"/>
  <c r="BN2024" i="2"/>
  <c r="BN2025" i="2"/>
  <c r="BN2026" i="2"/>
  <c r="BN2027" i="2"/>
  <c r="BM2027" i="2" s="1"/>
  <c r="BL2027" i="2" s="1"/>
  <c r="BN2028" i="2"/>
  <c r="BN2029" i="2"/>
  <c r="BN2030" i="2"/>
  <c r="BN2031" i="2"/>
  <c r="BN2032" i="2"/>
  <c r="BN2033" i="2"/>
  <c r="BN2034" i="2"/>
  <c r="BM2035" i="2"/>
  <c r="BN2035" i="2"/>
  <c r="BN2036" i="2"/>
  <c r="BN2037" i="2"/>
  <c r="BN2038" i="2"/>
  <c r="BN2039" i="2"/>
  <c r="BN2040" i="2"/>
  <c r="BM2040" i="2" s="1"/>
  <c r="BN2041" i="2"/>
  <c r="BN2042" i="2"/>
  <c r="BN2043" i="2"/>
  <c r="BN2044" i="2"/>
  <c r="BN2045" i="2"/>
  <c r="BN2046" i="2"/>
  <c r="BN2047" i="2"/>
  <c r="BN2048" i="2"/>
  <c r="BN2049" i="2"/>
  <c r="BN2050" i="2"/>
  <c r="BN2051" i="2"/>
  <c r="BN2052" i="2"/>
  <c r="BM2052" i="2" s="1"/>
  <c r="BL2052" i="2" s="1"/>
  <c r="BN2053" i="2"/>
  <c r="BN2054" i="2"/>
  <c r="BM2054" i="2" s="1"/>
  <c r="BN2055" i="2"/>
  <c r="BN2056" i="2"/>
  <c r="BM2056" i="2" s="1"/>
  <c r="BN2057" i="2"/>
  <c r="BN2058" i="2"/>
  <c r="BN2059" i="2"/>
  <c r="BN2060" i="2"/>
  <c r="BN2061" i="2"/>
  <c r="BN2062" i="2"/>
  <c r="BN2063" i="2"/>
  <c r="BN2064" i="2"/>
  <c r="BM2064" i="2" s="1"/>
  <c r="BN2065" i="2"/>
  <c r="BN2066" i="2"/>
  <c r="BN2067" i="2"/>
  <c r="BN2068" i="2"/>
  <c r="BN2069" i="2"/>
  <c r="BN2070" i="2"/>
  <c r="BN2071" i="2"/>
  <c r="BN2072" i="2"/>
  <c r="BN2073" i="2"/>
  <c r="BN2074" i="2"/>
  <c r="BN2075" i="2"/>
  <c r="BM2075" i="2" s="1"/>
  <c r="BN2076" i="2"/>
  <c r="BM2077" i="2"/>
  <c r="BL2077" i="2" s="1"/>
  <c r="BN2077" i="2"/>
  <c r="BN2078" i="2"/>
  <c r="BM2078" i="2" s="1"/>
  <c r="BN2079" i="2"/>
  <c r="BM2079" i="2" s="1"/>
  <c r="BN2080" i="2"/>
  <c r="BM2081" i="2"/>
  <c r="BL2081" i="2" s="1"/>
  <c r="BK2081" i="2" s="1"/>
  <c r="BJ2081" i="2" s="1"/>
  <c r="BI2081" i="2" s="1"/>
  <c r="BH2081" i="2" s="1"/>
  <c r="BG2081" i="2" s="1"/>
  <c r="BF2081" i="2" s="1"/>
  <c r="BE2081" i="2" s="1"/>
  <c r="BN2081" i="2"/>
  <c r="BN2082" i="2"/>
  <c r="BM2082" i="2" s="1"/>
  <c r="BN2083" i="2"/>
  <c r="BN2084" i="2"/>
  <c r="BN2085" i="2"/>
  <c r="BN2086" i="2"/>
  <c r="BN2087" i="2"/>
  <c r="BN2088" i="2"/>
  <c r="BN2089" i="2"/>
  <c r="BN2090" i="2"/>
  <c r="BN2091" i="2"/>
  <c r="BM2091" i="2" s="1"/>
  <c r="BN2092" i="2"/>
  <c r="BN2093" i="2"/>
  <c r="BM2093" i="2" s="1"/>
  <c r="BN2094" i="2"/>
  <c r="BN2095" i="2"/>
  <c r="BN2096" i="2"/>
  <c r="BN2097" i="2"/>
  <c r="BN2098" i="2"/>
  <c r="BM2099" i="2"/>
  <c r="BN2099" i="2"/>
  <c r="BN2100" i="2"/>
  <c r="BN2101" i="2"/>
  <c r="BN2102" i="2"/>
  <c r="BN2103" i="2"/>
  <c r="BN2104" i="2"/>
  <c r="BN2105" i="2"/>
  <c r="BN2106" i="2"/>
  <c r="BN2107" i="2"/>
  <c r="BN2108" i="2"/>
  <c r="BN2109" i="2"/>
  <c r="BM2109" i="2" s="1"/>
  <c r="BL2109" i="2" s="1"/>
  <c r="BK2109" i="2" s="1"/>
  <c r="BN2110" i="2"/>
  <c r="BN2111" i="2"/>
  <c r="BN2112" i="2"/>
  <c r="BM2112" i="2" s="1"/>
  <c r="BN2113" i="2"/>
  <c r="BN2114" i="2"/>
  <c r="BN2115" i="2"/>
  <c r="BN2116" i="2"/>
  <c r="BM2116" i="2" s="1"/>
  <c r="BM2117" i="2"/>
  <c r="BN2117" i="2"/>
  <c r="BN2118" i="2"/>
  <c r="BN2119" i="2"/>
  <c r="BM2119" i="2" s="1"/>
  <c r="BN2120" i="2"/>
  <c r="BN2121" i="2"/>
  <c r="BN2122" i="2"/>
  <c r="BN2123" i="2"/>
  <c r="BN2124" i="2"/>
  <c r="BM2124" i="2" s="1"/>
  <c r="BL2124" i="2" s="1"/>
  <c r="BK2124" i="2" s="1"/>
  <c r="BJ2124" i="2" s="1"/>
  <c r="BI2124" i="2" s="1"/>
  <c r="BH2124" i="2" s="1"/>
  <c r="BG2124" i="2" s="1"/>
  <c r="BF2124" i="2" s="1"/>
  <c r="BE2124" i="2" s="1"/>
  <c r="BN2125" i="2"/>
  <c r="BM2125" i="2" s="1"/>
  <c r="BN2126" i="2"/>
  <c r="BN2127" i="2"/>
  <c r="BN2128" i="2"/>
  <c r="BN2129" i="2"/>
  <c r="BM2129" i="2" s="1"/>
  <c r="BN2130" i="2"/>
  <c r="BN2131" i="2"/>
  <c r="BM2132" i="2"/>
  <c r="BN2132" i="2"/>
  <c r="BN2133" i="2"/>
  <c r="BN2134" i="2"/>
  <c r="BM2134" i="2" s="1"/>
  <c r="BN2135" i="2"/>
  <c r="BN2136" i="2"/>
  <c r="BN2137" i="2"/>
  <c r="BM2137" i="2" s="1"/>
  <c r="BN2138" i="2"/>
  <c r="BN2139" i="2"/>
  <c r="BN2140" i="2"/>
  <c r="BN2141" i="2"/>
  <c r="BM2141" i="2" s="1"/>
  <c r="BN2142" i="2"/>
  <c r="BN2143" i="2"/>
  <c r="BN2144" i="2"/>
  <c r="BM2144" i="2" s="1"/>
  <c r="BN2145" i="2"/>
  <c r="BM2145" i="2" s="1"/>
  <c r="BN2146" i="2"/>
  <c r="BN2147" i="2"/>
  <c r="BM2148" i="2"/>
  <c r="BN2148" i="2"/>
  <c r="BN2149" i="2"/>
  <c r="BN2150" i="2"/>
  <c r="BN2151" i="2"/>
  <c r="BN2152" i="2"/>
  <c r="BN2153" i="2"/>
  <c r="BN2154" i="2"/>
  <c r="BN2155" i="2"/>
  <c r="BN2156" i="2"/>
  <c r="BN2157" i="2"/>
  <c r="BN2158" i="2"/>
  <c r="BN2159" i="2"/>
  <c r="BN2160" i="2"/>
  <c r="BM2160" i="2" s="1"/>
  <c r="BN2161" i="2"/>
  <c r="BN2162" i="2"/>
  <c r="BN2163" i="2"/>
  <c r="BN2164" i="2"/>
  <c r="BN2165" i="2"/>
  <c r="BM2165" i="2" s="1"/>
  <c r="BN2166" i="2"/>
  <c r="BN2167" i="2"/>
  <c r="BN2168" i="2"/>
  <c r="BN2169" i="2"/>
  <c r="BM2169" i="2" s="1"/>
  <c r="BN2170" i="2"/>
  <c r="BN2171" i="2"/>
  <c r="BN2172" i="2"/>
  <c r="BN2173" i="2"/>
  <c r="BN2174" i="2"/>
  <c r="BN2175" i="2"/>
  <c r="BN2176" i="2"/>
  <c r="BN2177" i="2"/>
  <c r="BM2177" i="2" s="1"/>
  <c r="BN2178" i="2"/>
  <c r="BN2179" i="2"/>
  <c r="BN2180" i="2"/>
  <c r="BM2180" i="2" s="1"/>
  <c r="BN2181" i="2"/>
  <c r="BM2182" i="2"/>
  <c r="BN2182" i="2"/>
  <c r="BN2183" i="2"/>
  <c r="BN2184" i="2"/>
  <c r="BN2185" i="2"/>
  <c r="BN2186" i="2"/>
  <c r="BN2187" i="2"/>
  <c r="BN2188" i="2"/>
  <c r="BM2188" i="2" s="1"/>
  <c r="BN2189" i="2"/>
  <c r="BN2190" i="2"/>
  <c r="BN2191" i="2"/>
  <c r="BN2192" i="2"/>
  <c r="BM2192" i="2" s="1"/>
  <c r="BN2193" i="2"/>
  <c r="BN2194" i="2"/>
  <c r="BN2195" i="2"/>
  <c r="BN2196" i="2"/>
  <c r="BN2197" i="2"/>
  <c r="BM2197" i="2" s="1"/>
  <c r="BN2198" i="2"/>
  <c r="BN2199" i="2"/>
  <c r="BN2200" i="2"/>
  <c r="BM2200" i="2" s="1"/>
  <c r="BN2201" i="2"/>
  <c r="BN2202" i="2"/>
  <c r="BN2203" i="2"/>
  <c r="BN2204" i="2"/>
  <c r="BM2205" i="2"/>
  <c r="BN2205" i="2"/>
  <c r="BN2206" i="2"/>
  <c r="BM2206" i="2" s="1"/>
  <c r="BL2206" i="2" s="1"/>
  <c r="BN2207" i="2"/>
  <c r="BN2208" i="2"/>
  <c r="BN2209" i="2"/>
  <c r="BM2210" i="2"/>
  <c r="BN2210" i="2"/>
  <c r="BN2211" i="2"/>
  <c r="BN2212" i="2"/>
  <c r="BN2213" i="2"/>
  <c r="BN2214" i="2"/>
  <c r="BN2215" i="2"/>
  <c r="BN2216" i="2"/>
  <c r="BN2217" i="2"/>
  <c r="BN2218" i="2"/>
  <c r="BN2219" i="2"/>
  <c r="BN2220" i="2"/>
  <c r="BN2221" i="2"/>
  <c r="BN2222" i="2"/>
  <c r="BN2223" i="2"/>
  <c r="BM2224" i="2"/>
  <c r="BL2224" i="2" s="1"/>
  <c r="BK2224" i="2" s="1"/>
  <c r="BN2224" i="2"/>
  <c r="BN2225" i="2"/>
  <c r="BM2226" i="2"/>
  <c r="BN2226" i="2"/>
  <c r="BN2227" i="2"/>
  <c r="BN2228" i="2"/>
  <c r="BN2229" i="2"/>
  <c r="BN2230" i="2"/>
  <c r="BN2231" i="2"/>
  <c r="BN2232" i="2"/>
  <c r="BN2233" i="2"/>
  <c r="BN2234" i="2"/>
  <c r="BN2235" i="2"/>
  <c r="BN2236" i="2"/>
  <c r="BM2237" i="2"/>
  <c r="BN2237" i="2"/>
  <c r="BN2238" i="2"/>
  <c r="BN2239" i="2"/>
  <c r="BN2240" i="2"/>
  <c r="BN2241" i="2"/>
  <c r="BN2242" i="2"/>
  <c r="BN2243" i="2"/>
  <c r="BN2244" i="2"/>
  <c r="BN2245" i="2"/>
  <c r="BN2246" i="2"/>
  <c r="BN2247" i="2"/>
  <c r="BN2248" i="2"/>
  <c r="BN2249" i="2"/>
  <c r="BN2250" i="2"/>
  <c r="BN2251" i="2"/>
  <c r="BN2252" i="2"/>
  <c r="BN2253" i="2"/>
  <c r="BM2254" i="2"/>
  <c r="BN2254" i="2"/>
  <c r="BN2255" i="2"/>
  <c r="BN2256" i="2"/>
  <c r="BN2257" i="2"/>
  <c r="BN2258" i="2"/>
  <c r="BN2259" i="2"/>
  <c r="BM2259" i="2" s="1"/>
  <c r="BN2260" i="2"/>
  <c r="BM2260" i="2" s="1"/>
  <c r="BL2260" i="2" s="1"/>
  <c r="BK2260" i="2" s="1"/>
  <c r="BJ2260" i="2" s="1"/>
  <c r="BN2261" i="2"/>
  <c r="BN2262" i="2"/>
  <c r="BM2262" i="2" s="1"/>
  <c r="BN2263" i="2"/>
  <c r="BN2264" i="2"/>
  <c r="BN2265" i="2"/>
  <c r="BN2266" i="2"/>
  <c r="BN2267" i="2"/>
  <c r="BM2267" i="2"/>
  <c r="BL2267" i="2" s="1"/>
  <c r="BK2267" i="2" s="1"/>
  <c r="BJ2267" i="2" s="1"/>
  <c r="BN2268" i="2"/>
  <c r="BN2269" i="2"/>
  <c r="BN2270" i="2"/>
  <c r="BN2271" i="2"/>
  <c r="BN2272" i="2"/>
  <c r="BN2273" i="2"/>
  <c r="BN2274" i="2"/>
  <c r="BN2275" i="2"/>
  <c r="BN2276" i="2"/>
  <c r="BN2277" i="2"/>
  <c r="BN2278" i="2"/>
  <c r="BN2279" i="2"/>
  <c r="BN2280" i="2"/>
  <c r="BN2281" i="2"/>
  <c r="BN2282" i="2"/>
  <c r="BN2283" i="2"/>
  <c r="BN2284" i="2"/>
  <c r="BN2285" i="2"/>
  <c r="BM2285" i="2" s="1"/>
  <c r="BL2285" i="2" s="1"/>
  <c r="BK2285" i="2" s="1"/>
  <c r="BJ2285" i="2" s="1"/>
  <c r="BI2285" i="2" s="1"/>
  <c r="BH2285" i="2" s="1"/>
  <c r="BG2285" i="2" s="1"/>
  <c r="BF2285" i="2" s="1"/>
  <c r="BE2285" i="2" s="1"/>
  <c r="BN2286" i="2"/>
  <c r="BM2287" i="2"/>
  <c r="BN2287" i="2"/>
  <c r="BN2288" i="2"/>
  <c r="BN2289" i="2"/>
  <c r="BN2290" i="2"/>
  <c r="BN2291" i="2"/>
  <c r="BN2292" i="2"/>
  <c r="BN2293" i="2"/>
  <c r="BN2294" i="2"/>
  <c r="BN2295" i="2"/>
  <c r="BN2296" i="2"/>
  <c r="BN2297" i="2"/>
  <c r="BN2298" i="2"/>
  <c r="BN2299" i="2"/>
  <c r="BN2300" i="2"/>
  <c r="BN2301" i="2"/>
  <c r="BN2302" i="2"/>
  <c r="BN2303" i="2"/>
  <c r="BN2304" i="2"/>
  <c r="BN2305" i="2"/>
  <c r="BN2306" i="2"/>
  <c r="BN2307" i="2"/>
  <c r="BN2308" i="2"/>
  <c r="BN2309" i="2"/>
  <c r="BN2310" i="2"/>
  <c r="BN2311" i="2"/>
  <c r="BM2311" i="2" s="1"/>
  <c r="BN2312" i="2"/>
  <c r="BN2313" i="2"/>
  <c r="BN2314" i="2"/>
  <c r="BM2315" i="2"/>
  <c r="BL2315" i="2" s="1"/>
  <c r="BK2315" i="2" s="1"/>
  <c r="BJ2315" i="2" s="1"/>
  <c r="BI2315" i="2" s="1"/>
  <c r="BH2315" i="2" s="1"/>
  <c r="BG2315" i="2" s="1"/>
  <c r="BF2315" i="2" s="1"/>
  <c r="BE2315" i="2" s="1"/>
  <c r="BN2315" i="2"/>
  <c r="BN2316" i="2"/>
  <c r="BM2317" i="2"/>
  <c r="BN2317" i="2"/>
  <c r="BN2318" i="2"/>
  <c r="BM2319" i="2"/>
  <c r="BN2319" i="2"/>
  <c r="BN2320" i="2"/>
  <c r="BN2321" i="2"/>
  <c r="BN2322" i="2"/>
  <c r="BN2323" i="2"/>
  <c r="BN2324" i="2"/>
  <c r="BN2325" i="2"/>
  <c r="BM2325" i="2" s="1"/>
  <c r="BN2326" i="2"/>
  <c r="BN2327" i="2"/>
  <c r="BM2327" i="2" s="1"/>
  <c r="BN2328" i="2"/>
  <c r="BN2329" i="2"/>
  <c r="BN2330" i="2"/>
  <c r="BN2331" i="2"/>
  <c r="BN2332" i="2"/>
  <c r="BN2333" i="2"/>
  <c r="BN2334" i="2"/>
  <c r="BN2335" i="2"/>
  <c r="BN2336" i="2"/>
  <c r="BM2337" i="2"/>
  <c r="BN2337" i="2"/>
  <c r="BN2338" i="2"/>
  <c r="BN2339" i="2"/>
  <c r="BN2340" i="2"/>
  <c r="BN2341" i="2"/>
  <c r="BN2342" i="2"/>
  <c r="BM2343" i="2"/>
  <c r="BN2343" i="2"/>
  <c r="BN2344" i="2"/>
  <c r="BN2345" i="2"/>
  <c r="BN2346" i="2"/>
  <c r="BN2347" i="2"/>
  <c r="BN2348" i="2"/>
  <c r="BN2349" i="2"/>
  <c r="BN2350" i="2"/>
  <c r="BN2351" i="2"/>
  <c r="BM2351" i="2" s="1"/>
  <c r="BN2352" i="2"/>
  <c r="BN2353" i="2"/>
  <c r="BN2354" i="2"/>
  <c r="BN2355" i="2"/>
  <c r="BM2355" i="2" s="1"/>
  <c r="BN2356" i="2"/>
  <c r="BN2357" i="2"/>
  <c r="BN2358" i="2"/>
  <c r="BM2358" i="2" s="1"/>
  <c r="BN2359" i="2"/>
  <c r="BN2360" i="2"/>
  <c r="BN2361" i="2"/>
  <c r="BN2362" i="2"/>
  <c r="BN2363" i="2"/>
  <c r="BN2364" i="2"/>
  <c r="BN2365" i="2"/>
  <c r="BM2365" i="2" s="1"/>
  <c r="BN2366" i="2"/>
  <c r="BN2367" i="2"/>
  <c r="BN2368" i="2"/>
  <c r="BN2369" i="2"/>
  <c r="BN2370" i="2"/>
  <c r="BN2371" i="2"/>
  <c r="BN2372" i="2"/>
  <c r="BN2373" i="2"/>
  <c r="BN2374" i="2"/>
  <c r="BN2375" i="2"/>
  <c r="BN2376" i="2"/>
  <c r="BN2377" i="2"/>
  <c r="BM2377" i="2" s="1"/>
  <c r="BN2378" i="2"/>
  <c r="BN2379" i="2"/>
  <c r="BN2380" i="2"/>
  <c r="BN2381" i="2"/>
  <c r="BN2382" i="2"/>
  <c r="BN2383" i="2"/>
  <c r="BN2384" i="2"/>
  <c r="BM2385" i="2"/>
  <c r="BN2385" i="2"/>
  <c r="BN2386" i="2"/>
  <c r="BM2387" i="2"/>
  <c r="BN2387" i="2"/>
  <c r="BN2388" i="2"/>
  <c r="BN2389" i="2"/>
  <c r="BN2390" i="2"/>
  <c r="BN2391" i="2"/>
  <c r="BN2392" i="2"/>
  <c r="BN2393" i="2"/>
  <c r="BN2394" i="2"/>
  <c r="BN2395" i="2"/>
  <c r="BN2396" i="2"/>
  <c r="BN2397" i="2"/>
  <c r="BM2397" i="2" s="1"/>
  <c r="BL2397" i="2" s="1"/>
  <c r="BN2398" i="2"/>
  <c r="BN2399" i="2"/>
  <c r="BM2399" i="2" s="1"/>
  <c r="BN2400" i="2"/>
  <c r="BN2401" i="2"/>
  <c r="BN2402" i="2"/>
  <c r="BN2403" i="2"/>
  <c r="BN2404" i="2"/>
  <c r="BN2405" i="2"/>
  <c r="BN2406" i="2"/>
  <c r="BN2407" i="2"/>
  <c r="BN2408" i="2"/>
  <c r="BM2409" i="2"/>
  <c r="BL2409" i="2" s="1"/>
  <c r="BN2409" i="2"/>
  <c r="BN2410" i="2"/>
  <c r="BN2411" i="2"/>
  <c r="BN2412" i="2"/>
  <c r="BN2413" i="2"/>
  <c r="BN2414" i="2"/>
  <c r="BN2415" i="2"/>
  <c r="BN2416" i="2"/>
  <c r="BN2417" i="2"/>
  <c r="BN2418" i="2"/>
  <c r="BM2418" i="2" s="1"/>
  <c r="BL2418" i="2" s="1"/>
  <c r="BK2418" i="2" s="1"/>
  <c r="BJ2418" i="2" s="1"/>
  <c r="BI2418" i="2" s="1"/>
  <c r="BH2418" i="2" s="1"/>
  <c r="BG2418" i="2" s="1"/>
  <c r="BF2418" i="2" s="1"/>
  <c r="BE2418" i="2" s="1"/>
  <c r="BN2419" i="2"/>
  <c r="BN2420" i="2"/>
  <c r="BN2421" i="2"/>
  <c r="BN2422" i="2"/>
  <c r="BN2423" i="2"/>
  <c r="BN2424" i="2"/>
  <c r="BN2425" i="2"/>
  <c r="BN2426" i="2"/>
  <c r="BN2427" i="2"/>
  <c r="BN2428" i="2"/>
  <c r="BN2429" i="2"/>
  <c r="BN2430" i="2"/>
  <c r="BN2431" i="2"/>
  <c r="BN2432" i="2"/>
  <c r="BN2433" i="2"/>
  <c r="BM2433" i="2" s="1"/>
  <c r="BL2433" i="2" s="1"/>
  <c r="BN2434" i="2"/>
  <c r="BN2435" i="2"/>
  <c r="BN2436" i="2"/>
  <c r="BN2437" i="2"/>
  <c r="BN2438" i="2"/>
  <c r="BN2439" i="2"/>
  <c r="BN2440" i="2"/>
  <c r="BN2441" i="2"/>
  <c r="BN2442" i="2"/>
  <c r="BN2443" i="2"/>
  <c r="BN2444" i="2"/>
  <c r="BN2445" i="2"/>
  <c r="BN2446" i="2"/>
  <c r="BN2447" i="2"/>
  <c r="BM2447" i="2" s="1"/>
  <c r="BN2448" i="2"/>
  <c r="BN2449" i="2"/>
  <c r="BN2450" i="2"/>
  <c r="BN2451" i="2"/>
  <c r="BN2452" i="2"/>
  <c r="BN2453" i="2"/>
  <c r="BN2454" i="2"/>
  <c r="BN2455" i="2"/>
  <c r="BM2455" i="2" s="1"/>
  <c r="BL2455" i="2" s="1"/>
  <c r="BK2455" i="2" s="1"/>
  <c r="BN2456" i="2"/>
  <c r="BN2457" i="2"/>
  <c r="BM2457" i="2" s="1"/>
  <c r="BN2458" i="2"/>
  <c r="BN2459" i="2"/>
  <c r="BN2460" i="2"/>
  <c r="BN2461" i="2"/>
  <c r="BN2462" i="2"/>
  <c r="BN2463" i="2"/>
  <c r="BN2464" i="2"/>
  <c r="BN2465" i="2"/>
  <c r="BN2466" i="2"/>
  <c r="BN2467" i="2"/>
  <c r="BN2468" i="2"/>
  <c r="BM2469" i="2"/>
  <c r="BN2469" i="2"/>
  <c r="BN2470" i="2"/>
  <c r="BM2471" i="2"/>
  <c r="BN2471" i="2"/>
  <c r="BN2472" i="2"/>
  <c r="BN2473" i="2"/>
  <c r="BN2474" i="2"/>
  <c r="BN2475" i="2"/>
  <c r="BN2476" i="2"/>
  <c r="BN2477" i="2"/>
  <c r="BM2477" i="2" s="1"/>
  <c r="BN2478" i="2"/>
  <c r="BM2478" i="2" s="1"/>
  <c r="BN2479" i="2"/>
  <c r="BM2479" i="2" s="1"/>
  <c r="BN2480" i="2"/>
  <c r="BN2481" i="2"/>
  <c r="BN2482" i="2"/>
  <c r="BN2483" i="2"/>
  <c r="BN2484" i="2"/>
  <c r="BN2485" i="2"/>
  <c r="BN2486" i="2"/>
  <c r="BM2486" i="2" s="1"/>
  <c r="BL2486" i="2" s="1"/>
  <c r="BN2487" i="2"/>
  <c r="BN2488" i="2"/>
  <c r="BN2489" i="2"/>
  <c r="BN2490" i="2"/>
  <c r="BN2491" i="2"/>
  <c r="BN2492" i="2"/>
  <c r="BN2493" i="2"/>
  <c r="BN2494" i="2"/>
  <c r="BM2494" i="2" s="1"/>
  <c r="BN2495" i="2"/>
  <c r="BN2496" i="2"/>
  <c r="BM2496" i="2" s="1"/>
  <c r="BL2496" i="2" s="1"/>
  <c r="BN2497" i="2"/>
  <c r="BN2498" i="2"/>
  <c r="BN2499" i="2"/>
  <c r="BN2500" i="2"/>
  <c r="BN2501" i="2"/>
  <c r="BM2502" i="2"/>
  <c r="BN2502" i="2"/>
  <c r="BN2503" i="2"/>
  <c r="BN2504" i="2"/>
  <c r="BN2505" i="2"/>
  <c r="BN2506" i="2"/>
  <c r="BN2507" i="2"/>
  <c r="BN2508" i="2"/>
  <c r="BN2509" i="2"/>
  <c r="BN2510" i="2"/>
  <c r="BN2511" i="2"/>
  <c r="BN2512" i="2"/>
  <c r="BM2512" i="2" s="1"/>
  <c r="BL2512" i="2" s="1"/>
  <c r="BN2513" i="2"/>
  <c r="BN2514" i="2"/>
  <c r="BN2515" i="2"/>
  <c r="BN2516" i="2"/>
  <c r="BM2516" i="2" s="1"/>
  <c r="BL2516" i="2" s="1"/>
  <c r="BN2517" i="2"/>
  <c r="BM2517" i="2" s="1"/>
  <c r="BN2518" i="2"/>
  <c r="BM2518" i="2" s="1"/>
  <c r="BN2519" i="2"/>
  <c r="BN2520" i="2"/>
  <c r="BM2520" i="2" s="1"/>
  <c r="BL2520" i="2" s="1"/>
  <c r="BN2521" i="2"/>
  <c r="BN2522" i="2"/>
  <c r="BN2523" i="2"/>
  <c r="BN2524" i="2"/>
  <c r="BN2525" i="2"/>
  <c r="BM2526" i="2"/>
  <c r="BN2526" i="2"/>
  <c r="BN2527" i="2"/>
  <c r="BM2528" i="2"/>
  <c r="BN2528" i="2"/>
  <c r="BN2529" i="2"/>
  <c r="BN2530" i="2"/>
  <c r="BN2531" i="2"/>
  <c r="BM2532" i="2"/>
  <c r="BN2532" i="2"/>
  <c r="BN2533" i="2"/>
  <c r="BN2534" i="2"/>
  <c r="BM2534" i="2" s="1"/>
  <c r="BL2534" i="2" s="1"/>
  <c r="BN2535" i="2"/>
  <c r="BN2536" i="2"/>
  <c r="BN2537" i="2"/>
  <c r="BN2538" i="2"/>
  <c r="BN2539" i="2"/>
  <c r="BN2540" i="2"/>
  <c r="BN2541" i="2"/>
  <c r="BN2542" i="2"/>
  <c r="BN2543" i="2"/>
  <c r="BN2544" i="2"/>
  <c r="BN2545" i="2"/>
  <c r="BN2546" i="2"/>
  <c r="BN2547" i="2"/>
  <c r="BM2548" i="2"/>
  <c r="BL2548" i="2" s="1"/>
  <c r="BN2548" i="2"/>
  <c r="BN2549" i="2"/>
  <c r="BN2550" i="2"/>
  <c r="BN2551" i="2"/>
  <c r="BN2552" i="2"/>
  <c r="BN2553" i="2"/>
  <c r="BN2554" i="2"/>
  <c r="BN2555" i="2"/>
  <c r="BN2556" i="2"/>
  <c r="BM2556" i="2" s="1"/>
  <c r="BL2556" i="2" s="1"/>
  <c r="BN2557" i="2"/>
  <c r="BN2558" i="2"/>
  <c r="BN2559" i="2"/>
  <c r="BN2560" i="2"/>
  <c r="BN2561" i="2"/>
  <c r="BN2562" i="2"/>
  <c r="BN2563" i="2"/>
  <c r="BN2564" i="2"/>
  <c r="BN2565" i="2"/>
  <c r="BN2566" i="2"/>
  <c r="BN2567" i="2"/>
  <c r="BM2567" i="2" s="1"/>
  <c r="BL2567" i="2" s="1"/>
  <c r="BN2568" i="2"/>
  <c r="BN2569" i="2"/>
  <c r="BM2570" i="2"/>
  <c r="BN2570" i="2"/>
  <c r="BN2571" i="2"/>
  <c r="BN2572" i="2"/>
  <c r="BN2573" i="2"/>
  <c r="BM2574" i="2"/>
  <c r="BN2574" i="2"/>
  <c r="BN2575" i="2"/>
  <c r="BN2576" i="2"/>
  <c r="BN2577" i="2"/>
  <c r="BN2578" i="2"/>
  <c r="BN2579" i="2"/>
  <c r="BN2580" i="2"/>
  <c r="BN2581" i="2"/>
  <c r="BN2582" i="2"/>
  <c r="BM2582" i="2" s="1"/>
  <c r="BN2583" i="2"/>
  <c r="BN2584" i="2"/>
  <c r="BN2585" i="2"/>
  <c r="BN2586" i="2"/>
  <c r="BM2586" i="2" s="1"/>
  <c r="BN2587" i="2"/>
  <c r="BN2588" i="2"/>
  <c r="BN2589" i="2"/>
  <c r="BN2590" i="2"/>
  <c r="BM2590" i="2" s="1"/>
  <c r="BN2591" i="2"/>
  <c r="BN2592" i="2"/>
  <c r="BN2593" i="2"/>
  <c r="BN2594" i="2"/>
  <c r="BN2595" i="2"/>
  <c r="BN2596" i="2"/>
  <c r="BN2597" i="2"/>
  <c r="BN2598" i="2"/>
  <c r="BN2599" i="2"/>
  <c r="BN2600" i="2"/>
  <c r="BN2601" i="2"/>
  <c r="BM2602" i="2"/>
  <c r="BN2602" i="2"/>
  <c r="BN2603" i="2"/>
  <c r="BN2604" i="2"/>
  <c r="BN2605" i="2"/>
  <c r="BM2606" i="2"/>
  <c r="BN2606" i="2"/>
  <c r="BN2607" i="2"/>
  <c r="BN2608" i="2"/>
  <c r="BN2609" i="2"/>
  <c r="BN2610" i="2"/>
  <c r="BN2611" i="2"/>
  <c r="BN2612" i="2"/>
  <c r="BN2613" i="2"/>
  <c r="BN2614" i="2"/>
  <c r="BM2614" i="2" s="1"/>
  <c r="BN2615" i="2"/>
  <c r="BN2616" i="2"/>
  <c r="BN2617" i="2"/>
  <c r="BN2618" i="2"/>
  <c r="BN2619" i="2"/>
  <c r="BN2620" i="2"/>
  <c r="BN2621" i="2"/>
  <c r="BN2622" i="2"/>
  <c r="BM2622" i="2" s="1"/>
  <c r="BN2623" i="2"/>
  <c r="BN2624" i="2"/>
  <c r="BN2625" i="2"/>
  <c r="BN2626" i="2"/>
  <c r="BN2627" i="2"/>
  <c r="BN2628" i="2"/>
  <c r="BM2628" i="2" s="1"/>
  <c r="BN2629" i="2"/>
  <c r="BN2630" i="2"/>
  <c r="BN2631" i="2"/>
  <c r="BN2632" i="2"/>
  <c r="BN2633" i="2"/>
  <c r="BN2634" i="2"/>
  <c r="BM2634" i="2" s="1"/>
  <c r="BN2635" i="2"/>
  <c r="BN2636" i="2"/>
  <c r="BN2637" i="2"/>
  <c r="BN2638" i="2"/>
  <c r="BN2639" i="2"/>
  <c r="BN2640" i="2"/>
  <c r="BM2640" i="2" s="1"/>
  <c r="BN2641" i="2"/>
  <c r="BN2642" i="2"/>
  <c r="BM2642" i="2" s="1"/>
  <c r="BL2642" i="2" s="1"/>
  <c r="BN2643" i="2"/>
  <c r="BN2644" i="2"/>
  <c r="BN2645" i="2"/>
  <c r="BN2646" i="2"/>
  <c r="BN2647" i="2"/>
  <c r="BM2648" i="2"/>
  <c r="BN2648" i="2"/>
  <c r="BN2649" i="2"/>
  <c r="BM2649" i="2" s="1"/>
  <c r="BL2649" i="2" s="1"/>
  <c r="BK2649" i="2" s="1"/>
  <c r="BJ2649" i="2" s="1"/>
  <c r="BI2649" i="2" s="1"/>
  <c r="BH2649" i="2" s="1"/>
  <c r="BG2649" i="2" s="1"/>
  <c r="BF2649" i="2" s="1"/>
  <c r="BE2649" i="2" s="1"/>
  <c r="BN2650" i="2"/>
  <c r="BN2651" i="2"/>
  <c r="BN2652" i="2"/>
  <c r="BN2653" i="2"/>
  <c r="BN2654" i="2"/>
  <c r="BM2654" i="2" s="1"/>
  <c r="BL2654" i="2" s="1"/>
  <c r="BN2655" i="2"/>
  <c r="BM2656" i="2"/>
  <c r="BN2656" i="2"/>
  <c r="BN2657" i="2"/>
  <c r="BM2658" i="2"/>
  <c r="BL2658" i="2" s="1"/>
  <c r="BN2658" i="2"/>
  <c r="BN2659" i="2"/>
  <c r="BN2660" i="2"/>
  <c r="BN2661" i="2"/>
  <c r="BN2662" i="2"/>
  <c r="BN2663" i="2"/>
  <c r="BM2664" i="2"/>
  <c r="BL2664" i="2" s="1"/>
  <c r="BK2664" i="2" s="1"/>
  <c r="BJ2664" i="2" s="1"/>
  <c r="BI2664" i="2" s="1"/>
  <c r="BH2664" i="2" s="1"/>
  <c r="BG2664" i="2" s="1"/>
  <c r="BF2664" i="2" s="1"/>
  <c r="BE2664" i="2" s="1"/>
  <c r="BN2664" i="2"/>
  <c r="BN2665" i="2"/>
  <c r="BM2666" i="2"/>
  <c r="BN2666" i="2"/>
  <c r="BN2667" i="2"/>
  <c r="BN2668" i="2"/>
  <c r="BN2669" i="2"/>
  <c r="BN2670" i="2"/>
  <c r="BN2671" i="2"/>
  <c r="BN2672" i="2"/>
  <c r="BM2672" i="2" s="1"/>
  <c r="BN2673" i="2"/>
  <c r="BM2674" i="2"/>
  <c r="BL2674" i="2" s="1"/>
  <c r="BN2674" i="2"/>
  <c r="BN2675" i="2"/>
  <c r="BN2676" i="2"/>
  <c r="BN2677" i="2"/>
  <c r="BN2678" i="2"/>
  <c r="BN2679" i="2"/>
  <c r="BN2680" i="2"/>
  <c r="BN2681" i="2"/>
  <c r="BN2682" i="2"/>
  <c r="BN2683" i="2"/>
  <c r="BN2684" i="2"/>
  <c r="BN2685" i="2"/>
  <c r="BN2686" i="2"/>
  <c r="BN2687" i="2"/>
  <c r="BN2688" i="2"/>
  <c r="BM2688" i="2" s="1"/>
  <c r="BN2689" i="2"/>
  <c r="BN2690" i="2"/>
  <c r="BM2690" i="2" s="1"/>
  <c r="BL2690" i="2" s="1"/>
  <c r="BN2691" i="2"/>
  <c r="BN2692" i="2"/>
  <c r="BN2693" i="2"/>
  <c r="BN2694" i="2"/>
  <c r="BN2695" i="2"/>
  <c r="BM2696" i="2"/>
  <c r="BN2696" i="2"/>
  <c r="BN2697" i="2"/>
  <c r="BM2698" i="2"/>
  <c r="BN2698" i="2"/>
  <c r="BN2699" i="2"/>
  <c r="BN2700" i="2"/>
  <c r="BN2701" i="2"/>
  <c r="BN2702" i="2"/>
  <c r="BM2702" i="2" s="1"/>
  <c r="BN2703" i="2"/>
  <c r="BN2704" i="2"/>
  <c r="BM2704" i="2" s="1"/>
  <c r="BN2705" i="2"/>
  <c r="BM2706" i="2"/>
  <c r="BL2706" i="2" s="1"/>
  <c r="BK2706" i="2" s="1"/>
  <c r="BJ2706" i="2" s="1"/>
  <c r="BI2706" i="2" s="1"/>
  <c r="BN2706" i="2"/>
  <c r="BN2707" i="2"/>
  <c r="BN2708" i="2"/>
  <c r="BN2709" i="2"/>
  <c r="BN2710" i="2"/>
  <c r="BN2711" i="2"/>
  <c r="BN2712" i="2"/>
  <c r="BM2712" i="2" s="1"/>
  <c r="BN2713" i="2"/>
  <c r="BN2714" i="2"/>
  <c r="BN2715" i="2"/>
  <c r="BN2716" i="2"/>
  <c r="BN2717" i="2"/>
  <c r="BN2718" i="2"/>
  <c r="BN2719" i="2"/>
  <c r="BN2720" i="2"/>
  <c r="BN2721" i="2"/>
  <c r="BM2722" i="2"/>
  <c r="BL2722" i="2" s="1"/>
  <c r="BK2722" i="2" s="1"/>
  <c r="BJ2722" i="2" s="1"/>
  <c r="BI2722" i="2" s="1"/>
  <c r="BH2722" i="2" s="1"/>
  <c r="BG2722" i="2" s="1"/>
  <c r="BF2722" i="2" s="1"/>
  <c r="BE2722" i="2" s="1"/>
  <c r="BN2722" i="2"/>
  <c r="BN2723" i="2"/>
  <c r="BM2724" i="2"/>
  <c r="BL2724" i="2" s="1"/>
  <c r="BK2724" i="2" s="1"/>
  <c r="BN2724" i="2"/>
  <c r="BN2725" i="2"/>
  <c r="BN2726" i="2"/>
  <c r="BM2726" i="2" s="1"/>
  <c r="BL2726" i="2" s="1"/>
  <c r="BK2726" i="2" s="1"/>
  <c r="BJ2726" i="2" s="1"/>
  <c r="BI2726" i="2" s="1"/>
  <c r="BH2726" i="2" s="1"/>
  <c r="BG2726" i="2" s="1"/>
  <c r="BF2726" i="2" s="1"/>
  <c r="BE2726" i="2" s="1"/>
  <c r="BN2727" i="2"/>
  <c r="BM2727" i="2" s="1"/>
  <c r="BL2727" i="2" s="1"/>
  <c r="BK2727" i="2" s="1"/>
  <c r="BJ2727" i="2" s="1"/>
  <c r="BI2727" i="2" s="1"/>
  <c r="BH2727" i="2" s="1"/>
  <c r="BG2727" i="2" s="1"/>
  <c r="BF2727" i="2" s="1"/>
  <c r="BE2727" i="2" s="1"/>
  <c r="BN2728" i="2"/>
  <c r="BN2729" i="2"/>
  <c r="BN2730" i="2"/>
  <c r="BM2730" i="2" s="1"/>
  <c r="BL2730" i="2" s="1"/>
  <c r="BK2730" i="2" s="1"/>
  <c r="BJ2730" i="2" s="1"/>
  <c r="BI2730" i="2" s="1"/>
  <c r="BH2730" i="2" s="1"/>
  <c r="BG2730" i="2" s="1"/>
  <c r="BF2730" i="2" s="1"/>
  <c r="BE2730" i="2" s="1"/>
  <c r="BN2731" i="2"/>
  <c r="BN2732" i="2"/>
  <c r="BM2732" i="2" s="1"/>
  <c r="BN2733" i="2"/>
  <c r="A11" i="3"/>
  <c r="B11" i="3"/>
  <c r="D11" i="3"/>
  <c r="E11" i="3"/>
  <c r="G11" i="3"/>
  <c r="C11" i="3"/>
  <c r="H11" i="3"/>
  <c r="A12" i="3"/>
  <c r="B12" i="3"/>
  <c r="D12" i="3"/>
  <c r="G12" i="3"/>
  <c r="C12" i="3"/>
  <c r="E12" i="3"/>
  <c r="H12" i="3"/>
  <c r="A13" i="3"/>
  <c r="C13" i="3"/>
  <c r="E13" i="3"/>
  <c r="D13" i="3"/>
  <c r="G13" i="3"/>
  <c r="H13" i="3"/>
  <c r="B13" i="3"/>
  <c r="A14" i="3"/>
  <c r="C14" i="3"/>
  <c r="D14" i="3"/>
  <c r="G14" i="3"/>
  <c r="H14" i="3"/>
  <c r="B14" i="3"/>
  <c r="A15" i="3"/>
  <c r="B15" i="3"/>
  <c r="D15" i="3"/>
  <c r="E15" i="3"/>
  <c r="G15" i="3"/>
  <c r="C15" i="3"/>
  <c r="H15" i="3"/>
  <c r="A16" i="3"/>
  <c r="B16" i="3"/>
  <c r="D16" i="3"/>
  <c r="G16" i="3"/>
  <c r="C16" i="3"/>
  <c r="H16" i="3"/>
  <c r="A17" i="3"/>
  <c r="B17" i="3"/>
  <c r="C17" i="3"/>
  <c r="E17" i="3"/>
  <c r="D17" i="3"/>
  <c r="G17" i="3"/>
  <c r="H17" i="3"/>
  <c r="A18" i="3"/>
  <c r="B18" i="3"/>
  <c r="C18" i="3"/>
  <c r="D18" i="3"/>
  <c r="E18" i="3"/>
  <c r="G18" i="3"/>
  <c r="H18" i="3"/>
  <c r="A19" i="3"/>
  <c r="B19" i="3"/>
  <c r="D19" i="3"/>
  <c r="G19" i="3"/>
  <c r="C19" i="3"/>
  <c r="H19" i="3"/>
  <c r="A20" i="3"/>
  <c r="B20" i="3"/>
  <c r="D20" i="3"/>
  <c r="G20" i="3"/>
  <c r="C20" i="3"/>
  <c r="E20" i="3"/>
  <c r="H20" i="3"/>
  <c r="A21" i="3"/>
  <c r="C21" i="3"/>
  <c r="E21" i="3"/>
  <c r="D21" i="3"/>
  <c r="G21" i="3"/>
  <c r="H21" i="3"/>
  <c r="B21" i="3"/>
  <c r="A22" i="3"/>
  <c r="D22" i="3"/>
  <c r="G22" i="3"/>
  <c r="C22" i="3"/>
  <c r="E22" i="3"/>
  <c r="H22" i="3"/>
  <c r="B22" i="3"/>
  <c r="A23" i="3"/>
  <c r="B23" i="3"/>
  <c r="D23" i="3"/>
  <c r="G23" i="3"/>
  <c r="C23" i="3"/>
  <c r="H23" i="3"/>
  <c r="A24" i="3"/>
  <c r="B24" i="3"/>
  <c r="D24" i="3"/>
  <c r="G24" i="3"/>
  <c r="C24" i="3"/>
  <c r="E24" i="3"/>
  <c r="H24" i="3"/>
  <c r="A25" i="3"/>
  <c r="C25" i="3"/>
  <c r="E25" i="3"/>
  <c r="D25" i="3"/>
  <c r="G25" i="3"/>
  <c r="H25" i="3"/>
  <c r="B25" i="3"/>
  <c r="A26" i="3"/>
  <c r="B26" i="3"/>
  <c r="C26" i="3"/>
  <c r="D26" i="3"/>
  <c r="E26" i="3"/>
  <c r="G26" i="3"/>
  <c r="H26" i="3"/>
  <c r="A27" i="3"/>
  <c r="B27" i="3"/>
  <c r="D27" i="3"/>
  <c r="G27" i="3"/>
  <c r="C27" i="3"/>
  <c r="E27" i="3"/>
  <c r="H27" i="3"/>
  <c r="A28" i="3"/>
  <c r="B28" i="3"/>
  <c r="D28" i="3"/>
  <c r="G28" i="3"/>
  <c r="C28" i="3"/>
  <c r="E28" i="3"/>
  <c r="H28" i="3"/>
  <c r="A29" i="3"/>
  <c r="C29" i="3"/>
  <c r="E29" i="3"/>
  <c r="D29" i="3"/>
  <c r="G29" i="3"/>
  <c r="H29" i="3"/>
  <c r="B29" i="3"/>
  <c r="A30" i="3"/>
  <c r="D30" i="3"/>
  <c r="G30" i="3"/>
  <c r="C30" i="3"/>
  <c r="E30" i="3"/>
  <c r="H30" i="3"/>
  <c r="B30" i="3"/>
  <c r="A31" i="3"/>
  <c r="B31" i="3"/>
  <c r="D31" i="3"/>
  <c r="G31" i="3"/>
  <c r="C31" i="3"/>
  <c r="E31" i="3"/>
  <c r="H31" i="3"/>
  <c r="A32" i="3"/>
  <c r="B32" i="3"/>
  <c r="D32" i="3"/>
  <c r="G32" i="3"/>
  <c r="C32" i="3"/>
  <c r="E32" i="3"/>
  <c r="H32" i="3"/>
  <c r="A33" i="3"/>
  <c r="C33" i="3"/>
  <c r="E33" i="3"/>
  <c r="D33" i="3"/>
  <c r="G33" i="3"/>
  <c r="H33" i="3"/>
  <c r="B33" i="3"/>
  <c r="A34" i="3"/>
  <c r="B34" i="3"/>
  <c r="C34" i="3"/>
  <c r="D34" i="3"/>
  <c r="G34" i="3"/>
  <c r="H34" i="3"/>
  <c r="A35" i="3"/>
  <c r="B35" i="3"/>
  <c r="D35" i="3"/>
  <c r="G35" i="3"/>
  <c r="C35" i="3"/>
  <c r="E35" i="3"/>
  <c r="H35" i="3"/>
  <c r="A36" i="3"/>
  <c r="B36" i="3"/>
  <c r="D36" i="3"/>
  <c r="G36" i="3"/>
  <c r="C36" i="3"/>
  <c r="E36" i="3"/>
  <c r="H36" i="3"/>
  <c r="A37" i="3"/>
  <c r="C37" i="3"/>
  <c r="E37" i="3"/>
  <c r="D37" i="3"/>
  <c r="G37" i="3"/>
  <c r="H37" i="3"/>
  <c r="B37" i="3"/>
  <c r="A38" i="3"/>
  <c r="D38" i="3"/>
  <c r="G38" i="3"/>
  <c r="C38" i="3"/>
  <c r="E38" i="3"/>
  <c r="H38" i="3"/>
  <c r="B38" i="3"/>
  <c r="A39" i="3"/>
  <c r="B39" i="3"/>
  <c r="D39" i="3"/>
  <c r="G39" i="3"/>
  <c r="C39" i="3"/>
  <c r="E39" i="3"/>
  <c r="H39" i="3"/>
  <c r="A40" i="3"/>
  <c r="B40" i="3"/>
  <c r="D40" i="3"/>
  <c r="G40" i="3"/>
  <c r="C40" i="3"/>
  <c r="H40" i="3"/>
  <c r="A41" i="3"/>
  <c r="C41" i="3"/>
  <c r="E41" i="3"/>
  <c r="D41" i="3"/>
  <c r="G41" i="3"/>
  <c r="H41" i="3"/>
  <c r="B41" i="3"/>
  <c r="A42" i="3"/>
  <c r="B42" i="3"/>
  <c r="C42" i="3"/>
  <c r="D42" i="3"/>
  <c r="E42" i="3"/>
  <c r="G42" i="3"/>
  <c r="H42" i="3"/>
  <c r="A43" i="3"/>
  <c r="B43" i="3"/>
  <c r="D43" i="3"/>
  <c r="G43" i="3"/>
  <c r="C43" i="3"/>
  <c r="E43" i="3"/>
  <c r="H43" i="3"/>
  <c r="A44" i="3"/>
  <c r="B44" i="3"/>
  <c r="D44" i="3"/>
  <c r="G44" i="3"/>
  <c r="C44" i="3"/>
  <c r="H44" i="3"/>
  <c r="A45" i="3"/>
  <c r="C45" i="3"/>
  <c r="D45" i="3"/>
  <c r="G45" i="3"/>
  <c r="H45" i="3"/>
  <c r="B45" i="3"/>
  <c r="A46" i="3"/>
  <c r="D46" i="3"/>
  <c r="G46" i="3"/>
  <c r="C46" i="3"/>
  <c r="E46" i="3"/>
  <c r="H46" i="3"/>
  <c r="B46" i="3"/>
  <c r="A47" i="3"/>
  <c r="B47" i="3"/>
  <c r="D47" i="3"/>
  <c r="G47" i="3"/>
  <c r="C47" i="3"/>
  <c r="E47" i="3"/>
  <c r="H47" i="3"/>
  <c r="A48" i="3"/>
  <c r="B48" i="3"/>
  <c r="D48" i="3"/>
  <c r="G48" i="3"/>
  <c r="C48" i="3"/>
  <c r="E48" i="3"/>
  <c r="H48" i="3"/>
  <c r="A49" i="3"/>
  <c r="C49" i="3"/>
  <c r="E49" i="3"/>
  <c r="D49" i="3"/>
  <c r="G49" i="3"/>
  <c r="H49" i="3"/>
  <c r="B49" i="3"/>
  <c r="A50" i="3"/>
  <c r="B50" i="3"/>
  <c r="C50" i="3"/>
  <c r="D50" i="3"/>
  <c r="E50" i="3"/>
  <c r="G50" i="3"/>
  <c r="H50" i="3"/>
  <c r="A51" i="3"/>
  <c r="B51" i="3"/>
  <c r="D51" i="3"/>
  <c r="G51" i="3"/>
  <c r="C51" i="3"/>
  <c r="E51" i="3"/>
  <c r="H51" i="3"/>
  <c r="A52" i="3"/>
  <c r="B52" i="3"/>
  <c r="D52" i="3"/>
  <c r="G52" i="3"/>
  <c r="C52" i="3"/>
  <c r="E52" i="3"/>
  <c r="H52" i="3"/>
  <c r="A53" i="3"/>
  <c r="C53" i="3"/>
  <c r="E53" i="3"/>
  <c r="D53" i="3"/>
  <c r="G53" i="3"/>
  <c r="H53" i="3"/>
  <c r="B53" i="3"/>
  <c r="A54" i="3"/>
  <c r="D54" i="3"/>
  <c r="G54" i="3"/>
  <c r="C54" i="3"/>
  <c r="E54" i="3"/>
  <c r="H54" i="3"/>
  <c r="B54" i="3"/>
  <c r="A55" i="3"/>
  <c r="B55" i="3"/>
  <c r="D55" i="3"/>
  <c r="G55" i="3"/>
  <c r="C55" i="3"/>
  <c r="E55" i="3"/>
  <c r="H55" i="3"/>
  <c r="A56" i="3"/>
  <c r="B56" i="3"/>
  <c r="D56" i="3"/>
  <c r="G56" i="3"/>
  <c r="C56" i="3"/>
  <c r="E56" i="3"/>
  <c r="H56" i="3"/>
  <c r="A57" i="3"/>
  <c r="C57" i="3"/>
  <c r="E57" i="3"/>
  <c r="D57" i="3"/>
  <c r="G57" i="3"/>
  <c r="H57" i="3"/>
  <c r="B57" i="3"/>
  <c r="A58" i="3"/>
  <c r="B58" i="3"/>
  <c r="C58" i="3"/>
  <c r="D58" i="3"/>
  <c r="E58" i="3"/>
  <c r="G58" i="3"/>
  <c r="H58" i="3"/>
  <c r="A59" i="3"/>
  <c r="B59" i="3"/>
  <c r="D59" i="3"/>
  <c r="G59" i="3"/>
  <c r="C59" i="3"/>
  <c r="E59" i="3"/>
  <c r="H59" i="3"/>
  <c r="A60" i="3"/>
  <c r="B60" i="3"/>
  <c r="D60" i="3"/>
  <c r="G60" i="3"/>
  <c r="C60" i="3"/>
  <c r="E60" i="3"/>
  <c r="H60" i="3"/>
  <c r="A61" i="3"/>
  <c r="C61" i="3"/>
  <c r="E61" i="3"/>
  <c r="D61" i="3"/>
  <c r="G61" i="3"/>
  <c r="H61" i="3"/>
  <c r="B61" i="3"/>
  <c r="A62" i="3"/>
  <c r="D62" i="3"/>
  <c r="G62" i="3"/>
  <c r="C62" i="3"/>
  <c r="E62" i="3"/>
  <c r="H62" i="3"/>
  <c r="B62" i="3"/>
  <c r="A63" i="3"/>
  <c r="B63" i="3"/>
  <c r="D63" i="3"/>
  <c r="G63" i="3"/>
  <c r="C63" i="3"/>
  <c r="E63" i="3"/>
  <c r="H63" i="3"/>
  <c r="A64" i="3"/>
  <c r="B64" i="3"/>
  <c r="D64" i="3"/>
  <c r="G64" i="3"/>
  <c r="C64" i="3"/>
  <c r="E64" i="3"/>
  <c r="H64" i="3"/>
  <c r="A65" i="3"/>
  <c r="C65" i="3"/>
  <c r="E65" i="3"/>
  <c r="D65" i="3"/>
  <c r="G65" i="3"/>
  <c r="H65" i="3"/>
  <c r="B65" i="3"/>
  <c r="A66" i="3"/>
  <c r="B66" i="3"/>
  <c r="C66" i="3"/>
  <c r="D66" i="3"/>
  <c r="E66" i="3"/>
  <c r="G66" i="3"/>
  <c r="H66" i="3"/>
  <c r="A67" i="3"/>
  <c r="B67" i="3"/>
  <c r="D67" i="3"/>
  <c r="G67" i="3"/>
  <c r="C67" i="3"/>
  <c r="E67" i="3"/>
  <c r="H67" i="3"/>
  <c r="A68" i="3"/>
  <c r="B68" i="3"/>
  <c r="D68" i="3"/>
  <c r="G68" i="3"/>
  <c r="C68" i="3"/>
  <c r="E68" i="3"/>
  <c r="H68" i="3"/>
  <c r="A69" i="3"/>
  <c r="C69" i="3"/>
  <c r="E69" i="3"/>
  <c r="D69" i="3"/>
  <c r="G69" i="3"/>
  <c r="H69" i="3"/>
  <c r="B69" i="3"/>
  <c r="A70" i="3"/>
  <c r="D70" i="3"/>
  <c r="G70" i="3"/>
  <c r="C70" i="3"/>
  <c r="E70" i="3"/>
  <c r="H70" i="3"/>
  <c r="B70" i="3"/>
  <c r="A71" i="3"/>
  <c r="B71" i="3"/>
  <c r="D71" i="3"/>
  <c r="G71" i="3"/>
  <c r="C71" i="3"/>
  <c r="E71" i="3"/>
  <c r="H71" i="3"/>
  <c r="A72" i="3"/>
  <c r="B72" i="3"/>
  <c r="D72" i="3"/>
  <c r="G72" i="3"/>
  <c r="C72" i="3"/>
  <c r="E72" i="3"/>
  <c r="H72" i="3"/>
  <c r="A73" i="3"/>
  <c r="C73" i="3"/>
  <c r="E73" i="3"/>
  <c r="D73" i="3"/>
  <c r="G73" i="3"/>
  <c r="H73" i="3"/>
  <c r="B73" i="3"/>
  <c r="A74" i="3"/>
  <c r="B74" i="3"/>
  <c r="C74" i="3"/>
  <c r="D74" i="3"/>
  <c r="E74" i="3"/>
  <c r="G74" i="3"/>
  <c r="H74" i="3"/>
  <c r="A75" i="3"/>
  <c r="B75" i="3"/>
  <c r="D75" i="3"/>
  <c r="G75" i="3"/>
  <c r="C75" i="3"/>
  <c r="E75" i="3"/>
  <c r="H75" i="3"/>
  <c r="A76" i="3"/>
  <c r="B76" i="3"/>
  <c r="D76" i="3"/>
  <c r="G76" i="3"/>
  <c r="C76" i="3"/>
  <c r="E76" i="3"/>
  <c r="H76" i="3"/>
  <c r="A77" i="3"/>
  <c r="C77" i="3"/>
  <c r="E77" i="3"/>
  <c r="D77" i="3"/>
  <c r="G77" i="3"/>
  <c r="H77" i="3"/>
  <c r="B77" i="3"/>
  <c r="A78" i="3"/>
  <c r="D78" i="3"/>
  <c r="G78" i="3"/>
  <c r="C78" i="3"/>
  <c r="E78" i="3"/>
  <c r="H78" i="3"/>
  <c r="B78" i="3"/>
  <c r="A79" i="3"/>
  <c r="B79" i="3"/>
  <c r="D79" i="3"/>
  <c r="G79" i="3"/>
  <c r="C79" i="3"/>
  <c r="E79" i="3"/>
  <c r="H79" i="3"/>
  <c r="A80" i="3"/>
  <c r="B80" i="3"/>
  <c r="D80" i="3"/>
  <c r="G80" i="3"/>
  <c r="C80" i="3"/>
  <c r="E80" i="3"/>
  <c r="H80" i="3"/>
  <c r="A81" i="3"/>
  <c r="C81" i="3"/>
  <c r="E81" i="3"/>
  <c r="D81" i="3"/>
  <c r="G81" i="3"/>
  <c r="H81" i="3"/>
  <c r="B81" i="3"/>
  <c r="A82" i="3"/>
  <c r="B82" i="3"/>
  <c r="C82" i="3"/>
  <c r="D82" i="3"/>
  <c r="E82" i="3"/>
  <c r="G82" i="3"/>
  <c r="H82" i="3"/>
  <c r="A83" i="3"/>
  <c r="B83" i="3"/>
  <c r="D83" i="3"/>
  <c r="G83" i="3"/>
  <c r="C83" i="3"/>
  <c r="E83" i="3"/>
  <c r="H83" i="3"/>
  <c r="A84" i="3"/>
  <c r="B84" i="3"/>
  <c r="D84" i="3"/>
  <c r="G84" i="3"/>
  <c r="C84" i="3"/>
  <c r="E84" i="3"/>
  <c r="H84" i="3"/>
  <c r="A85" i="3"/>
  <c r="C85" i="3"/>
  <c r="E85" i="3"/>
  <c r="D85" i="3"/>
  <c r="G85" i="3"/>
  <c r="H85" i="3"/>
  <c r="B85" i="3"/>
  <c r="A86" i="3"/>
  <c r="D86" i="3"/>
  <c r="G86" i="3"/>
  <c r="C86" i="3"/>
  <c r="E86" i="3"/>
  <c r="H86" i="3"/>
  <c r="B86" i="3"/>
  <c r="A87" i="3"/>
  <c r="B87" i="3"/>
  <c r="D87" i="3"/>
  <c r="G87" i="3"/>
  <c r="C87" i="3"/>
  <c r="E87" i="3"/>
  <c r="H87" i="3"/>
  <c r="A88" i="3"/>
  <c r="B88" i="3"/>
  <c r="D88" i="3"/>
  <c r="G88" i="3"/>
  <c r="C88" i="3"/>
  <c r="E88" i="3"/>
  <c r="H88" i="3"/>
  <c r="A89" i="3"/>
  <c r="C89" i="3"/>
  <c r="E89" i="3"/>
  <c r="D89" i="3"/>
  <c r="G89" i="3"/>
  <c r="H89" i="3"/>
  <c r="B89" i="3"/>
  <c r="A90" i="3"/>
  <c r="B90" i="3"/>
  <c r="C90" i="3"/>
  <c r="D90" i="3"/>
  <c r="E90" i="3"/>
  <c r="G90" i="3"/>
  <c r="H90" i="3"/>
  <c r="A91" i="3"/>
  <c r="B91" i="3"/>
  <c r="D91" i="3"/>
  <c r="G91" i="3"/>
  <c r="C91" i="3"/>
  <c r="E91" i="3"/>
  <c r="H91" i="3"/>
  <c r="A92" i="3"/>
  <c r="B92" i="3"/>
  <c r="D92" i="3"/>
  <c r="G92" i="3"/>
  <c r="C92" i="3"/>
  <c r="E92" i="3"/>
  <c r="H92" i="3"/>
  <c r="A93" i="3"/>
  <c r="C93" i="3"/>
  <c r="E93" i="3"/>
  <c r="D93" i="3"/>
  <c r="G93" i="3"/>
  <c r="H93" i="3"/>
  <c r="B93" i="3"/>
  <c r="A94" i="3"/>
  <c r="D94" i="3"/>
  <c r="G94" i="3"/>
  <c r="C94" i="3"/>
  <c r="E94" i="3"/>
  <c r="H94" i="3"/>
  <c r="B94" i="3"/>
  <c r="A95" i="3"/>
  <c r="B95" i="3"/>
  <c r="D95" i="3"/>
  <c r="G95" i="3"/>
  <c r="C95" i="3"/>
  <c r="E95" i="3"/>
  <c r="H95" i="3"/>
  <c r="A96" i="3"/>
  <c r="B96" i="3"/>
  <c r="D96" i="3"/>
  <c r="G96" i="3"/>
  <c r="C96" i="3"/>
  <c r="E96" i="3"/>
  <c r="H96" i="3"/>
  <c r="A97" i="3"/>
  <c r="C97" i="3"/>
  <c r="E97" i="3"/>
  <c r="D97" i="3"/>
  <c r="G97" i="3"/>
  <c r="H97" i="3"/>
  <c r="B97" i="3"/>
  <c r="A98" i="3"/>
  <c r="B98" i="3"/>
  <c r="C98" i="3"/>
  <c r="D98" i="3"/>
  <c r="E98" i="3"/>
  <c r="G98" i="3"/>
  <c r="H98" i="3"/>
  <c r="A99" i="3"/>
  <c r="B99" i="3"/>
  <c r="D99" i="3"/>
  <c r="G99" i="3"/>
  <c r="C99" i="3"/>
  <c r="E99" i="3"/>
  <c r="H99" i="3"/>
  <c r="A100" i="3"/>
  <c r="B100" i="3"/>
  <c r="D100" i="3"/>
  <c r="G100" i="3"/>
  <c r="C100" i="3"/>
  <c r="E100" i="3"/>
  <c r="H100" i="3"/>
  <c r="A101" i="3"/>
  <c r="C101" i="3"/>
  <c r="E101" i="3"/>
  <c r="D101" i="3"/>
  <c r="G101" i="3"/>
  <c r="H101" i="3"/>
  <c r="B101" i="3"/>
  <c r="A102" i="3"/>
  <c r="D102" i="3"/>
  <c r="G102" i="3"/>
  <c r="C102" i="3"/>
  <c r="E102" i="3"/>
  <c r="H102" i="3"/>
  <c r="B102" i="3"/>
  <c r="A103" i="3"/>
  <c r="B103" i="3"/>
  <c r="D103" i="3"/>
  <c r="G103" i="3"/>
  <c r="C103" i="3"/>
  <c r="E103" i="3"/>
  <c r="H103" i="3"/>
  <c r="A104" i="3"/>
  <c r="B104" i="3"/>
  <c r="D104" i="3"/>
  <c r="G104" i="3"/>
  <c r="C104" i="3"/>
  <c r="E104" i="3"/>
  <c r="H104" i="3"/>
  <c r="A105" i="3"/>
  <c r="C105" i="3"/>
  <c r="E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E107" i="3"/>
  <c r="H107" i="3"/>
  <c r="A108" i="3"/>
  <c r="B108" i="3"/>
  <c r="D108" i="3"/>
  <c r="G108" i="3"/>
  <c r="C108" i="3"/>
  <c r="E108" i="3"/>
  <c r="H108" i="3"/>
  <c r="A109" i="3"/>
  <c r="C109" i="3"/>
  <c r="E109" i="3"/>
  <c r="D109" i="3"/>
  <c r="G109" i="3"/>
  <c r="H109" i="3"/>
  <c r="B109" i="3"/>
  <c r="A110" i="3"/>
  <c r="D110" i="3"/>
  <c r="G110" i="3"/>
  <c r="C110" i="3"/>
  <c r="E110" i="3"/>
  <c r="H110" i="3"/>
  <c r="B110" i="3"/>
  <c r="A111" i="3"/>
  <c r="B111" i="3"/>
  <c r="D111" i="3"/>
  <c r="G111" i="3"/>
  <c r="C111" i="3"/>
  <c r="E111" i="3"/>
  <c r="H111" i="3"/>
  <c r="A112" i="3"/>
  <c r="B112" i="3"/>
  <c r="D112" i="3"/>
  <c r="G112" i="3"/>
  <c r="C112" i="3"/>
  <c r="E112" i="3"/>
  <c r="H112" i="3"/>
  <c r="A113" i="3"/>
  <c r="C113" i="3"/>
  <c r="E113" i="3"/>
  <c r="D113" i="3"/>
  <c r="G113" i="3"/>
  <c r="H113" i="3"/>
  <c r="B113" i="3"/>
  <c r="A114" i="3"/>
  <c r="B114" i="3"/>
  <c r="C114" i="3"/>
  <c r="D114" i="3"/>
  <c r="E114" i="3"/>
  <c r="G114" i="3"/>
  <c r="H114" i="3"/>
  <c r="A115" i="3"/>
  <c r="B115" i="3"/>
  <c r="D115" i="3"/>
  <c r="G115" i="3"/>
  <c r="C115" i="3"/>
  <c r="E115" i="3"/>
  <c r="H115" i="3"/>
  <c r="A116" i="3"/>
  <c r="B116" i="3"/>
  <c r="D116" i="3"/>
  <c r="G116" i="3"/>
  <c r="C116" i="3"/>
  <c r="E116" i="3"/>
  <c r="H116" i="3"/>
  <c r="A117" i="3"/>
  <c r="C117" i="3"/>
  <c r="E117" i="3"/>
  <c r="D117" i="3"/>
  <c r="G117" i="3"/>
  <c r="H117" i="3"/>
  <c r="B117" i="3"/>
  <c r="A118" i="3"/>
  <c r="D118" i="3"/>
  <c r="G118" i="3"/>
  <c r="C118" i="3"/>
  <c r="E118" i="3"/>
  <c r="H118" i="3"/>
  <c r="B118" i="3"/>
  <c r="A119" i="3"/>
  <c r="B119" i="3"/>
  <c r="D119" i="3"/>
  <c r="G119" i="3"/>
  <c r="C119" i="3"/>
  <c r="E119" i="3"/>
  <c r="H119" i="3"/>
  <c r="A120" i="3"/>
  <c r="B120" i="3"/>
  <c r="D120" i="3"/>
  <c r="G120" i="3"/>
  <c r="C120" i="3"/>
  <c r="E120" i="3"/>
  <c r="H120" i="3"/>
  <c r="A121" i="3"/>
  <c r="C121" i="3"/>
  <c r="E121" i="3"/>
  <c r="D121" i="3"/>
  <c r="G121" i="3"/>
  <c r="H121" i="3"/>
  <c r="B121" i="3"/>
  <c r="A122" i="3"/>
  <c r="B122" i="3"/>
  <c r="C122" i="3"/>
  <c r="D122" i="3"/>
  <c r="E122" i="3"/>
  <c r="G122" i="3"/>
  <c r="H122" i="3"/>
  <c r="A123" i="3"/>
  <c r="B123" i="3"/>
  <c r="D123" i="3"/>
  <c r="G123" i="3"/>
  <c r="C123" i="3"/>
  <c r="E123" i="3"/>
  <c r="H123" i="3"/>
  <c r="A124" i="3"/>
  <c r="B124" i="3"/>
  <c r="D124" i="3"/>
  <c r="G124" i="3"/>
  <c r="C124" i="3"/>
  <c r="E124" i="3"/>
  <c r="H124" i="3"/>
  <c r="A125" i="3"/>
  <c r="C125" i="3"/>
  <c r="E125" i="3"/>
  <c r="D125" i="3"/>
  <c r="G125" i="3"/>
  <c r="H125" i="3"/>
  <c r="B125" i="3"/>
  <c r="A126" i="3"/>
  <c r="D126" i="3"/>
  <c r="G126" i="3"/>
  <c r="C126" i="3"/>
  <c r="E126" i="3"/>
  <c r="H126" i="3"/>
  <c r="B126" i="3"/>
  <c r="A127" i="3"/>
  <c r="B127" i="3"/>
  <c r="D127" i="3"/>
  <c r="G127" i="3"/>
  <c r="C127" i="3"/>
  <c r="E127" i="3"/>
  <c r="H127" i="3"/>
  <c r="A128" i="3"/>
  <c r="B128" i="3"/>
  <c r="D128" i="3"/>
  <c r="G128" i="3"/>
  <c r="C128" i="3"/>
  <c r="E128" i="3"/>
  <c r="H128" i="3"/>
  <c r="A129" i="3"/>
  <c r="C129" i="3"/>
  <c r="E129" i="3"/>
  <c r="D129" i="3"/>
  <c r="G129" i="3"/>
  <c r="H129" i="3"/>
  <c r="B129" i="3"/>
  <c r="A130" i="3"/>
  <c r="B130" i="3"/>
  <c r="C130" i="3"/>
  <c r="D130" i="3"/>
  <c r="E130" i="3"/>
  <c r="G130" i="3"/>
  <c r="H130" i="3"/>
  <c r="A131" i="3"/>
  <c r="B131" i="3"/>
  <c r="D131" i="3"/>
  <c r="G131" i="3"/>
  <c r="C131" i="3"/>
  <c r="E131" i="3"/>
  <c r="H131" i="3"/>
  <c r="A132" i="3"/>
  <c r="B132" i="3"/>
  <c r="D132" i="3"/>
  <c r="G132" i="3"/>
  <c r="C132" i="3"/>
  <c r="E132" i="3"/>
  <c r="H132" i="3"/>
  <c r="A133" i="3"/>
  <c r="C133" i="3"/>
  <c r="E133" i="3"/>
  <c r="D133" i="3"/>
  <c r="G133" i="3"/>
  <c r="H133" i="3"/>
  <c r="B133" i="3"/>
  <c r="A134" i="3"/>
  <c r="D134" i="3"/>
  <c r="G134" i="3"/>
  <c r="C134" i="3"/>
  <c r="E134" i="3"/>
  <c r="H134" i="3"/>
  <c r="B134" i="3"/>
  <c r="A135" i="3"/>
  <c r="B135" i="3"/>
  <c r="D135" i="3"/>
  <c r="G135" i="3"/>
  <c r="C135" i="3"/>
  <c r="E135" i="3"/>
  <c r="H135" i="3"/>
  <c r="A136" i="3"/>
  <c r="B136" i="3"/>
  <c r="D136" i="3"/>
  <c r="G136" i="3"/>
  <c r="C136" i="3"/>
  <c r="E136" i="3"/>
  <c r="H136" i="3"/>
  <c r="A137" i="3"/>
  <c r="C137" i="3"/>
  <c r="E137" i="3"/>
  <c r="D137" i="3"/>
  <c r="G137" i="3"/>
  <c r="H137" i="3"/>
  <c r="B137" i="3"/>
  <c r="A138" i="3"/>
  <c r="B138" i="3"/>
  <c r="C138" i="3"/>
  <c r="D138" i="3"/>
  <c r="E138" i="3"/>
  <c r="G138" i="3"/>
  <c r="H138" i="3"/>
  <c r="A139" i="3"/>
  <c r="B139" i="3"/>
  <c r="D139" i="3"/>
  <c r="G139" i="3"/>
  <c r="C139" i="3"/>
  <c r="E139" i="3"/>
  <c r="H139" i="3"/>
  <c r="A140" i="3"/>
  <c r="B140" i="3"/>
  <c r="D140" i="3"/>
  <c r="G140" i="3"/>
  <c r="C140" i="3"/>
  <c r="E140" i="3"/>
  <c r="H140" i="3"/>
  <c r="A141" i="3"/>
  <c r="C141" i="3"/>
  <c r="E141" i="3"/>
  <c r="D141" i="3"/>
  <c r="G141" i="3"/>
  <c r="H141" i="3"/>
  <c r="B141" i="3"/>
  <c r="A142" i="3"/>
  <c r="D142" i="3"/>
  <c r="G142" i="3"/>
  <c r="C142" i="3"/>
  <c r="E142" i="3"/>
  <c r="H142" i="3"/>
  <c r="B142" i="3"/>
  <c r="A143" i="3"/>
  <c r="B143" i="3"/>
  <c r="D143" i="3"/>
  <c r="G143" i="3"/>
  <c r="C143" i="3"/>
  <c r="E143" i="3"/>
  <c r="H143" i="3"/>
  <c r="A144" i="3"/>
  <c r="B144" i="3"/>
  <c r="D144" i="3"/>
  <c r="G144" i="3"/>
  <c r="C144" i="3"/>
  <c r="E144" i="3"/>
  <c r="H144" i="3"/>
  <c r="A145" i="3"/>
  <c r="C145" i="3"/>
  <c r="E145" i="3"/>
  <c r="D145" i="3"/>
  <c r="G145" i="3"/>
  <c r="H145" i="3"/>
  <c r="B145" i="3"/>
  <c r="A146" i="3"/>
  <c r="B146" i="3"/>
  <c r="C146" i="3"/>
  <c r="D146" i="3"/>
  <c r="E146" i="3"/>
  <c r="G146" i="3"/>
  <c r="H146" i="3"/>
  <c r="A147" i="3"/>
  <c r="B147" i="3"/>
  <c r="D147" i="3"/>
  <c r="G147" i="3"/>
  <c r="C147" i="3"/>
  <c r="E147" i="3"/>
  <c r="H147" i="3"/>
  <c r="A148" i="3"/>
  <c r="B148" i="3"/>
  <c r="D148" i="3"/>
  <c r="G148" i="3"/>
  <c r="C148" i="3"/>
  <c r="E148" i="3"/>
  <c r="H148" i="3"/>
  <c r="A149" i="3"/>
  <c r="C149" i="3"/>
  <c r="E149" i="3"/>
  <c r="D149" i="3"/>
  <c r="G149" i="3"/>
  <c r="H149" i="3"/>
  <c r="B149" i="3"/>
  <c r="A150" i="3"/>
  <c r="D150" i="3"/>
  <c r="G150" i="3"/>
  <c r="C150" i="3"/>
  <c r="E150" i="3"/>
  <c r="H150" i="3"/>
  <c r="B150" i="3"/>
  <c r="A151" i="3"/>
  <c r="B151" i="3"/>
  <c r="D151" i="3"/>
  <c r="G151" i="3"/>
  <c r="C151" i="3"/>
  <c r="E151" i="3"/>
  <c r="H151" i="3"/>
  <c r="A152" i="3"/>
  <c r="B152" i="3"/>
  <c r="D152" i="3"/>
  <c r="G152" i="3"/>
  <c r="C152" i="3"/>
  <c r="E152" i="3"/>
  <c r="H152" i="3"/>
  <c r="A153" i="3"/>
  <c r="C153" i="3"/>
  <c r="E153" i="3"/>
  <c r="D153" i="3"/>
  <c r="G153" i="3"/>
  <c r="H153" i="3"/>
  <c r="B153" i="3"/>
  <c r="A154" i="3"/>
  <c r="B154" i="3"/>
  <c r="C154" i="3"/>
  <c r="D154" i="3"/>
  <c r="E154" i="3"/>
  <c r="G154" i="3"/>
  <c r="H154" i="3"/>
  <c r="A155" i="3"/>
  <c r="B155" i="3"/>
  <c r="D155" i="3"/>
  <c r="G155" i="3"/>
  <c r="C155" i="3"/>
  <c r="E155" i="3"/>
  <c r="H155" i="3"/>
  <c r="A156" i="3"/>
  <c r="B156" i="3"/>
  <c r="D156" i="3"/>
  <c r="G156" i="3"/>
  <c r="C156" i="3"/>
  <c r="E156" i="3"/>
  <c r="H156" i="3"/>
  <c r="A157" i="3"/>
  <c r="C157" i="3"/>
  <c r="E157" i="3"/>
  <c r="D157" i="3"/>
  <c r="G157" i="3"/>
  <c r="H157" i="3"/>
  <c r="B157" i="3"/>
  <c r="A158" i="3"/>
  <c r="D158" i="3"/>
  <c r="G158" i="3"/>
  <c r="C158" i="3"/>
  <c r="E158" i="3"/>
  <c r="H158" i="3"/>
  <c r="B158" i="3"/>
  <c r="A159" i="3"/>
  <c r="B159" i="3"/>
  <c r="D159" i="3"/>
  <c r="G159" i="3"/>
  <c r="C159" i="3"/>
  <c r="E159" i="3"/>
  <c r="H159" i="3"/>
  <c r="A160" i="3"/>
  <c r="B160" i="3"/>
  <c r="D160" i="3"/>
  <c r="G160" i="3"/>
  <c r="C160" i="3"/>
  <c r="E160" i="3"/>
  <c r="H160" i="3"/>
  <c r="A161" i="3"/>
  <c r="C161" i="3"/>
  <c r="E161" i="3"/>
  <c r="D161" i="3"/>
  <c r="G161" i="3"/>
  <c r="H161" i="3"/>
  <c r="B161" i="3"/>
  <c r="A162" i="3"/>
  <c r="B162" i="3"/>
  <c r="C162" i="3"/>
  <c r="D162" i="3"/>
  <c r="E162" i="3"/>
  <c r="G162" i="3"/>
  <c r="H162" i="3"/>
  <c r="A163" i="3"/>
  <c r="B163" i="3"/>
  <c r="D163" i="3"/>
  <c r="G163" i="3"/>
  <c r="C163" i="3"/>
  <c r="E163" i="3"/>
  <c r="H163" i="3"/>
  <c r="A164" i="3"/>
  <c r="B164" i="3"/>
  <c r="D164" i="3"/>
  <c r="G164" i="3"/>
  <c r="C164" i="3"/>
  <c r="E164" i="3"/>
  <c r="H164" i="3"/>
  <c r="A165" i="3"/>
  <c r="C165" i="3"/>
  <c r="E165" i="3"/>
  <c r="D165" i="3"/>
  <c r="G165" i="3"/>
  <c r="H165" i="3"/>
  <c r="B165" i="3"/>
  <c r="A166" i="3"/>
  <c r="D166" i="3"/>
  <c r="G166" i="3"/>
  <c r="C166" i="3"/>
  <c r="E166" i="3"/>
  <c r="H166" i="3"/>
  <c r="B166" i="3"/>
  <c r="A167" i="3"/>
  <c r="B167" i="3"/>
  <c r="D167" i="3"/>
  <c r="G167" i="3"/>
  <c r="C167" i="3"/>
  <c r="E167" i="3"/>
  <c r="H167" i="3"/>
  <c r="A168" i="3"/>
  <c r="B168" i="3"/>
  <c r="D168" i="3"/>
  <c r="G168" i="3"/>
  <c r="C168" i="3"/>
  <c r="E168" i="3"/>
  <c r="H168" i="3"/>
  <c r="A169" i="3"/>
  <c r="C169" i="3"/>
  <c r="E169" i="3"/>
  <c r="D169" i="3"/>
  <c r="G169" i="3"/>
  <c r="H169" i="3"/>
  <c r="B169" i="3"/>
  <c r="A170" i="3"/>
  <c r="B170" i="3"/>
  <c r="C170" i="3"/>
  <c r="D170" i="3"/>
  <c r="E170" i="3"/>
  <c r="G170" i="3"/>
  <c r="H170" i="3"/>
  <c r="A171" i="3"/>
  <c r="B171" i="3"/>
  <c r="D171" i="3"/>
  <c r="G171" i="3"/>
  <c r="C171" i="3"/>
  <c r="E171" i="3"/>
  <c r="H171" i="3"/>
  <c r="A172" i="3"/>
  <c r="B172" i="3"/>
  <c r="D172" i="3"/>
  <c r="G172" i="3"/>
  <c r="C172" i="3"/>
  <c r="E172" i="3"/>
  <c r="H172" i="3"/>
  <c r="A173" i="3"/>
  <c r="C173" i="3"/>
  <c r="E173" i="3"/>
  <c r="D173" i="3"/>
  <c r="G173" i="3"/>
  <c r="H173" i="3"/>
  <c r="B173" i="3"/>
  <c r="A174" i="3"/>
  <c r="D174" i="3"/>
  <c r="G174" i="3"/>
  <c r="C174" i="3"/>
  <c r="E174" i="3"/>
  <c r="H174" i="3"/>
  <c r="B174" i="3"/>
  <c r="A175" i="3"/>
  <c r="B175" i="3"/>
  <c r="D175" i="3"/>
  <c r="G175" i="3"/>
  <c r="C175" i="3"/>
  <c r="E175" i="3"/>
  <c r="H175" i="3"/>
  <c r="A176" i="3"/>
  <c r="B176" i="3"/>
  <c r="D176" i="3"/>
  <c r="G176" i="3"/>
  <c r="C176" i="3"/>
  <c r="E176" i="3"/>
  <c r="H176" i="3"/>
  <c r="A177" i="3"/>
  <c r="C177" i="3"/>
  <c r="E177" i="3"/>
  <c r="D177" i="3"/>
  <c r="F177" i="3"/>
  <c r="G177" i="3"/>
  <c r="H177" i="3"/>
  <c r="B177" i="3"/>
  <c r="A178" i="3"/>
  <c r="C178" i="3"/>
  <c r="E178" i="3"/>
  <c r="D178" i="3"/>
  <c r="F178" i="3"/>
  <c r="G178" i="3"/>
  <c r="H178" i="3"/>
  <c r="B178" i="3"/>
  <c r="A179" i="3"/>
  <c r="C179" i="3"/>
  <c r="D179" i="3"/>
  <c r="F179" i="3"/>
  <c r="G179" i="3"/>
  <c r="H179" i="3"/>
  <c r="B179" i="3"/>
  <c r="A180" i="3"/>
  <c r="C180" i="3"/>
  <c r="E180" i="3"/>
  <c r="D180" i="3"/>
  <c r="F180" i="3"/>
  <c r="G180" i="3"/>
  <c r="H180" i="3"/>
  <c r="B180" i="3"/>
  <c r="A181" i="3"/>
  <c r="C181" i="3"/>
  <c r="E181" i="3"/>
  <c r="D181" i="3"/>
  <c r="F181" i="3"/>
  <c r="G181" i="3"/>
  <c r="H181" i="3"/>
  <c r="B181" i="3"/>
  <c r="A182" i="3"/>
  <c r="C182" i="3"/>
  <c r="E182" i="3"/>
  <c r="D182" i="3"/>
  <c r="G182" i="3"/>
  <c r="H182" i="3"/>
  <c r="B182" i="3"/>
  <c r="A183" i="3"/>
  <c r="B183" i="3"/>
  <c r="C183" i="3"/>
  <c r="D183" i="3"/>
  <c r="E183" i="3"/>
  <c r="G183" i="3"/>
  <c r="H183" i="3"/>
  <c r="A184" i="3"/>
  <c r="B184" i="3"/>
  <c r="D184" i="3"/>
  <c r="G184" i="3"/>
  <c r="C184" i="3"/>
  <c r="E184" i="3"/>
  <c r="H184" i="3"/>
  <c r="A185" i="3"/>
  <c r="D185" i="3"/>
  <c r="G185" i="3"/>
  <c r="C185" i="3"/>
  <c r="E185" i="3"/>
  <c r="H185" i="3"/>
  <c r="B185" i="3"/>
  <c r="A186" i="3"/>
  <c r="C186" i="3"/>
  <c r="E186" i="3"/>
  <c r="D186" i="3"/>
  <c r="G186" i="3"/>
  <c r="H186" i="3"/>
  <c r="B186" i="3"/>
  <c r="A187" i="3"/>
  <c r="D187" i="3"/>
  <c r="G187" i="3"/>
  <c r="C187" i="3"/>
  <c r="H187" i="3"/>
  <c r="B187" i="3"/>
  <c r="A188" i="3"/>
  <c r="B188" i="3"/>
  <c r="D188" i="3"/>
  <c r="G188" i="3"/>
  <c r="C188" i="3"/>
  <c r="E188" i="3"/>
  <c r="H188" i="3"/>
  <c r="A189" i="3"/>
  <c r="B189" i="3"/>
  <c r="D189" i="3"/>
  <c r="G189" i="3"/>
  <c r="C189" i="3"/>
  <c r="E189" i="3"/>
  <c r="H189" i="3"/>
  <c r="A190" i="3"/>
  <c r="C190" i="3"/>
  <c r="D190" i="3"/>
  <c r="G190" i="3"/>
  <c r="H190" i="3"/>
  <c r="B190" i="3"/>
  <c r="A191" i="3"/>
  <c r="B191" i="3"/>
  <c r="C191" i="3"/>
  <c r="D191" i="3"/>
  <c r="E191" i="3"/>
  <c r="G191" i="3"/>
  <c r="H191" i="3"/>
  <c r="A192" i="3"/>
  <c r="B192" i="3"/>
  <c r="D192" i="3"/>
  <c r="G192" i="3"/>
  <c r="C192" i="3"/>
  <c r="E192" i="3"/>
  <c r="H192" i="3"/>
  <c r="A193" i="3"/>
  <c r="D193" i="3"/>
  <c r="G193" i="3"/>
  <c r="C193" i="3"/>
  <c r="H193" i="3"/>
  <c r="B193" i="3"/>
  <c r="A194" i="3"/>
  <c r="C194" i="3"/>
  <c r="E194" i="3"/>
  <c r="D194" i="3"/>
  <c r="G194" i="3"/>
  <c r="H194" i="3"/>
  <c r="B194" i="3"/>
  <c r="A195" i="3"/>
  <c r="D195" i="3"/>
  <c r="G195" i="3"/>
  <c r="C195" i="3"/>
  <c r="E195" i="3"/>
  <c r="H195" i="3"/>
  <c r="B195" i="3"/>
  <c r="A196" i="3"/>
  <c r="B196" i="3"/>
  <c r="D196" i="3"/>
  <c r="G196" i="3"/>
  <c r="C196" i="3"/>
  <c r="H196" i="3"/>
  <c r="A197" i="3"/>
  <c r="B197" i="3"/>
  <c r="C197" i="3"/>
  <c r="E197" i="3"/>
  <c r="D197" i="3"/>
  <c r="G197" i="3"/>
  <c r="H197" i="3"/>
  <c r="A198" i="3"/>
  <c r="C198" i="3"/>
  <c r="E198" i="3"/>
  <c r="D198" i="3"/>
  <c r="G198" i="3"/>
  <c r="H198" i="3"/>
  <c r="B198" i="3"/>
  <c r="A199" i="3"/>
  <c r="B199" i="3"/>
  <c r="C199" i="3"/>
  <c r="D199" i="3"/>
  <c r="E199" i="3"/>
  <c r="G199" i="3"/>
  <c r="H199" i="3"/>
  <c r="A200" i="3"/>
  <c r="B200" i="3"/>
  <c r="D200" i="3"/>
  <c r="G200" i="3"/>
  <c r="C200" i="3"/>
  <c r="E200" i="3"/>
  <c r="H200" i="3"/>
  <c r="A201" i="3"/>
  <c r="D201" i="3"/>
  <c r="G201" i="3"/>
  <c r="C201" i="3"/>
  <c r="E201" i="3"/>
  <c r="H201" i="3"/>
  <c r="B201" i="3"/>
  <c r="A202" i="3"/>
  <c r="C202" i="3"/>
  <c r="E202" i="3"/>
  <c r="D202" i="3"/>
  <c r="G202" i="3"/>
  <c r="H202" i="3"/>
  <c r="B202" i="3"/>
  <c r="A203" i="3"/>
  <c r="D203" i="3"/>
  <c r="G203" i="3"/>
  <c r="C203" i="3"/>
  <c r="E203" i="3"/>
  <c r="H203" i="3"/>
  <c r="B203" i="3"/>
  <c r="A204" i="3"/>
  <c r="B204" i="3"/>
  <c r="D204" i="3"/>
  <c r="G204" i="3"/>
  <c r="C204" i="3"/>
  <c r="H204" i="3"/>
  <c r="A205" i="3"/>
  <c r="B205" i="3"/>
  <c r="C205" i="3"/>
  <c r="E205" i="3"/>
  <c r="D205" i="3"/>
  <c r="G205" i="3"/>
  <c r="H205" i="3"/>
  <c r="A206" i="3"/>
  <c r="C206" i="3"/>
  <c r="E206" i="3"/>
  <c r="D206" i="3"/>
  <c r="G206" i="3"/>
  <c r="H206" i="3"/>
  <c r="B206" i="3"/>
  <c r="A207" i="3"/>
  <c r="B207" i="3"/>
  <c r="C207" i="3"/>
  <c r="D207" i="3"/>
  <c r="E207" i="3"/>
  <c r="G207" i="3"/>
  <c r="H207" i="3"/>
  <c r="A208" i="3"/>
  <c r="B208" i="3"/>
  <c r="D208" i="3"/>
  <c r="G208" i="3"/>
  <c r="C208" i="3"/>
  <c r="E208" i="3"/>
  <c r="H208" i="3"/>
  <c r="A209" i="3"/>
  <c r="D209" i="3"/>
  <c r="G209" i="3"/>
  <c r="C209" i="3"/>
  <c r="H209" i="3"/>
  <c r="B209" i="3"/>
  <c r="A210" i="3"/>
  <c r="C210" i="3"/>
  <c r="E210" i="3"/>
  <c r="D210" i="3"/>
  <c r="G210" i="3"/>
  <c r="H210" i="3"/>
  <c r="B210" i="3"/>
  <c r="A211" i="3"/>
  <c r="D211" i="3"/>
  <c r="G211" i="3"/>
  <c r="C211" i="3"/>
  <c r="E211" i="3"/>
  <c r="H211" i="3"/>
  <c r="B211" i="3"/>
  <c r="A212" i="3"/>
  <c r="B212" i="3"/>
  <c r="D212" i="3"/>
  <c r="G212" i="3"/>
  <c r="C212" i="3"/>
  <c r="E212" i="3"/>
  <c r="H212" i="3"/>
  <c r="A213" i="3"/>
  <c r="B213" i="3"/>
  <c r="C213" i="3"/>
  <c r="E213" i="3"/>
  <c r="D213" i="3"/>
  <c r="G213" i="3"/>
  <c r="H213" i="3"/>
  <c r="A214" i="3"/>
  <c r="C214" i="3"/>
  <c r="D214" i="3"/>
  <c r="G214" i="3"/>
  <c r="H214" i="3"/>
  <c r="B214" i="3"/>
  <c r="A215" i="3"/>
  <c r="B215" i="3"/>
  <c r="C215" i="3"/>
  <c r="D215" i="3"/>
  <c r="E215" i="3"/>
  <c r="G215" i="3"/>
  <c r="H215" i="3"/>
  <c r="A216" i="3"/>
  <c r="B216" i="3"/>
  <c r="D216" i="3"/>
  <c r="G216" i="3"/>
  <c r="C216" i="3"/>
  <c r="E216" i="3"/>
  <c r="H216" i="3"/>
  <c r="A217" i="3"/>
  <c r="D217" i="3"/>
  <c r="G217" i="3"/>
  <c r="C217" i="3"/>
  <c r="E217" i="3"/>
  <c r="H217" i="3"/>
  <c r="B217" i="3"/>
  <c r="A218" i="3"/>
  <c r="C218" i="3"/>
  <c r="E218" i="3"/>
  <c r="D218" i="3"/>
  <c r="G218" i="3"/>
  <c r="H218" i="3"/>
  <c r="B218" i="3"/>
  <c r="A219" i="3"/>
  <c r="D219" i="3"/>
  <c r="G219" i="3"/>
  <c r="C219" i="3"/>
  <c r="E219" i="3"/>
  <c r="H219" i="3"/>
  <c r="B219" i="3"/>
  <c r="A220" i="3"/>
  <c r="B220" i="3"/>
  <c r="D220" i="3"/>
  <c r="G220" i="3"/>
  <c r="C220" i="3"/>
  <c r="E220" i="3"/>
  <c r="H220" i="3"/>
  <c r="A221" i="3"/>
  <c r="B221" i="3"/>
  <c r="C221" i="3"/>
  <c r="E221" i="3"/>
  <c r="D221" i="3"/>
  <c r="G221" i="3"/>
  <c r="H221" i="3"/>
  <c r="A222" i="3"/>
  <c r="C222" i="3"/>
  <c r="E222" i="3"/>
  <c r="D222" i="3"/>
  <c r="G222" i="3"/>
  <c r="H222" i="3"/>
  <c r="B222" i="3"/>
  <c r="A223" i="3"/>
  <c r="B223" i="3"/>
  <c r="C223" i="3"/>
  <c r="D223" i="3"/>
  <c r="E223" i="3"/>
  <c r="G223" i="3"/>
  <c r="H223" i="3"/>
  <c r="A224" i="3"/>
  <c r="B224" i="3"/>
  <c r="D224" i="3"/>
  <c r="G224" i="3"/>
  <c r="C224" i="3"/>
  <c r="E224" i="3"/>
  <c r="H224" i="3"/>
  <c r="A225" i="3"/>
  <c r="D225" i="3"/>
  <c r="G225" i="3"/>
  <c r="C225" i="3"/>
  <c r="E225" i="3"/>
  <c r="H225" i="3"/>
  <c r="B225" i="3"/>
  <c r="A226" i="3"/>
  <c r="C226" i="3"/>
  <c r="E226" i="3"/>
  <c r="D226" i="3"/>
  <c r="G226" i="3"/>
  <c r="H226" i="3"/>
  <c r="B226" i="3"/>
  <c r="A227" i="3"/>
  <c r="D227" i="3"/>
  <c r="G227" i="3"/>
  <c r="C227" i="3"/>
  <c r="H227" i="3"/>
  <c r="B227" i="3"/>
  <c r="A228" i="3"/>
  <c r="B228" i="3"/>
  <c r="D228" i="3"/>
  <c r="G228" i="3"/>
  <c r="C228" i="3"/>
  <c r="E228" i="3"/>
  <c r="H228" i="3"/>
  <c r="A229" i="3"/>
  <c r="B229" i="3"/>
  <c r="C229" i="3"/>
  <c r="E229" i="3"/>
  <c r="D229" i="3"/>
  <c r="G229" i="3"/>
  <c r="H229" i="3"/>
  <c r="A230" i="3"/>
  <c r="C230" i="3"/>
  <c r="D230" i="3"/>
  <c r="G230" i="3"/>
  <c r="H230" i="3"/>
  <c r="B230" i="3"/>
  <c r="A231" i="3"/>
  <c r="B231" i="3"/>
  <c r="C231" i="3"/>
  <c r="D231" i="3"/>
  <c r="E231" i="3"/>
  <c r="G231" i="3"/>
  <c r="H231" i="3"/>
  <c r="A232" i="3"/>
  <c r="B232" i="3"/>
  <c r="D232" i="3"/>
  <c r="G232" i="3"/>
  <c r="C232" i="3"/>
  <c r="E232" i="3"/>
  <c r="H232" i="3"/>
  <c r="A233" i="3"/>
  <c r="D233" i="3"/>
  <c r="G233" i="3"/>
  <c r="C233" i="3"/>
  <c r="H233" i="3"/>
  <c r="B233" i="3"/>
  <c r="A234" i="3"/>
  <c r="C234" i="3"/>
  <c r="E234" i="3"/>
  <c r="D234" i="3"/>
  <c r="G234" i="3"/>
  <c r="H234" i="3"/>
  <c r="B234" i="3"/>
  <c r="A235" i="3"/>
  <c r="D235" i="3"/>
  <c r="G235" i="3"/>
  <c r="C235" i="3"/>
  <c r="E235" i="3"/>
  <c r="H235" i="3"/>
  <c r="B235" i="3"/>
  <c r="A236" i="3"/>
  <c r="B236" i="3"/>
  <c r="D236" i="3"/>
  <c r="G236" i="3"/>
  <c r="C236" i="3"/>
  <c r="H236" i="3"/>
  <c r="A237" i="3"/>
  <c r="B237" i="3"/>
  <c r="C237" i="3"/>
  <c r="E237" i="3"/>
  <c r="D237" i="3"/>
  <c r="G237" i="3"/>
  <c r="H237" i="3"/>
  <c r="A238" i="3"/>
  <c r="C238" i="3"/>
  <c r="E238" i="3"/>
  <c r="D238" i="3"/>
  <c r="G238" i="3"/>
  <c r="H238" i="3"/>
  <c r="B238" i="3"/>
  <c r="A239" i="3"/>
  <c r="B239" i="3"/>
  <c r="C239" i="3"/>
  <c r="D239" i="3"/>
  <c r="E239" i="3"/>
  <c r="G239" i="3"/>
  <c r="H239" i="3"/>
  <c r="A240" i="3"/>
  <c r="B240" i="3"/>
  <c r="D240" i="3"/>
  <c r="G240" i="3"/>
  <c r="C240" i="3"/>
  <c r="E240" i="3"/>
  <c r="H240" i="3"/>
  <c r="A241" i="3"/>
  <c r="D241" i="3"/>
  <c r="G241" i="3"/>
  <c r="C241" i="3"/>
  <c r="E241" i="3"/>
  <c r="H241" i="3"/>
  <c r="B241" i="3"/>
  <c r="A242" i="3"/>
  <c r="C242" i="3"/>
  <c r="D242" i="3"/>
  <c r="G242" i="3"/>
  <c r="H242" i="3"/>
  <c r="B242" i="3"/>
  <c r="A243" i="3"/>
  <c r="D243" i="3"/>
  <c r="G243" i="3"/>
  <c r="C243" i="3"/>
  <c r="E243" i="3"/>
  <c r="H243" i="3"/>
  <c r="B243" i="3"/>
  <c r="A244" i="3"/>
  <c r="B244" i="3"/>
  <c r="D244" i="3"/>
  <c r="G244" i="3"/>
  <c r="C244" i="3"/>
  <c r="E244" i="3"/>
  <c r="H244" i="3"/>
  <c r="A245" i="3"/>
  <c r="B245" i="3"/>
  <c r="C245" i="3"/>
  <c r="E245" i="3"/>
  <c r="D245" i="3"/>
  <c r="G245" i="3"/>
  <c r="H245" i="3"/>
  <c r="A246" i="3"/>
  <c r="C246" i="3"/>
  <c r="E246" i="3"/>
  <c r="D246" i="3"/>
  <c r="G246" i="3"/>
  <c r="H246" i="3"/>
  <c r="B246" i="3"/>
  <c r="A247" i="3"/>
  <c r="B247" i="3"/>
  <c r="C247" i="3"/>
  <c r="D247" i="3"/>
  <c r="E247" i="3"/>
  <c r="G247" i="3"/>
  <c r="H247" i="3"/>
  <c r="A248" i="3"/>
  <c r="B248" i="3"/>
  <c r="D248" i="3"/>
  <c r="G248" i="3"/>
  <c r="C248" i="3"/>
  <c r="E248" i="3"/>
  <c r="H248" i="3"/>
  <c r="A249" i="3"/>
  <c r="D249" i="3"/>
  <c r="G249" i="3"/>
  <c r="C249" i="3"/>
  <c r="E249" i="3"/>
  <c r="H249" i="3"/>
  <c r="B249" i="3"/>
  <c r="A250" i="3"/>
  <c r="C250" i="3"/>
  <c r="E250" i="3"/>
  <c r="D250" i="3"/>
  <c r="G250" i="3"/>
  <c r="H250" i="3"/>
  <c r="B250" i="3"/>
  <c r="A251" i="3"/>
  <c r="D251" i="3"/>
  <c r="G251" i="3"/>
  <c r="C251" i="3"/>
  <c r="E251" i="3"/>
  <c r="H251" i="3"/>
  <c r="B251" i="3"/>
  <c r="A252" i="3"/>
  <c r="B252" i="3"/>
  <c r="D252" i="3"/>
  <c r="G252" i="3"/>
  <c r="C252" i="3"/>
  <c r="E252" i="3"/>
  <c r="H252" i="3"/>
  <c r="A253" i="3"/>
  <c r="B253" i="3"/>
  <c r="C253" i="3"/>
  <c r="E253" i="3"/>
  <c r="D253" i="3"/>
  <c r="G253" i="3"/>
  <c r="H253" i="3"/>
  <c r="A254" i="3"/>
  <c r="C254" i="3"/>
  <c r="E254" i="3"/>
  <c r="D254" i="3"/>
  <c r="G254" i="3"/>
  <c r="H254" i="3"/>
  <c r="B254" i="3"/>
  <c r="A255" i="3"/>
  <c r="B255" i="3"/>
  <c r="C255" i="3"/>
  <c r="D255" i="3"/>
  <c r="E255" i="3"/>
  <c r="G255" i="3"/>
  <c r="H255" i="3"/>
  <c r="A256" i="3"/>
  <c r="B256" i="3"/>
  <c r="D256" i="3"/>
  <c r="G256" i="3"/>
  <c r="C256" i="3"/>
  <c r="E256" i="3"/>
  <c r="H256" i="3"/>
  <c r="A257" i="3"/>
  <c r="D257" i="3"/>
  <c r="G257" i="3"/>
  <c r="C257" i="3"/>
  <c r="E257" i="3"/>
  <c r="H257" i="3"/>
  <c r="B257" i="3"/>
  <c r="A258" i="3"/>
  <c r="C258" i="3"/>
  <c r="E258" i="3"/>
  <c r="D258" i="3"/>
  <c r="G258" i="3"/>
  <c r="H258" i="3"/>
  <c r="B258" i="3"/>
  <c r="A259" i="3"/>
  <c r="D259" i="3"/>
  <c r="G259" i="3"/>
  <c r="C259" i="3"/>
  <c r="H259" i="3"/>
  <c r="B259" i="3"/>
  <c r="A260" i="3"/>
  <c r="B260" i="3"/>
  <c r="D260" i="3"/>
  <c r="G260" i="3"/>
  <c r="C260" i="3"/>
  <c r="E260" i="3"/>
  <c r="H260" i="3"/>
  <c r="A261" i="3"/>
  <c r="B261" i="3"/>
  <c r="C261" i="3"/>
  <c r="E261" i="3"/>
  <c r="D261" i="3"/>
  <c r="G261" i="3"/>
  <c r="H261" i="3"/>
  <c r="A262" i="3"/>
  <c r="C262" i="3"/>
  <c r="D262" i="3"/>
  <c r="G262" i="3"/>
  <c r="H262" i="3"/>
  <c r="B262" i="3"/>
  <c r="A263" i="3"/>
  <c r="B263" i="3"/>
  <c r="C263" i="3"/>
  <c r="D263" i="3"/>
  <c r="E263" i="3"/>
  <c r="G263" i="3"/>
  <c r="H263" i="3"/>
  <c r="A264" i="3"/>
  <c r="B264" i="3"/>
  <c r="D264" i="3"/>
  <c r="G264" i="3"/>
  <c r="C264" i="3"/>
  <c r="E264" i="3"/>
  <c r="H264" i="3"/>
  <c r="A265" i="3"/>
  <c r="D265" i="3"/>
  <c r="G265" i="3"/>
  <c r="C265" i="3"/>
  <c r="H265" i="3"/>
  <c r="B265" i="3"/>
  <c r="A266" i="3"/>
  <c r="C266" i="3"/>
  <c r="E266" i="3"/>
  <c r="D266" i="3"/>
  <c r="G266" i="3"/>
  <c r="H266" i="3"/>
  <c r="B266" i="3"/>
  <c r="A267" i="3"/>
  <c r="D267" i="3"/>
  <c r="G267" i="3"/>
  <c r="C267" i="3"/>
  <c r="E267" i="3"/>
  <c r="H267" i="3"/>
  <c r="B267" i="3"/>
  <c r="A268" i="3"/>
  <c r="B268" i="3"/>
  <c r="D268" i="3"/>
  <c r="G268" i="3"/>
  <c r="C268" i="3"/>
  <c r="H268" i="3"/>
  <c r="A269" i="3"/>
  <c r="B269" i="3"/>
  <c r="C269" i="3"/>
  <c r="E269" i="3"/>
  <c r="D269" i="3"/>
  <c r="G269" i="3"/>
  <c r="H269" i="3"/>
  <c r="A270" i="3"/>
  <c r="C270" i="3"/>
  <c r="E270" i="3"/>
  <c r="D270" i="3"/>
  <c r="G270" i="3"/>
  <c r="H270" i="3"/>
  <c r="B270" i="3"/>
  <c r="A271" i="3"/>
  <c r="B271" i="3"/>
  <c r="C271" i="3"/>
  <c r="D271" i="3"/>
  <c r="E271" i="3"/>
  <c r="G271" i="3"/>
  <c r="H271" i="3"/>
  <c r="A272" i="3"/>
  <c r="B272" i="3"/>
  <c r="D272" i="3"/>
  <c r="G272" i="3"/>
  <c r="C272" i="3"/>
  <c r="E272" i="3"/>
  <c r="H272" i="3"/>
  <c r="A273" i="3"/>
  <c r="D273" i="3"/>
  <c r="G273" i="3"/>
  <c r="C273" i="3"/>
  <c r="H273" i="3"/>
  <c r="B273" i="3"/>
  <c r="A274" i="3"/>
  <c r="C274" i="3"/>
  <c r="E274" i="3"/>
  <c r="D274" i="3"/>
  <c r="G274" i="3"/>
  <c r="H274" i="3"/>
  <c r="B274" i="3"/>
  <c r="A275" i="3"/>
  <c r="D275" i="3"/>
  <c r="G275" i="3"/>
  <c r="C275" i="3"/>
  <c r="H275" i="3"/>
  <c r="B275" i="3"/>
  <c r="A276" i="3"/>
  <c r="B276" i="3"/>
  <c r="D276" i="3"/>
  <c r="G276" i="3"/>
  <c r="C276" i="3"/>
  <c r="H276" i="3"/>
  <c r="A277" i="3"/>
  <c r="B277" i="3"/>
  <c r="C277" i="3"/>
  <c r="E277" i="3"/>
  <c r="D277" i="3"/>
  <c r="G277" i="3"/>
  <c r="H277" i="3"/>
  <c r="A278" i="3"/>
  <c r="C278" i="3"/>
  <c r="D278" i="3"/>
  <c r="G278" i="3"/>
  <c r="H278" i="3"/>
  <c r="B278" i="3"/>
  <c r="A279" i="3"/>
  <c r="B279" i="3"/>
  <c r="C279" i="3"/>
  <c r="D279" i="3"/>
  <c r="E279" i="3"/>
  <c r="G279" i="3"/>
  <c r="H279" i="3"/>
  <c r="A280" i="3"/>
  <c r="B280" i="3"/>
  <c r="D280" i="3"/>
  <c r="G280" i="3"/>
  <c r="C280" i="3"/>
  <c r="E280" i="3"/>
  <c r="H280" i="3"/>
  <c r="A281" i="3"/>
  <c r="D281" i="3"/>
  <c r="G281" i="3"/>
  <c r="C281" i="3"/>
  <c r="H281" i="3"/>
  <c r="B281" i="3"/>
  <c r="A282" i="3"/>
  <c r="C282" i="3"/>
  <c r="E282" i="3"/>
  <c r="D282" i="3"/>
  <c r="G282" i="3"/>
  <c r="H282" i="3"/>
  <c r="B282" i="3"/>
  <c r="A283" i="3"/>
  <c r="D283" i="3"/>
  <c r="G283" i="3"/>
  <c r="C283" i="3"/>
  <c r="E283" i="3"/>
  <c r="H283" i="3"/>
  <c r="B283" i="3"/>
  <c r="A284" i="3"/>
  <c r="B284" i="3"/>
  <c r="D284" i="3"/>
  <c r="G284" i="3"/>
  <c r="C284" i="3"/>
  <c r="H284" i="3"/>
  <c r="A285" i="3"/>
  <c r="B285" i="3"/>
  <c r="C285" i="3"/>
  <c r="E285" i="3"/>
  <c r="D285" i="3"/>
  <c r="G285" i="3"/>
  <c r="H285" i="3"/>
  <c r="A286" i="3"/>
  <c r="C286" i="3"/>
  <c r="E286" i="3"/>
  <c r="D286" i="3"/>
  <c r="G286" i="3"/>
  <c r="H286" i="3"/>
  <c r="B286" i="3"/>
  <c r="A287" i="3"/>
  <c r="B287" i="3"/>
  <c r="C287" i="3"/>
  <c r="D287" i="3"/>
  <c r="G287" i="3"/>
  <c r="H287" i="3"/>
  <c r="A288" i="3"/>
  <c r="B288" i="3"/>
  <c r="D288" i="3"/>
  <c r="G288" i="3"/>
  <c r="C288" i="3"/>
  <c r="E288" i="3"/>
  <c r="H288" i="3"/>
  <c r="A289" i="3"/>
  <c r="D289" i="3"/>
  <c r="G289" i="3"/>
  <c r="C289" i="3"/>
  <c r="E289" i="3"/>
  <c r="H289" i="3"/>
  <c r="B289" i="3"/>
  <c r="A290" i="3"/>
  <c r="C290" i="3"/>
  <c r="E290" i="3"/>
  <c r="D290" i="3"/>
  <c r="G290" i="3"/>
  <c r="H290" i="3"/>
  <c r="B290" i="3"/>
  <c r="A291" i="3"/>
  <c r="D291" i="3"/>
  <c r="G291" i="3"/>
  <c r="C291" i="3"/>
  <c r="E291" i="3"/>
  <c r="H291" i="3"/>
  <c r="B291" i="3"/>
  <c r="A292" i="3"/>
  <c r="B292" i="3"/>
  <c r="D292" i="3"/>
  <c r="G292" i="3"/>
  <c r="C292" i="3"/>
  <c r="H292" i="3"/>
  <c r="A293" i="3"/>
  <c r="B293" i="3"/>
  <c r="C293" i="3"/>
  <c r="E293" i="3"/>
  <c r="D293" i="3"/>
  <c r="G293" i="3"/>
  <c r="H293" i="3"/>
  <c r="A294" i="3"/>
  <c r="C294" i="3"/>
  <c r="E294" i="3"/>
  <c r="D294" i="3"/>
  <c r="G294" i="3"/>
  <c r="H294" i="3"/>
  <c r="B294" i="3"/>
  <c r="A295" i="3"/>
  <c r="B295" i="3"/>
  <c r="C295" i="3"/>
  <c r="D295" i="3"/>
  <c r="G295" i="3"/>
  <c r="H295" i="3"/>
  <c r="A296" i="3"/>
  <c r="B296" i="3"/>
  <c r="D296" i="3"/>
  <c r="G296" i="3"/>
  <c r="C296" i="3"/>
  <c r="E296" i="3"/>
  <c r="H296" i="3"/>
  <c r="A297" i="3"/>
  <c r="D297" i="3"/>
  <c r="G297" i="3"/>
  <c r="C297" i="3"/>
  <c r="E297" i="3"/>
  <c r="H297" i="3"/>
  <c r="B297" i="3"/>
  <c r="A298" i="3"/>
  <c r="C298" i="3"/>
  <c r="E298" i="3"/>
  <c r="D298" i="3"/>
  <c r="G298" i="3"/>
  <c r="H298" i="3"/>
  <c r="B298" i="3"/>
  <c r="A299" i="3"/>
  <c r="D299" i="3"/>
  <c r="G299" i="3"/>
  <c r="C299" i="3"/>
  <c r="E299" i="3"/>
  <c r="H299" i="3"/>
  <c r="B299" i="3"/>
  <c r="A300" i="3"/>
  <c r="B300" i="3"/>
  <c r="D300" i="3"/>
  <c r="G300" i="3"/>
  <c r="C300" i="3"/>
  <c r="E300" i="3"/>
  <c r="H300" i="3"/>
  <c r="A301" i="3"/>
  <c r="B301" i="3"/>
  <c r="C301" i="3"/>
  <c r="D301" i="3"/>
  <c r="G301" i="3"/>
  <c r="H301" i="3"/>
  <c r="A302" i="3"/>
  <c r="C302" i="3"/>
  <c r="E302" i="3"/>
  <c r="D302" i="3"/>
  <c r="G302" i="3"/>
  <c r="H302" i="3"/>
  <c r="B302" i="3"/>
  <c r="A303" i="3"/>
  <c r="B303" i="3"/>
  <c r="C303" i="3"/>
  <c r="D303" i="3"/>
  <c r="E303" i="3"/>
  <c r="G303" i="3"/>
  <c r="H303" i="3"/>
  <c r="A304" i="3"/>
  <c r="B304" i="3"/>
  <c r="D304" i="3"/>
  <c r="G304" i="3"/>
  <c r="C304" i="3"/>
  <c r="E304" i="3"/>
  <c r="H304" i="3"/>
  <c r="A305" i="3"/>
  <c r="D305" i="3"/>
  <c r="G305" i="3"/>
  <c r="C305" i="3"/>
  <c r="E305" i="3"/>
  <c r="H305" i="3"/>
  <c r="B305" i="3"/>
  <c r="A306" i="3"/>
  <c r="C306" i="3"/>
  <c r="E306" i="3"/>
  <c r="D306" i="3"/>
  <c r="G306" i="3"/>
  <c r="H306" i="3"/>
  <c r="B306" i="3"/>
  <c r="A307" i="3"/>
  <c r="D307" i="3"/>
  <c r="G307" i="3"/>
  <c r="C307" i="3"/>
  <c r="H307" i="3"/>
  <c r="B307" i="3"/>
  <c r="A308" i="3"/>
  <c r="B308" i="3"/>
  <c r="D308" i="3"/>
  <c r="G308" i="3"/>
  <c r="C308" i="3"/>
  <c r="E308" i="3"/>
  <c r="H308" i="3"/>
  <c r="A309" i="3"/>
  <c r="B309" i="3"/>
  <c r="C309" i="3"/>
  <c r="D309" i="3"/>
  <c r="G309" i="3"/>
  <c r="H309" i="3"/>
  <c r="A310" i="3"/>
  <c r="C310" i="3"/>
  <c r="E310" i="3"/>
  <c r="D310" i="3"/>
  <c r="G310" i="3"/>
  <c r="H310" i="3"/>
  <c r="B310" i="3"/>
  <c r="A311" i="3"/>
  <c r="B311" i="3"/>
  <c r="C311" i="3"/>
  <c r="D311" i="3"/>
  <c r="E311" i="3"/>
  <c r="G311" i="3"/>
  <c r="H311" i="3"/>
  <c r="A312" i="3"/>
  <c r="B312" i="3"/>
  <c r="D312" i="3"/>
  <c r="G312" i="3"/>
  <c r="C312" i="3"/>
  <c r="H312" i="3"/>
  <c r="A313" i="3"/>
  <c r="D313" i="3"/>
  <c r="G313" i="3"/>
  <c r="C313" i="3"/>
  <c r="E313" i="3"/>
  <c r="H313" i="3"/>
  <c r="B313" i="3"/>
  <c r="A314" i="3"/>
  <c r="C314" i="3"/>
  <c r="E314" i="3"/>
  <c r="D314" i="3"/>
  <c r="G314" i="3"/>
  <c r="H314" i="3"/>
  <c r="B314" i="3"/>
  <c r="A315" i="3"/>
  <c r="D315" i="3"/>
  <c r="G315" i="3"/>
  <c r="C315" i="3"/>
  <c r="E315" i="3"/>
  <c r="H315" i="3"/>
  <c r="B315" i="3"/>
  <c r="A316" i="3"/>
  <c r="B316" i="3"/>
  <c r="D316" i="3"/>
  <c r="G316" i="3"/>
  <c r="C316" i="3"/>
  <c r="E316" i="3"/>
  <c r="H316" i="3"/>
  <c r="A317" i="3"/>
  <c r="B317" i="3"/>
  <c r="C317" i="3"/>
  <c r="E317" i="3"/>
  <c r="D317" i="3"/>
  <c r="G317" i="3"/>
  <c r="H317" i="3"/>
  <c r="A318" i="3"/>
  <c r="C318" i="3"/>
  <c r="E318" i="3"/>
  <c r="D318" i="3"/>
  <c r="G318" i="3"/>
  <c r="H318" i="3"/>
  <c r="B318" i="3"/>
  <c r="A319" i="3"/>
  <c r="B319" i="3"/>
  <c r="C319" i="3"/>
  <c r="D319" i="3"/>
  <c r="E319" i="3"/>
  <c r="G319" i="3"/>
  <c r="H319" i="3"/>
  <c r="A320" i="3"/>
  <c r="B320" i="3"/>
  <c r="D320" i="3"/>
  <c r="G320" i="3"/>
  <c r="C320" i="3"/>
  <c r="E320" i="3"/>
  <c r="H320" i="3"/>
  <c r="A321" i="3"/>
  <c r="D321" i="3"/>
  <c r="G321" i="3"/>
  <c r="C321" i="3"/>
  <c r="E321" i="3"/>
  <c r="H321" i="3"/>
  <c r="B321" i="3"/>
  <c r="A322" i="3"/>
  <c r="C322" i="3"/>
  <c r="E322" i="3"/>
  <c r="D322" i="3"/>
  <c r="G322" i="3"/>
  <c r="H322" i="3"/>
  <c r="B322" i="3"/>
  <c r="A323" i="3"/>
  <c r="D323" i="3"/>
  <c r="G323" i="3"/>
  <c r="C323" i="3"/>
  <c r="E323" i="3"/>
  <c r="H323" i="3"/>
  <c r="B323" i="3"/>
  <c r="A324" i="3"/>
  <c r="B324" i="3"/>
  <c r="D324" i="3"/>
  <c r="G324" i="3"/>
  <c r="C324" i="3"/>
  <c r="E324" i="3"/>
  <c r="H324" i="3"/>
  <c r="A325" i="3"/>
  <c r="B325" i="3"/>
  <c r="C325" i="3"/>
  <c r="E325" i="3"/>
  <c r="D325" i="3"/>
  <c r="G325" i="3"/>
  <c r="H325" i="3"/>
  <c r="A326" i="3"/>
  <c r="C326" i="3"/>
  <c r="E326" i="3"/>
  <c r="D326" i="3"/>
  <c r="G326" i="3"/>
  <c r="H326" i="3"/>
  <c r="B326" i="3"/>
  <c r="A327" i="3"/>
  <c r="B327" i="3"/>
  <c r="C327" i="3"/>
  <c r="D327" i="3"/>
  <c r="E327" i="3"/>
  <c r="G327" i="3"/>
  <c r="H327" i="3"/>
  <c r="A328" i="3"/>
  <c r="B328" i="3"/>
  <c r="D328" i="3"/>
  <c r="G328" i="3"/>
  <c r="C328" i="3"/>
  <c r="E328" i="3"/>
  <c r="H328" i="3"/>
  <c r="A329" i="3"/>
  <c r="D329" i="3"/>
  <c r="G329" i="3"/>
  <c r="C329" i="3"/>
  <c r="E329" i="3"/>
  <c r="H329" i="3"/>
  <c r="B329" i="3"/>
  <c r="A330" i="3"/>
  <c r="C330" i="3"/>
  <c r="E330" i="3"/>
  <c r="D330" i="3"/>
  <c r="G330" i="3"/>
  <c r="H330" i="3"/>
  <c r="B330" i="3"/>
  <c r="A331" i="3"/>
  <c r="D331" i="3"/>
  <c r="G331" i="3"/>
  <c r="C331" i="3"/>
  <c r="E331" i="3"/>
  <c r="H331" i="3"/>
  <c r="B331" i="3"/>
  <c r="A332" i="3"/>
  <c r="B332" i="3"/>
  <c r="D332" i="3"/>
  <c r="G332" i="3"/>
  <c r="C332" i="3"/>
  <c r="E332" i="3"/>
  <c r="H332" i="3"/>
  <c r="A333" i="3"/>
  <c r="B333" i="3"/>
  <c r="C333" i="3"/>
  <c r="E333" i="3"/>
  <c r="D333" i="3"/>
  <c r="G333" i="3"/>
  <c r="H333" i="3"/>
  <c r="A334" i="3"/>
  <c r="C334" i="3"/>
  <c r="E334" i="3"/>
  <c r="D334" i="3"/>
  <c r="G334" i="3"/>
  <c r="H334" i="3"/>
  <c r="B334" i="3"/>
  <c r="A335" i="3"/>
  <c r="B335" i="3"/>
  <c r="C335" i="3"/>
  <c r="D335" i="3"/>
  <c r="E335" i="3"/>
  <c r="G335" i="3"/>
  <c r="H335" i="3"/>
  <c r="A336" i="3"/>
  <c r="B336" i="3"/>
  <c r="D336" i="3"/>
  <c r="G336" i="3"/>
  <c r="C336" i="3"/>
  <c r="E336" i="3"/>
  <c r="H336" i="3"/>
  <c r="A337" i="3"/>
  <c r="D337" i="3"/>
  <c r="G337" i="3"/>
  <c r="C337" i="3"/>
  <c r="E337" i="3"/>
  <c r="H337" i="3"/>
  <c r="B337" i="3"/>
  <c r="A338" i="3"/>
  <c r="C338" i="3"/>
  <c r="E338" i="3"/>
  <c r="D338" i="3"/>
  <c r="G338" i="3"/>
  <c r="H338" i="3"/>
  <c r="B338" i="3"/>
  <c r="A339" i="3"/>
  <c r="D339" i="3"/>
  <c r="G339" i="3"/>
  <c r="C339" i="3"/>
  <c r="E339" i="3"/>
  <c r="H339" i="3"/>
  <c r="B339" i="3"/>
  <c r="A340" i="3"/>
  <c r="B340" i="3"/>
  <c r="D340" i="3"/>
  <c r="G340" i="3"/>
  <c r="C340" i="3"/>
  <c r="E340" i="3"/>
  <c r="H340" i="3"/>
  <c r="A341" i="3"/>
  <c r="B341" i="3"/>
  <c r="C341" i="3"/>
  <c r="E341" i="3"/>
  <c r="D341" i="3"/>
  <c r="G341" i="3"/>
  <c r="H341" i="3"/>
  <c r="A342" i="3"/>
  <c r="C342" i="3"/>
  <c r="E342" i="3"/>
  <c r="D342" i="3"/>
  <c r="G342" i="3"/>
  <c r="H342" i="3"/>
  <c r="B342" i="3"/>
  <c r="A343" i="3"/>
  <c r="B343" i="3"/>
  <c r="C343" i="3"/>
  <c r="D343" i="3"/>
  <c r="E343" i="3"/>
  <c r="G343" i="3"/>
  <c r="H343" i="3"/>
  <c r="A344" i="3"/>
  <c r="B344" i="3"/>
  <c r="D344" i="3"/>
  <c r="G344" i="3"/>
  <c r="C344" i="3"/>
  <c r="E344" i="3"/>
  <c r="H344" i="3"/>
  <c r="A345" i="3"/>
  <c r="D345" i="3"/>
  <c r="G345" i="3"/>
  <c r="C345" i="3"/>
  <c r="E345" i="3"/>
  <c r="H345" i="3"/>
  <c r="B345" i="3"/>
  <c r="A346" i="3"/>
  <c r="C346" i="3"/>
  <c r="E346" i="3"/>
  <c r="D346" i="3"/>
  <c r="G346" i="3"/>
  <c r="H346" i="3"/>
  <c r="B346" i="3"/>
  <c r="A347" i="3"/>
  <c r="D347" i="3"/>
  <c r="G347" i="3"/>
  <c r="C347" i="3"/>
  <c r="E347" i="3"/>
  <c r="H347" i="3"/>
  <c r="B347" i="3"/>
  <c r="A348" i="3"/>
  <c r="B348" i="3"/>
  <c r="D348" i="3"/>
  <c r="G348" i="3"/>
  <c r="C348" i="3"/>
  <c r="E348" i="3"/>
  <c r="H348" i="3"/>
  <c r="A349" i="3"/>
  <c r="B349" i="3"/>
  <c r="C349" i="3"/>
  <c r="E349" i="3"/>
  <c r="D349" i="3"/>
  <c r="G349" i="3"/>
  <c r="H349" i="3"/>
  <c r="A350" i="3"/>
  <c r="C350" i="3"/>
  <c r="E350" i="3"/>
  <c r="D350" i="3"/>
  <c r="G350" i="3"/>
  <c r="H350" i="3"/>
  <c r="B350" i="3"/>
  <c r="A351" i="3"/>
  <c r="B351" i="3"/>
  <c r="C351" i="3"/>
  <c r="D351" i="3"/>
  <c r="E351" i="3"/>
  <c r="G351" i="3"/>
  <c r="H351" i="3"/>
  <c r="A352" i="3"/>
  <c r="B352" i="3"/>
  <c r="D352" i="3"/>
  <c r="G352" i="3"/>
  <c r="C352" i="3"/>
  <c r="E352" i="3"/>
  <c r="H352" i="3"/>
  <c r="A353" i="3"/>
  <c r="D353" i="3"/>
  <c r="G353" i="3"/>
  <c r="C353" i="3"/>
  <c r="E353" i="3"/>
  <c r="H353" i="3"/>
  <c r="B353" i="3"/>
  <c r="A354" i="3"/>
  <c r="C354" i="3"/>
  <c r="E354" i="3"/>
  <c r="D354" i="3"/>
  <c r="G354" i="3"/>
  <c r="H354" i="3"/>
  <c r="B354" i="3"/>
  <c r="G382" i="2"/>
  <c r="Z384" i="2"/>
  <c r="BN384" i="2"/>
  <c r="BM384" i="2" s="1"/>
  <c r="BL384" i="2" s="1"/>
  <c r="BM2691" i="2"/>
  <c r="BM2659" i="2"/>
  <c r="BL2659" i="2" s="1"/>
  <c r="BK2659" i="2" s="1"/>
  <c r="BJ2659" i="2" s="1"/>
  <c r="BM2723" i="2"/>
  <c r="BM2615" i="2"/>
  <c r="BM2729" i="2"/>
  <c r="BM2617" i="2"/>
  <c r="BM2719" i="2"/>
  <c r="BL2719" i="2" s="1"/>
  <c r="BK2719" i="2" s="1"/>
  <c r="BJ2719" i="2" s="1"/>
  <c r="BM2705" i="2"/>
  <c r="BL2705" i="2" s="1"/>
  <c r="BK2705" i="2" s="1"/>
  <c r="BJ2705" i="2" s="1"/>
  <c r="BI2705" i="2" s="1"/>
  <c r="BH2705" i="2" s="1"/>
  <c r="BG2705" i="2" s="1"/>
  <c r="BF2705" i="2" s="1"/>
  <c r="BE2705" i="2" s="1"/>
  <c r="BM2681" i="2"/>
  <c r="BM2665" i="2"/>
  <c r="BL2665" i="2" s="1"/>
  <c r="BK2665" i="2" s="1"/>
  <c r="BJ2665" i="2" s="1"/>
  <c r="BI2665" i="2" s="1"/>
  <c r="BH2665" i="2" s="1"/>
  <c r="BG2665" i="2" s="1"/>
  <c r="BF2665" i="2" s="1"/>
  <c r="BE2665" i="2" s="1"/>
  <c r="BM2657" i="2"/>
  <c r="BM2641" i="2"/>
  <c r="BM2619" i="2"/>
  <c r="BL2619" i="2" s="1"/>
  <c r="BK2619" i="2" s="1"/>
  <c r="BJ2619" i="2" s="1"/>
  <c r="BI2619" i="2" s="1"/>
  <c r="BH2619" i="2" s="1"/>
  <c r="BG2619" i="2" s="1"/>
  <c r="BF2619" i="2" s="1"/>
  <c r="BE2619" i="2" s="1"/>
  <c r="BM2607" i="2"/>
  <c r="BL2607" i="2" s="1"/>
  <c r="BK2607" i="2" s="1"/>
  <c r="BJ2607" i="2"/>
  <c r="BI2607" i="2" s="1"/>
  <c r="BH2607" i="2" s="1"/>
  <c r="BG2607" i="2" s="1"/>
  <c r="BF2607" i="2" s="1"/>
  <c r="BE2607" i="2" s="1"/>
  <c r="BM2603" i="2"/>
  <c r="BL2603" i="2" s="1"/>
  <c r="BK2603" i="2" s="1"/>
  <c r="BJ2603" i="2" s="1"/>
  <c r="BI2603" i="2" s="1"/>
  <c r="BH2603" i="2" s="1"/>
  <c r="BG2603" i="2" s="1"/>
  <c r="BF2603" i="2" s="1"/>
  <c r="BE2603" i="2" s="1"/>
  <c r="BM2599" i="2"/>
  <c r="BL2599" i="2" s="1"/>
  <c r="BK2599" i="2" s="1"/>
  <c r="BJ2599" i="2" s="1"/>
  <c r="BI2599" i="2" s="1"/>
  <c r="BH2599" i="2" s="1"/>
  <c r="BG2599" i="2" s="1"/>
  <c r="BF2599" i="2" s="1"/>
  <c r="BE2599" i="2" s="1"/>
  <c r="BM2725" i="2"/>
  <c r="BL2725" i="2" s="1"/>
  <c r="BK2725" i="2" s="1"/>
  <c r="BJ2725" i="2" s="1"/>
  <c r="BI2725" i="2" s="1"/>
  <c r="BH2725" i="2" s="1"/>
  <c r="BG2725" i="2" s="1"/>
  <c r="BF2725" i="2" s="1"/>
  <c r="BE2725" i="2" s="1"/>
  <c r="BM2711" i="2"/>
  <c r="BM2703" i="2"/>
  <c r="BL2703" i="2" s="1"/>
  <c r="BK2703" i="2" s="1"/>
  <c r="BJ2703" i="2" s="1"/>
  <c r="BI2703" i="2" s="1"/>
  <c r="BH2703" i="2" s="1"/>
  <c r="BG2703" i="2" s="1"/>
  <c r="BF2703" i="2" s="1"/>
  <c r="BE2703" i="2" s="1"/>
  <c r="BM2695" i="2"/>
  <c r="BL2695" i="2" s="1"/>
  <c r="BK2695" i="2" s="1"/>
  <c r="BJ2695" i="2" s="1"/>
  <c r="BI2695" i="2" s="1"/>
  <c r="BH2695" i="2" s="1"/>
  <c r="BG2695" i="2" s="1"/>
  <c r="BF2695" i="2" s="1"/>
  <c r="BE2695" i="2" s="1"/>
  <c r="BM2687" i="2"/>
  <c r="BM2679" i="2"/>
  <c r="BM2671" i="2"/>
  <c r="BM2663" i="2"/>
  <c r="BL2663" i="2" s="1"/>
  <c r="BK2663" i="2" s="1"/>
  <c r="BM2655" i="2"/>
  <c r="BL2655" i="2" s="1"/>
  <c r="BK2655" i="2" s="1"/>
  <c r="BJ2655" i="2" s="1"/>
  <c r="BI2655" i="2" s="1"/>
  <c r="BH2655" i="2" s="1"/>
  <c r="BG2655" i="2" s="1"/>
  <c r="BF2655" i="2" s="1"/>
  <c r="BE2655" i="2" s="1"/>
  <c r="BM2647" i="2"/>
  <c r="BM2639" i="2"/>
  <c r="BL2639" i="2" s="1"/>
  <c r="BK2639" i="2" s="1"/>
  <c r="BJ2639" i="2" s="1"/>
  <c r="BI2639" i="2" s="1"/>
  <c r="BH2639" i="2" s="1"/>
  <c r="BG2639" i="2" s="1"/>
  <c r="BF2639" i="2" s="1"/>
  <c r="BE2639" i="2" s="1"/>
  <c r="BM2631" i="2"/>
  <c r="BL2631" i="2" s="1"/>
  <c r="BK2631" i="2" s="1"/>
  <c r="BJ2631" i="2" s="1"/>
  <c r="BI2631" i="2" s="1"/>
  <c r="BH2631" i="2" s="1"/>
  <c r="BG2631" i="2" s="1"/>
  <c r="BF2631" i="2" s="1"/>
  <c r="BE2631" i="2" s="1"/>
  <c r="BM2621" i="2"/>
  <c r="BL2621" i="2" s="1"/>
  <c r="BK2621" i="2" s="1"/>
  <c r="BJ2621" i="2" s="1"/>
  <c r="BI2621" i="2" s="1"/>
  <c r="BH2621" i="2" s="1"/>
  <c r="BG2621" i="2" s="1"/>
  <c r="BF2621" i="2" s="1"/>
  <c r="BE2621" i="2" s="1"/>
  <c r="BM2597" i="2"/>
  <c r="BL2597" i="2" s="1"/>
  <c r="BK2597" i="2" s="1"/>
  <c r="BJ2597" i="2" s="1"/>
  <c r="BI2597" i="2" s="1"/>
  <c r="BH2597" i="2" s="1"/>
  <c r="BG2597" i="2" s="1"/>
  <c r="BF2597" i="2" s="1"/>
  <c r="BE2597" i="2" s="1"/>
  <c r="BM2731" i="2"/>
  <c r="BL2731" i="2" s="1"/>
  <c r="BK2731" i="2" s="1"/>
  <c r="BJ2731" i="2" s="1"/>
  <c r="BI2731" i="2" s="1"/>
  <c r="BH2731" i="2" s="1"/>
  <c r="BG2731" i="2" s="1"/>
  <c r="BF2731" i="2" s="1"/>
  <c r="BE2731" i="2" s="1"/>
  <c r="BM2728" i="2"/>
  <c r="BL2728" i="2"/>
  <c r="BK2728" i="2" s="1"/>
  <c r="BJ2728" i="2" s="1"/>
  <c r="BI2728" i="2" s="1"/>
  <c r="BH2728" i="2" s="1"/>
  <c r="BG2728" i="2" s="1"/>
  <c r="BF2728" i="2" s="1"/>
  <c r="BE2728" i="2" s="1"/>
  <c r="BL2712" i="2"/>
  <c r="BK2712" i="2" s="1"/>
  <c r="BJ2712" i="2"/>
  <c r="BI2712" i="2" s="1"/>
  <c r="BH2712" i="2" s="1"/>
  <c r="BG2712" i="2" s="1"/>
  <c r="BF2712" i="2" s="1"/>
  <c r="BE2712" i="2" s="1"/>
  <c r="BL2711" i="2"/>
  <c r="BK2711" i="2" s="1"/>
  <c r="BJ2711" i="2" s="1"/>
  <c r="BI2711" i="2" s="1"/>
  <c r="BH2711" i="2" s="1"/>
  <c r="BG2711" i="2" s="1"/>
  <c r="BF2711" i="2" s="1"/>
  <c r="BE2711" i="2" s="1"/>
  <c r="BL2704" i="2"/>
  <c r="BK2704" i="2" s="1"/>
  <c r="BJ2704" i="2" s="1"/>
  <c r="BI2704" i="2" s="1"/>
  <c r="BH2704" i="2" s="1"/>
  <c r="BG2704" i="2" s="1"/>
  <c r="BF2704" i="2" s="1"/>
  <c r="BE2704" i="2" s="1"/>
  <c r="BL2696" i="2"/>
  <c r="BK2696" i="2" s="1"/>
  <c r="BJ2696" i="2" s="1"/>
  <c r="BI2696" i="2" s="1"/>
  <c r="BH2696" i="2" s="1"/>
  <c r="BG2696" i="2" s="1"/>
  <c r="BF2696" i="2" s="1"/>
  <c r="BE2696" i="2" s="1"/>
  <c r="BL2688" i="2"/>
  <c r="BK2688" i="2"/>
  <c r="BJ2688" i="2" s="1"/>
  <c r="BI2688" i="2" s="1"/>
  <c r="BH2688" i="2" s="1"/>
  <c r="BG2688" i="2" s="1"/>
  <c r="BF2688" i="2" s="1"/>
  <c r="BE2688" i="2" s="1"/>
  <c r="BL2687" i="2"/>
  <c r="BK2687" i="2" s="1"/>
  <c r="BJ2687" i="2" s="1"/>
  <c r="BI2687" i="2" s="1"/>
  <c r="BH2687" i="2" s="1"/>
  <c r="BG2687" i="2" s="1"/>
  <c r="BF2687" i="2" s="1"/>
  <c r="BE2687" i="2" s="1"/>
  <c r="BD2687" i="2" s="1"/>
  <c r="BL2679" i="2"/>
  <c r="BK2679" i="2" s="1"/>
  <c r="BJ2679" i="2" s="1"/>
  <c r="BI2679" i="2" s="1"/>
  <c r="BH2679" i="2" s="1"/>
  <c r="BG2679" i="2" s="1"/>
  <c r="BF2679" i="2" s="1"/>
  <c r="BE2679" i="2" s="1"/>
  <c r="BL2672" i="2"/>
  <c r="BK2672" i="2" s="1"/>
  <c r="BJ2672" i="2" s="1"/>
  <c r="BI2672" i="2" s="1"/>
  <c r="BH2672" i="2" s="1"/>
  <c r="BG2672" i="2" s="1"/>
  <c r="BF2672" i="2" s="1"/>
  <c r="BE2672" i="2" s="1"/>
  <c r="BL2671" i="2"/>
  <c r="BK2671" i="2" s="1"/>
  <c r="BJ2671" i="2" s="1"/>
  <c r="BI2671" i="2" s="1"/>
  <c r="BH2671" i="2" s="1"/>
  <c r="BL2656" i="2"/>
  <c r="BK2656" i="2" s="1"/>
  <c r="BJ2656" i="2" s="1"/>
  <c r="BI2656" i="2" s="1"/>
  <c r="BH2656" i="2" s="1"/>
  <c r="BG2656" i="2" s="1"/>
  <c r="BF2656" i="2" s="1"/>
  <c r="BE2656" i="2" s="1"/>
  <c r="BL2648" i="2"/>
  <c r="BK2648" i="2" s="1"/>
  <c r="BJ2648" i="2"/>
  <c r="BI2648" i="2" s="1"/>
  <c r="BH2648" i="2" s="1"/>
  <c r="BG2648" i="2" s="1"/>
  <c r="BF2648" i="2" s="1"/>
  <c r="BE2648" i="2"/>
  <c r="BL2647" i="2"/>
  <c r="BK2647" i="2" s="1"/>
  <c r="BJ2647" i="2" s="1"/>
  <c r="BI2647" i="2" s="1"/>
  <c r="BH2647" i="2" s="1"/>
  <c r="BG2647" i="2" s="1"/>
  <c r="BF2647" i="2" s="1"/>
  <c r="BE2647" i="2" s="1"/>
  <c r="BL2640" i="2"/>
  <c r="BK2640" i="2"/>
  <c r="BJ2640" i="2" s="1"/>
  <c r="BI2640" i="2" s="1"/>
  <c r="BH2640" i="2" s="1"/>
  <c r="BG2640" i="2" s="1"/>
  <c r="BF2640" i="2" s="1"/>
  <c r="BE2640" i="2" s="1"/>
  <c r="BM2623" i="2"/>
  <c r="BL2623" i="2"/>
  <c r="BK2623" i="2" s="1"/>
  <c r="BJ2623" i="2" s="1"/>
  <c r="BI2623" i="2" s="1"/>
  <c r="BH2623" i="2" s="1"/>
  <c r="BG2623" i="2" s="1"/>
  <c r="BF2623" i="2" s="1"/>
  <c r="BE2623" i="2" s="1"/>
  <c r="BJ2724" i="2"/>
  <c r="BI2724" i="2" s="1"/>
  <c r="BH2724" i="2" s="1"/>
  <c r="BG2724" i="2" s="1"/>
  <c r="BF2724" i="2" s="1"/>
  <c r="BE2724" i="2" s="1"/>
  <c r="BM2721" i="2"/>
  <c r="BL2721" i="2" s="1"/>
  <c r="BK2721" i="2"/>
  <c r="BJ2721" i="2" s="1"/>
  <c r="BI2721" i="2" s="1"/>
  <c r="BH2721" i="2" s="1"/>
  <c r="BG2721" i="2" s="1"/>
  <c r="BF2721" i="2" s="1"/>
  <c r="BE2721" i="2" s="1"/>
  <c r="BI2719" i="2"/>
  <c r="BH2719" i="2" s="1"/>
  <c r="BG2719" i="2" s="1"/>
  <c r="BF2719" i="2" s="1"/>
  <c r="BE2719" i="2" s="1"/>
  <c r="BM2718" i="2"/>
  <c r="BL2718" i="2" s="1"/>
  <c r="BK2718" i="2" s="1"/>
  <c r="BJ2718" i="2" s="1"/>
  <c r="BI2718" i="2" s="1"/>
  <c r="BH2718" i="2"/>
  <c r="BG2718" i="2" s="1"/>
  <c r="BF2718" i="2" s="1"/>
  <c r="BE2718" i="2" s="1"/>
  <c r="BJ2663" i="2"/>
  <c r="BI2663" i="2" s="1"/>
  <c r="BH2663" i="2" s="1"/>
  <c r="BG2663" i="2" s="1"/>
  <c r="BF2663" i="2" s="1"/>
  <c r="BE2663" i="2" s="1"/>
  <c r="BM2625" i="2"/>
  <c r="BL2625" i="2" s="1"/>
  <c r="BK2625" i="2" s="1"/>
  <c r="BJ2625" i="2" s="1"/>
  <c r="BI2625" i="2" s="1"/>
  <c r="BH2625" i="2" s="1"/>
  <c r="BG2625" i="2" s="1"/>
  <c r="BF2625" i="2" s="1"/>
  <c r="BE2625" i="2" s="1"/>
  <c r="BM2613" i="2"/>
  <c r="BL2613" i="2"/>
  <c r="BK2613" i="2" s="1"/>
  <c r="BJ2613" i="2" s="1"/>
  <c r="BI2613" i="2" s="1"/>
  <c r="BH2613" i="2" s="1"/>
  <c r="BG2613" i="2" s="1"/>
  <c r="BF2613" i="2" s="1"/>
  <c r="BE2613" i="2" s="1"/>
  <c r="BM2609" i="2"/>
  <c r="BL2609" i="2" s="1"/>
  <c r="BK2609" i="2"/>
  <c r="BJ2609" i="2" s="1"/>
  <c r="BI2609" i="2" s="1"/>
  <c r="BH2609" i="2" s="1"/>
  <c r="BG2609" i="2" s="1"/>
  <c r="BF2609" i="2" s="1"/>
  <c r="BE2609" i="2" s="1"/>
  <c r="BM2605" i="2"/>
  <c r="BL2605" i="2"/>
  <c r="BK2605" i="2" s="1"/>
  <c r="BJ2605" i="2" s="1"/>
  <c r="BI2605" i="2" s="1"/>
  <c r="BH2605" i="2" s="1"/>
  <c r="BG2605" i="2" s="1"/>
  <c r="BF2605" i="2" s="1"/>
  <c r="BE2605" i="2" s="1"/>
  <c r="BM2601" i="2"/>
  <c r="BL2601" i="2" s="1"/>
  <c r="BK2601" i="2"/>
  <c r="BJ2601" i="2" s="1"/>
  <c r="BI2601" i="2" s="1"/>
  <c r="BH2601" i="2" s="1"/>
  <c r="BG2601" i="2" s="1"/>
  <c r="BF2601" i="2" s="1"/>
  <c r="BE2601" i="2" s="1"/>
  <c r="BM2593" i="2"/>
  <c r="BL2593" i="2"/>
  <c r="BK2593" i="2" s="1"/>
  <c r="BJ2593" i="2" s="1"/>
  <c r="BI2593" i="2" s="1"/>
  <c r="BH2593" i="2" s="1"/>
  <c r="BG2593" i="2" s="1"/>
  <c r="BF2593" i="2" s="1"/>
  <c r="BE2593" i="2" s="1"/>
  <c r="BM2717" i="2"/>
  <c r="BL2717" i="2" s="1"/>
  <c r="BK2717" i="2" s="1"/>
  <c r="BJ2717" i="2" s="1"/>
  <c r="BI2717" i="2" s="1"/>
  <c r="BH2717" i="2" s="1"/>
  <c r="BG2717" i="2" s="1"/>
  <c r="BF2717" i="2" s="1"/>
  <c r="BE2717" i="2" s="1"/>
  <c r="BI2709" i="2"/>
  <c r="BH2709" i="2" s="1"/>
  <c r="BG2709" i="2" s="1"/>
  <c r="BF2709" i="2" s="1"/>
  <c r="BE2709" i="2" s="1"/>
  <c r="BM2709" i="2"/>
  <c r="BL2709" i="2" s="1"/>
  <c r="BK2709" i="2" s="1"/>
  <c r="BJ2709" i="2" s="1"/>
  <c r="BM2701" i="2"/>
  <c r="BL2701" i="2" s="1"/>
  <c r="BK2701" i="2" s="1"/>
  <c r="BJ2701" i="2" s="1"/>
  <c r="BI2701" i="2" s="1"/>
  <c r="BH2701" i="2" s="1"/>
  <c r="BG2701" i="2" s="1"/>
  <c r="BF2701" i="2" s="1"/>
  <c r="BE2701" i="2" s="1"/>
  <c r="BM2677" i="2"/>
  <c r="BL2677" i="2"/>
  <c r="BK2677" i="2" s="1"/>
  <c r="BJ2677" i="2" s="1"/>
  <c r="BI2677" i="2" s="1"/>
  <c r="BH2677" i="2" s="1"/>
  <c r="BG2677" i="2" s="1"/>
  <c r="BF2677" i="2" s="1"/>
  <c r="BE2677" i="2" s="1"/>
  <c r="BB2677" i="2" s="1"/>
  <c r="BG2671" i="2"/>
  <c r="BF2671" i="2" s="1"/>
  <c r="BE2671" i="2" s="1"/>
  <c r="BM2669" i="2"/>
  <c r="BL2669" i="2"/>
  <c r="BK2669" i="2" s="1"/>
  <c r="BJ2669" i="2" s="1"/>
  <c r="BI2669" i="2" s="1"/>
  <c r="BH2669" i="2" s="1"/>
  <c r="BG2669" i="2" s="1"/>
  <c r="BF2669" i="2" s="1"/>
  <c r="BE2669" i="2" s="1"/>
  <c r="BE2661" i="2"/>
  <c r="BM2661" i="2"/>
  <c r="BL2661" i="2" s="1"/>
  <c r="BK2661" i="2" s="1"/>
  <c r="BJ2661" i="2" s="1"/>
  <c r="BI2661" i="2" s="1"/>
  <c r="BH2661" i="2" s="1"/>
  <c r="BG2661" i="2" s="1"/>
  <c r="BF2661" i="2" s="1"/>
  <c r="BM2653" i="2"/>
  <c r="BL2653" i="2" s="1"/>
  <c r="BK2653" i="2"/>
  <c r="BJ2653" i="2" s="1"/>
  <c r="BI2653" i="2" s="1"/>
  <c r="BH2653" i="2" s="1"/>
  <c r="BG2653" i="2" s="1"/>
  <c r="BF2653" i="2" s="1"/>
  <c r="BE2653" i="2" s="1"/>
  <c r="BM2645" i="2"/>
  <c r="BL2645" i="2" s="1"/>
  <c r="BK2645" i="2" s="1"/>
  <c r="BJ2645" i="2" s="1"/>
  <c r="BI2645" i="2" s="1"/>
  <c r="BH2645" i="2" s="1"/>
  <c r="BG2645" i="2" s="1"/>
  <c r="BF2645" i="2" s="1"/>
  <c r="BE2645" i="2" s="1"/>
  <c r="BM2637" i="2"/>
  <c r="BL2637" i="2" s="1"/>
  <c r="BK2637" i="2" s="1"/>
  <c r="BJ2637" i="2" s="1"/>
  <c r="BI2637" i="2" s="1"/>
  <c r="BH2637" i="2" s="1"/>
  <c r="BG2637" i="2" s="1"/>
  <c r="BF2637" i="2" s="1"/>
  <c r="BE2637" i="2" s="1"/>
  <c r="BM2629" i="2"/>
  <c r="BL2629" i="2" s="1"/>
  <c r="BK2629" i="2" s="1"/>
  <c r="BJ2629" i="2" s="1"/>
  <c r="BI2629" i="2" s="1"/>
  <c r="BH2629" i="2" s="1"/>
  <c r="BG2629" i="2" s="1"/>
  <c r="BF2629" i="2" s="1"/>
  <c r="BE2629" i="2" s="1"/>
  <c r="BM2627" i="2"/>
  <c r="BL2627" i="2" s="1"/>
  <c r="BK2627" i="2" s="1"/>
  <c r="BJ2627" i="2" s="1"/>
  <c r="BI2627" i="2" s="1"/>
  <c r="BH2627" i="2" s="1"/>
  <c r="BG2627" i="2" s="1"/>
  <c r="BF2627" i="2" s="1"/>
  <c r="BE2627" i="2" s="1"/>
  <c r="BM2474" i="2"/>
  <c r="BL2474" i="2" s="1"/>
  <c r="BK2474" i="2" s="1"/>
  <c r="BJ2474" i="2" s="1"/>
  <c r="BI2474" i="2" s="1"/>
  <c r="BH2474" i="2" s="1"/>
  <c r="BG2474" i="2" s="1"/>
  <c r="BF2474" i="2" s="1"/>
  <c r="BE2474" i="2" s="1"/>
  <c r="BM2458" i="2"/>
  <c r="BL2458" i="2" s="1"/>
  <c r="BK2458" i="2" s="1"/>
  <c r="BJ2458" i="2" s="1"/>
  <c r="BI2458" i="2" s="1"/>
  <c r="BH2458" i="2" s="1"/>
  <c r="BG2458" i="2" s="1"/>
  <c r="BF2458" i="2" s="1"/>
  <c r="BE2458" i="2" s="1"/>
  <c r="BM2442" i="2"/>
  <c r="BL2442" i="2" s="1"/>
  <c r="BK2442" i="2" s="1"/>
  <c r="BJ2442" i="2" s="1"/>
  <c r="BI2442" i="2" s="1"/>
  <c r="BH2442" i="2" s="1"/>
  <c r="BG2442" i="2" s="1"/>
  <c r="BF2442" i="2" s="1"/>
  <c r="BE2442" i="2" s="1"/>
  <c r="BM2432" i="2"/>
  <c r="BL2432" i="2" s="1"/>
  <c r="BK2432" i="2" s="1"/>
  <c r="BJ2432" i="2" s="1"/>
  <c r="BI2432" i="2" s="1"/>
  <c r="BH2432" i="2" s="1"/>
  <c r="BG2432" i="2" s="1"/>
  <c r="BF2432" i="2" s="1"/>
  <c r="BE2432" i="2" s="1"/>
  <c r="BM2424" i="2"/>
  <c r="BL2424" i="2" s="1"/>
  <c r="BK2424" i="2" s="1"/>
  <c r="BJ2424" i="2" s="1"/>
  <c r="BI2424" i="2" s="1"/>
  <c r="BH2424" i="2" s="1"/>
  <c r="BG2424" i="2" s="1"/>
  <c r="BF2424" i="2" s="1"/>
  <c r="BE2424" i="2" s="1"/>
  <c r="BM2416" i="2"/>
  <c r="BL2416" i="2" s="1"/>
  <c r="BK2416" i="2" s="1"/>
  <c r="BJ2416" i="2" s="1"/>
  <c r="BI2416" i="2" s="1"/>
  <c r="BH2416" i="2" s="1"/>
  <c r="BG2416" i="2" s="1"/>
  <c r="BF2416" i="2" s="1"/>
  <c r="BE2416" i="2" s="1"/>
  <c r="BM2402" i="2"/>
  <c r="BL2402" i="2" s="1"/>
  <c r="BK2402" i="2"/>
  <c r="BJ2402" i="2" s="1"/>
  <c r="BI2402" i="2"/>
  <c r="BH2402" i="2" s="1"/>
  <c r="BG2402" i="2" s="1"/>
  <c r="BF2402" i="2" s="1"/>
  <c r="BE2402" i="2" s="1"/>
  <c r="BM2464" i="2"/>
  <c r="BM2461" i="2"/>
  <c r="BM2448" i="2"/>
  <c r="BL2448" i="2" s="1"/>
  <c r="BK2448" i="2" s="1"/>
  <c r="BJ2448" i="2" s="1"/>
  <c r="BI2448" i="2" s="1"/>
  <c r="BH2448" i="2" s="1"/>
  <c r="BG2448" i="2" s="1"/>
  <c r="BF2448" i="2" s="1"/>
  <c r="BE2448" i="2" s="1"/>
  <c r="BM2445" i="2"/>
  <c r="BM2438" i="2"/>
  <c r="BM2431" i="2"/>
  <c r="BL2431" i="2" s="1"/>
  <c r="BM2430" i="2"/>
  <c r="BL2430" i="2" s="1"/>
  <c r="BK2430" i="2" s="1"/>
  <c r="BJ2430" i="2" s="1"/>
  <c r="BI2430" i="2" s="1"/>
  <c r="BH2430" i="2" s="1"/>
  <c r="BG2430" i="2" s="1"/>
  <c r="BM2423" i="2"/>
  <c r="BL2423" i="2" s="1"/>
  <c r="BK2423" i="2" s="1"/>
  <c r="BJ2423" i="2" s="1"/>
  <c r="BI2423" i="2" s="1"/>
  <c r="BH2423" i="2" s="1"/>
  <c r="BG2423" i="2" s="1"/>
  <c r="BF2423" i="2" s="1"/>
  <c r="BE2423" i="2" s="1"/>
  <c r="BM2422" i="2"/>
  <c r="BM2415" i="2"/>
  <c r="BL2415" i="2" s="1"/>
  <c r="BK2415" i="2" s="1"/>
  <c r="BJ2415" i="2" s="1"/>
  <c r="BI2415" i="2" s="1"/>
  <c r="BH2415" i="2" s="1"/>
  <c r="BG2415" i="2" s="1"/>
  <c r="BF2415" i="2" s="1"/>
  <c r="BE2415" i="2" s="1"/>
  <c r="BM2414" i="2"/>
  <c r="BL2414" i="2" s="1"/>
  <c r="BK2414" i="2" s="1"/>
  <c r="BJ2414" i="2" s="1"/>
  <c r="BI2414" i="2" s="1"/>
  <c r="BH2414" i="2" s="1"/>
  <c r="BG2414" i="2" s="1"/>
  <c r="BF2414" i="2" s="1"/>
  <c r="BE2414" i="2" s="1"/>
  <c r="BM2167" i="2"/>
  <c r="BL2167" i="2" s="1"/>
  <c r="BK2167" i="2" s="1"/>
  <c r="BJ2167" i="2" s="1"/>
  <c r="BI2167" i="2" s="1"/>
  <c r="BH2167" i="2" s="1"/>
  <c r="BG2167" i="2" s="1"/>
  <c r="BF2167" i="2" s="1"/>
  <c r="BE2167" i="2" s="1"/>
  <c r="BH2706" i="2"/>
  <c r="BG2706" i="2" s="1"/>
  <c r="BF2706" i="2" s="1"/>
  <c r="BE2706" i="2" s="1"/>
  <c r="BK2690" i="2"/>
  <c r="BJ2690" i="2" s="1"/>
  <c r="BI2690" i="2" s="1"/>
  <c r="BH2690" i="2" s="1"/>
  <c r="BG2690" i="2" s="1"/>
  <c r="BF2690" i="2" s="1"/>
  <c r="BE2690" i="2" s="1"/>
  <c r="BK2674" i="2"/>
  <c r="BJ2674" i="2" s="1"/>
  <c r="BI2674" i="2" s="1"/>
  <c r="BH2674" i="2" s="1"/>
  <c r="BG2674" i="2" s="1"/>
  <c r="BF2674" i="2" s="1"/>
  <c r="BE2674" i="2" s="1"/>
  <c r="BK2658" i="2"/>
  <c r="BJ2658" i="2" s="1"/>
  <c r="BI2658" i="2" s="1"/>
  <c r="BH2658" i="2" s="1"/>
  <c r="BG2658" i="2" s="1"/>
  <c r="BF2658" i="2" s="1"/>
  <c r="BE2658" i="2" s="1"/>
  <c r="BK2654" i="2"/>
  <c r="BJ2654" i="2"/>
  <c r="BI2654" i="2" s="1"/>
  <c r="BH2654" i="2" s="1"/>
  <c r="BG2654" i="2" s="1"/>
  <c r="BF2654" i="2" s="1"/>
  <c r="BE2654" i="2" s="1"/>
  <c r="BK2642" i="2"/>
  <c r="BJ2642" i="2"/>
  <c r="BI2642" i="2" s="1"/>
  <c r="BH2642" i="2" s="1"/>
  <c r="BG2642" i="2" s="1"/>
  <c r="BF2642" i="2" s="1"/>
  <c r="BE2642" i="2" s="1"/>
  <c r="BM2595" i="2"/>
  <c r="BL2595" i="2" s="1"/>
  <c r="BK2595" i="2" s="1"/>
  <c r="BJ2595" i="2" s="1"/>
  <c r="BM2591" i="2"/>
  <c r="BL2591" i="2" s="1"/>
  <c r="BK2591" i="2" s="1"/>
  <c r="BJ2591" i="2" s="1"/>
  <c r="BI2591" i="2" s="1"/>
  <c r="BH2591" i="2" s="1"/>
  <c r="BG2591" i="2" s="1"/>
  <c r="BF2591" i="2" s="1"/>
  <c r="BE2591" i="2" s="1"/>
  <c r="BM2587" i="2"/>
  <c r="BL2587" i="2" s="1"/>
  <c r="BM2583" i="2"/>
  <c r="BL2583" i="2" s="1"/>
  <c r="BK2583" i="2" s="1"/>
  <c r="BJ2583" i="2" s="1"/>
  <c r="BI2583" i="2" s="1"/>
  <c r="BH2583" i="2" s="1"/>
  <c r="BG2583" i="2" s="1"/>
  <c r="BF2583" i="2" s="1"/>
  <c r="BE2583" i="2" s="1"/>
  <c r="BM2579" i="2"/>
  <c r="BL2579" i="2" s="1"/>
  <c r="BM2575" i="2"/>
  <c r="BL2575" i="2" s="1"/>
  <c r="BK2575" i="2" s="1"/>
  <c r="BJ2575" i="2" s="1"/>
  <c r="BI2575" i="2" s="1"/>
  <c r="BH2575" i="2" s="1"/>
  <c r="BG2575" i="2" s="1"/>
  <c r="BF2575" i="2" s="1"/>
  <c r="BE2575" i="2" s="1"/>
  <c r="BM2571" i="2"/>
  <c r="BL2571" i="2" s="1"/>
  <c r="BK2571" i="2" s="1"/>
  <c r="BJ2571" i="2" s="1"/>
  <c r="BI2571" i="2" s="1"/>
  <c r="BH2571" i="2" s="1"/>
  <c r="BG2571" i="2" s="1"/>
  <c r="BF2571" i="2" s="1"/>
  <c r="BE2571" i="2" s="1"/>
  <c r="BM2563" i="2"/>
  <c r="BL2563" i="2" s="1"/>
  <c r="BK2563" i="2" s="1"/>
  <c r="BJ2563" i="2" s="1"/>
  <c r="BI2563" i="2" s="1"/>
  <c r="BH2563" i="2" s="1"/>
  <c r="BG2563" i="2" s="1"/>
  <c r="BF2563" i="2" s="1"/>
  <c r="BE2563" i="2" s="1"/>
  <c r="BM2559" i="2"/>
  <c r="BL2559" i="2" s="1"/>
  <c r="BK2559" i="2" s="1"/>
  <c r="BJ2559" i="2" s="1"/>
  <c r="BI2559" i="2" s="1"/>
  <c r="BH2559" i="2" s="1"/>
  <c r="BG2559" i="2" s="1"/>
  <c r="BF2559" i="2" s="1"/>
  <c r="BE2559" i="2" s="1"/>
  <c r="BM2555" i="2"/>
  <c r="BL2555" i="2" s="1"/>
  <c r="BK2555" i="2" s="1"/>
  <c r="BJ2555" i="2" s="1"/>
  <c r="BI2555" i="2" s="1"/>
  <c r="BH2555" i="2" s="1"/>
  <c r="BG2555" i="2" s="1"/>
  <c r="BF2555" i="2" s="1"/>
  <c r="BE2555" i="2" s="1"/>
  <c r="BM2551" i="2"/>
  <c r="BL2551" i="2" s="1"/>
  <c r="BK2551" i="2" s="1"/>
  <c r="BJ2551" i="2" s="1"/>
  <c r="BI2551" i="2" s="1"/>
  <c r="BH2551" i="2" s="1"/>
  <c r="BG2551" i="2" s="1"/>
  <c r="BF2551" i="2" s="1"/>
  <c r="BE2551" i="2" s="1"/>
  <c r="BM2547" i="2"/>
  <c r="BL2547" i="2" s="1"/>
  <c r="BK2547" i="2" s="1"/>
  <c r="BJ2547" i="2" s="1"/>
  <c r="BI2547" i="2" s="1"/>
  <c r="BH2547" i="2" s="1"/>
  <c r="BG2547" i="2" s="1"/>
  <c r="BF2547" i="2" s="1"/>
  <c r="BE2547" i="2" s="1"/>
  <c r="BM2543" i="2"/>
  <c r="BL2543" i="2" s="1"/>
  <c r="BK2543" i="2" s="1"/>
  <c r="BJ2543" i="2" s="1"/>
  <c r="BI2543" i="2" s="1"/>
  <c r="BH2543" i="2" s="1"/>
  <c r="BG2543" i="2" s="1"/>
  <c r="BF2543" i="2" s="1"/>
  <c r="BE2543" i="2" s="1"/>
  <c r="BM2539" i="2"/>
  <c r="BL2539" i="2" s="1"/>
  <c r="BK2539" i="2" s="1"/>
  <c r="BJ2539" i="2" s="1"/>
  <c r="BI2539" i="2" s="1"/>
  <c r="BH2539" i="2" s="1"/>
  <c r="BG2539" i="2" s="1"/>
  <c r="BM2535" i="2"/>
  <c r="BL2535" i="2" s="1"/>
  <c r="BK2535" i="2" s="1"/>
  <c r="BM2531" i="2"/>
  <c r="BL2531" i="2" s="1"/>
  <c r="BK2531" i="2" s="1"/>
  <c r="BJ2531" i="2" s="1"/>
  <c r="BI2531" i="2" s="1"/>
  <c r="BH2531" i="2" s="1"/>
  <c r="BG2531" i="2" s="1"/>
  <c r="BF2531" i="2" s="1"/>
  <c r="BE2531" i="2" s="1"/>
  <c r="BM2527" i="2"/>
  <c r="BL2527" i="2"/>
  <c r="BK2527" i="2"/>
  <c r="BJ2527" i="2" s="1"/>
  <c r="BI2527" i="2" s="1"/>
  <c r="BH2527" i="2" s="1"/>
  <c r="BG2527" i="2" s="1"/>
  <c r="BF2527" i="2" s="1"/>
  <c r="BE2527" i="2" s="1"/>
  <c r="BM2523" i="2"/>
  <c r="BL2523" i="2" s="1"/>
  <c r="BK2523" i="2" s="1"/>
  <c r="BJ2523" i="2" s="1"/>
  <c r="BI2523" i="2" s="1"/>
  <c r="BH2523" i="2" s="1"/>
  <c r="BG2523" i="2" s="1"/>
  <c r="BF2523" i="2" s="1"/>
  <c r="BE2523" i="2" s="1"/>
  <c r="BC2523" i="2" s="1"/>
  <c r="BM2519" i="2"/>
  <c r="BL2519" i="2" s="1"/>
  <c r="BK2519" i="2" s="1"/>
  <c r="BJ2519" i="2" s="1"/>
  <c r="BI2519" i="2" s="1"/>
  <c r="BH2519" i="2" s="1"/>
  <c r="BG2519" i="2" s="1"/>
  <c r="BF2519" i="2" s="1"/>
  <c r="BE2519" i="2" s="1"/>
  <c r="BM2515" i="2"/>
  <c r="BM2511" i="2"/>
  <c r="BM2507" i="2"/>
  <c r="BM2503" i="2"/>
  <c r="BL2503" i="2" s="1"/>
  <c r="BM2499" i="2"/>
  <c r="BL2499" i="2" s="1"/>
  <c r="BK2499" i="2" s="1"/>
  <c r="BJ2499" i="2" s="1"/>
  <c r="BI2499" i="2" s="1"/>
  <c r="BH2499" i="2" s="1"/>
  <c r="BG2499" i="2" s="1"/>
  <c r="BF2499" i="2" s="1"/>
  <c r="BE2499" i="2" s="1"/>
  <c r="BM2491" i="2"/>
  <c r="BL2491" i="2" s="1"/>
  <c r="BM2487" i="2"/>
  <c r="BL2487" i="2" s="1"/>
  <c r="BK2487" i="2" s="1"/>
  <c r="BJ2487" i="2" s="1"/>
  <c r="BI2487" i="2" s="1"/>
  <c r="BH2487" i="2" s="1"/>
  <c r="BG2487" i="2" s="1"/>
  <c r="BF2487" i="2" s="1"/>
  <c r="BE2487" i="2" s="1"/>
  <c r="BM2484" i="2"/>
  <c r="BL2484" i="2" s="1"/>
  <c r="BK2484" i="2" s="1"/>
  <c r="BJ2484" i="2" s="1"/>
  <c r="BI2484" i="2" s="1"/>
  <c r="BH2484" i="2" s="1"/>
  <c r="BG2484" i="2" s="1"/>
  <c r="BF2484" i="2" s="1"/>
  <c r="BE2484" i="2" s="1"/>
  <c r="BM2470" i="2"/>
  <c r="BL2470" i="2" s="1"/>
  <c r="BK2470" i="2" s="1"/>
  <c r="BJ2470" i="2" s="1"/>
  <c r="BI2470" i="2" s="1"/>
  <c r="BH2470" i="2" s="1"/>
  <c r="BG2470" i="2" s="1"/>
  <c r="BF2470" i="2" s="1"/>
  <c r="BE2470" i="2" s="1"/>
  <c r="BM2467" i="2"/>
  <c r="BL2467" i="2"/>
  <c r="BK2467" i="2" s="1"/>
  <c r="BJ2467" i="2" s="1"/>
  <c r="BI2467" i="2" s="1"/>
  <c r="BH2467" i="2"/>
  <c r="BG2467" i="2" s="1"/>
  <c r="BF2467" i="2" s="1"/>
  <c r="BE2467" i="2" s="1"/>
  <c r="BL2464" i="2"/>
  <c r="BK2464" i="2" s="1"/>
  <c r="BJ2464" i="2" s="1"/>
  <c r="BI2464" i="2" s="1"/>
  <c r="BH2464" i="2" s="1"/>
  <c r="BG2464" i="2" s="1"/>
  <c r="BF2464" i="2" s="1"/>
  <c r="BE2464" i="2" s="1"/>
  <c r="BL2461" i="2"/>
  <c r="BK2461" i="2" s="1"/>
  <c r="BJ2461" i="2"/>
  <c r="BI2461" i="2" s="1"/>
  <c r="BH2461" i="2" s="1"/>
  <c r="BG2461" i="2" s="1"/>
  <c r="BF2461" i="2" s="1"/>
  <c r="BE2461" i="2" s="1"/>
  <c r="BM2454" i="2"/>
  <c r="BL2454" i="2" s="1"/>
  <c r="BK2454" i="2" s="1"/>
  <c r="BJ2454" i="2" s="1"/>
  <c r="BI2454" i="2" s="1"/>
  <c r="BH2454" i="2" s="1"/>
  <c r="BM2451" i="2"/>
  <c r="BL2451" i="2"/>
  <c r="BK2451" i="2" s="1"/>
  <c r="BJ2451" i="2" s="1"/>
  <c r="BI2451" i="2" s="1"/>
  <c r="BH2451" i="2"/>
  <c r="BG2451" i="2" s="1"/>
  <c r="BF2451" i="2" s="1"/>
  <c r="BE2451" i="2" s="1"/>
  <c r="BL2445" i="2"/>
  <c r="BK2445" i="2" s="1"/>
  <c r="BJ2445" i="2" s="1"/>
  <c r="BI2445" i="2" s="1"/>
  <c r="BH2445" i="2" s="1"/>
  <c r="BG2445" i="2" s="1"/>
  <c r="BF2445" i="2" s="1"/>
  <c r="BE2445" i="2" s="1"/>
  <c r="BL2438" i="2"/>
  <c r="BK2438" i="2" s="1"/>
  <c r="BJ2438" i="2" s="1"/>
  <c r="BI2438" i="2" s="1"/>
  <c r="BH2438" i="2" s="1"/>
  <c r="BG2438" i="2" s="1"/>
  <c r="BF2438" i="2" s="1"/>
  <c r="BE2438" i="2" s="1"/>
  <c r="BK2431" i="2"/>
  <c r="BJ2431" i="2" s="1"/>
  <c r="BI2431" i="2" s="1"/>
  <c r="BH2431" i="2" s="1"/>
  <c r="BG2431" i="2"/>
  <c r="BF2431" i="2" s="1"/>
  <c r="BE2431" i="2" s="1"/>
  <c r="BL2422" i="2"/>
  <c r="BK2422" i="2" s="1"/>
  <c r="BJ2422" i="2" s="1"/>
  <c r="BI2422" i="2" s="1"/>
  <c r="BH2422" i="2" s="1"/>
  <c r="BG2422" i="2" s="1"/>
  <c r="BF2422" i="2" s="1"/>
  <c r="BE2422" i="2" s="1"/>
  <c r="BM2406" i="2"/>
  <c r="BL2406" i="2"/>
  <c r="BK2406" i="2"/>
  <c r="BJ2406" i="2"/>
  <c r="BI2406" i="2" s="1"/>
  <c r="BH2406" i="2" s="1"/>
  <c r="BG2406" i="2" s="1"/>
  <c r="BF2406" i="2" s="1"/>
  <c r="BE2406" i="2" s="1"/>
  <c r="BM2403" i="2"/>
  <c r="BL2403" i="2" s="1"/>
  <c r="BK2403" i="2" s="1"/>
  <c r="BJ2403" i="2" s="1"/>
  <c r="BI2403" i="2" s="1"/>
  <c r="BH2403" i="2" s="1"/>
  <c r="BG2403" i="2" s="1"/>
  <c r="BF2403" i="2" s="1"/>
  <c r="BE2403" i="2" s="1"/>
  <c r="BM2390" i="2"/>
  <c r="BL2390" i="2" s="1"/>
  <c r="BK2390" i="2" s="1"/>
  <c r="BJ2390" i="2" s="1"/>
  <c r="BI2390" i="2" s="1"/>
  <c r="BH2390" i="2" s="1"/>
  <c r="BG2390" i="2" s="1"/>
  <c r="BF2390" i="2" s="1"/>
  <c r="BE2390" i="2" s="1"/>
  <c r="BM2256" i="2"/>
  <c r="BL2256" i="2" s="1"/>
  <c r="BK2256" i="2" s="1"/>
  <c r="BJ2256" i="2" s="1"/>
  <c r="BI2256" i="2" s="1"/>
  <c r="BH2256" i="2" s="1"/>
  <c r="BM2121" i="2"/>
  <c r="BL2121" i="2" s="1"/>
  <c r="BK2121" i="2" s="1"/>
  <c r="BJ2121" i="2" s="1"/>
  <c r="BI2121" i="2" s="1"/>
  <c r="BH2121" i="2" s="1"/>
  <c r="BG2121" i="2" s="1"/>
  <c r="BF2121" i="2" s="1"/>
  <c r="BE2121" i="2" s="1"/>
  <c r="BK2587" i="2"/>
  <c r="BJ2587" i="2" s="1"/>
  <c r="BI2587" i="2"/>
  <c r="BH2587" i="2" s="1"/>
  <c r="BG2587" i="2" s="1"/>
  <c r="BF2587" i="2" s="1"/>
  <c r="BE2587" i="2" s="1"/>
  <c r="BF2539" i="2"/>
  <c r="BE2539" i="2" s="1"/>
  <c r="BL2515" i="2"/>
  <c r="BL2511" i="2"/>
  <c r="BK2511" i="2" s="1"/>
  <c r="BJ2511" i="2" s="1"/>
  <c r="BI2511" i="2" s="1"/>
  <c r="BH2511" i="2" s="1"/>
  <c r="BG2511" i="2" s="1"/>
  <c r="BF2511" i="2" s="1"/>
  <c r="BE2511" i="2" s="1"/>
  <c r="BL2507" i="2"/>
  <c r="BK2507" i="2" s="1"/>
  <c r="BJ2507" i="2" s="1"/>
  <c r="BI2507" i="2" s="1"/>
  <c r="BH2507" i="2" s="1"/>
  <c r="BG2507" i="2" s="1"/>
  <c r="BF2507" i="2" s="1"/>
  <c r="BE2507" i="2" s="1"/>
  <c r="BK2491" i="2"/>
  <c r="BJ2491" i="2"/>
  <c r="BI2491" i="2" s="1"/>
  <c r="BH2491" i="2" s="1"/>
  <c r="BG2491" i="2" s="1"/>
  <c r="BF2491" i="2" s="1"/>
  <c r="BE2491" i="2" s="1"/>
  <c r="BM2476" i="2"/>
  <c r="BL2476" i="2" s="1"/>
  <c r="BK2476" i="2" s="1"/>
  <c r="BJ2476" i="2" s="1"/>
  <c r="BI2476" i="2" s="1"/>
  <c r="BH2476" i="2" s="1"/>
  <c r="BG2476" i="2" s="1"/>
  <c r="BF2476" i="2" s="1"/>
  <c r="BE2476" i="2" s="1"/>
  <c r="BM2460" i="2"/>
  <c r="BL2460" i="2" s="1"/>
  <c r="BK2460" i="2" s="1"/>
  <c r="BM2444" i="2"/>
  <c r="BL2444" i="2" s="1"/>
  <c r="BK2444" i="2" s="1"/>
  <c r="BJ2444" i="2" s="1"/>
  <c r="BI2444" i="2" s="1"/>
  <c r="BF2430" i="2"/>
  <c r="BE2430" i="2" s="1"/>
  <c r="BM2273" i="2"/>
  <c r="BL2273" i="2" s="1"/>
  <c r="BK2273" i="2" s="1"/>
  <c r="BJ2273" i="2" s="1"/>
  <c r="BI2273" i="2" s="1"/>
  <c r="BH2273" i="2" s="1"/>
  <c r="BG2273" i="2" s="1"/>
  <c r="BF2273" i="2" s="1"/>
  <c r="BE2273" i="2" s="1"/>
  <c r="BM2216" i="2"/>
  <c r="BL2216" i="2" s="1"/>
  <c r="BK2216" i="2" s="1"/>
  <c r="BJ2216" i="2" s="1"/>
  <c r="BI2216" i="2" s="1"/>
  <c r="BH2216" i="2" s="1"/>
  <c r="BG2216" i="2" s="1"/>
  <c r="BF2216" i="2" s="1"/>
  <c r="BE2216" i="2" s="1"/>
  <c r="BK2579" i="2"/>
  <c r="BJ2579" i="2" s="1"/>
  <c r="BI2579" i="2" s="1"/>
  <c r="BH2579" i="2" s="1"/>
  <c r="BG2579" i="2"/>
  <c r="BF2579" i="2" s="1"/>
  <c r="BE2579" i="2" s="1"/>
  <c r="BK2567" i="2"/>
  <c r="BJ2567" i="2"/>
  <c r="BI2567" i="2" s="1"/>
  <c r="BH2567" i="2" s="1"/>
  <c r="BG2567" i="2" s="1"/>
  <c r="BF2567" i="2"/>
  <c r="BE2567" i="2" s="1"/>
  <c r="BJ2535" i="2"/>
  <c r="BI2535" i="2"/>
  <c r="BH2535" i="2" s="1"/>
  <c r="BG2535" i="2" s="1"/>
  <c r="BF2535" i="2" s="1"/>
  <c r="BE2535" i="2" s="1"/>
  <c r="BK2515" i="2"/>
  <c r="BJ2515" i="2" s="1"/>
  <c r="BI2515" i="2" s="1"/>
  <c r="BH2515" i="2" s="1"/>
  <c r="BG2515" i="2" s="1"/>
  <c r="BF2515" i="2" s="1"/>
  <c r="BE2515" i="2" s="1"/>
  <c r="BK2503" i="2"/>
  <c r="BJ2503" i="2" s="1"/>
  <c r="BI2503" i="2" s="1"/>
  <c r="BH2503" i="2"/>
  <c r="BG2503" i="2" s="1"/>
  <c r="BF2503" i="2" s="1"/>
  <c r="BE2503" i="2" s="1"/>
  <c r="BM2466" i="2"/>
  <c r="BL2466" i="2" s="1"/>
  <c r="BM2450" i="2"/>
  <c r="BL2450" i="2"/>
  <c r="BK2450" i="2"/>
  <c r="BJ2450" i="2" s="1"/>
  <c r="BI2450" i="2" s="1"/>
  <c r="BH2450" i="2" s="1"/>
  <c r="BG2450" i="2"/>
  <c r="BF2450" i="2" s="1"/>
  <c r="BE2450" i="2" s="1"/>
  <c r="BM2436" i="2"/>
  <c r="BL2436" i="2" s="1"/>
  <c r="BK2436" i="2" s="1"/>
  <c r="BJ2436" i="2" s="1"/>
  <c r="BI2436" i="2" s="1"/>
  <c r="BH2436" i="2" s="1"/>
  <c r="BG2436" i="2" s="1"/>
  <c r="BF2436" i="2" s="1"/>
  <c r="BE2436" i="2" s="1"/>
  <c r="BM2428" i="2"/>
  <c r="BL2428" i="2" s="1"/>
  <c r="BK2428" i="2" s="1"/>
  <c r="BJ2428" i="2" s="1"/>
  <c r="BI2428" i="2" s="1"/>
  <c r="BH2428" i="2" s="1"/>
  <c r="BG2428" i="2" s="1"/>
  <c r="BF2428" i="2" s="1"/>
  <c r="BE2428" i="2" s="1"/>
  <c r="BM2420" i="2"/>
  <c r="BL2420" i="2" s="1"/>
  <c r="BK2420" i="2" s="1"/>
  <c r="BJ2420" i="2" s="1"/>
  <c r="BI2420" i="2" s="1"/>
  <c r="BH2420" i="2" s="1"/>
  <c r="BG2420" i="2" s="1"/>
  <c r="BF2420" i="2" s="1"/>
  <c r="BE2420" i="2" s="1"/>
  <c r="BM2412" i="2"/>
  <c r="BL2412" i="2"/>
  <c r="BK2412" i="2" s="1"/>
  <c r="BJ2412" i="2" s="1"/>
  <c r="BI2412" i="2" s="1"/>
  <c r="BH2412" i="2"/>
  <c r="BG2412" i="2" s="1"/>
  <c r="BF2412" i="2" s="1"/>
  <c r="BE2412" i="2" s="1"/>
  <c r="BM2410" i="2"/>
  <c r="BL2410" i="2" s="1"/>
  <c r="BK2410" i="2" s="1"/>
  <c r="BJ2410" i="2" s="1"/>
  <c r="BI2410" i="2" s="1"/>
  <c r="BH2410" i="2" s="1"/>
  <c r="BG2410" i="2" s="1"/>
  <c r="BF2410" i="2" s="1"/>
  <c r="BE2410" i="2" s="1"/>
  <c r="BM2394" i="2"/>
  <c r="BL2394" i="2"/>
  <c r="BK2394" i="2" s="1"/>
  <c r="BJ2394" i="2" s="1"/>
  <c r="BI2394" i="2" s="1"/>
  <c r="BH2394" i="2" s="1"/>
  <c r="BG2394" i="2" s="1"/>
  <c r="BF2394" i="2" s="1"/>
  <c r="BE2394" i="2" s="1"/>
  <c r="BM2225" i="2"/>
  <c r="BL2225" i="2" s="1"/>
  <c r="BK2225" i="2" s="1"/>
  <c r="BJ2225" i="2" s="1"/>
  <c r="BI2225" i="2" s="1"/>
  <c r="BH2225" i="2" s="1"/>
  <c r="BG2225" i="2" s="1"/>
  <c r="BF2225" i="2" s="1"/>
  <c r="BE2225" i="2" s="1"/>
  <c r="BM2219" i="2"/>
  <c r="BL2219" i="2"/>
  <c r="BK2219" i="2"/>
  <c r="BJ2219" i="2" s="1"/>
  <c r="BI2219" i="2" s="1"/>
  <c r="BH2219" i="2" s="1"/>
  <c r="BG2219" i="2" s="1"/>
  <c r="BF2219" i="2" s="1"/>
  <c r="BE2219" i="2" s="1"/>
  <c r="BM2108" i="2"/>
  <c r="BL2108" i="2" s="1"/>
  <c r="BK2108" i="2" s="1"/>
  <c r="BJ2108" i="2" s="1"/>
  <c r="BI2108" i="2" s="1"/>
  <c r="BH2108" i="2" s="1"/>
  <c r="BG2108" i="2" s="1"/>
  <c r="BF2108" i="2" s="1"/>
  <c r="BE2108" i="2" s="1"/>
  <c r="BM2472" i="2"/>
  <c r="BM2456" i="2"/>
  <c r="BL2456" i="2" s="1"/>
  <c r="BK2456" i="2" s="1"/>
  <c r="BM2440" i="2"/>
  <c r="BL2440" i="2" s="1"/>
  <c r="BK2440" i="2" s="1"/>
  <c r="BJ2440" i="2" s="1"/>
  <c r="BI2440" i="2" s="1"/>
  <c r="BH2440" i="2" s="1"/>
  <c r="BG2440" i="2" s="1"/>
  <c r="BF2440" i="2" s="1"/>
  <c r="BE2440" i="2" s="1"/>
  <c r="BM2426" i="2"/>
  <c r="BM2248" i="2"/>
  <c r="BL2248" i="2" s="1"/>
  <c r="BK2248" i="2" s="1"/>
  <c r="BJ2248" i="2" s="1"/>
  <c r="BI2248" i="2" s="1"/>
  <c r="BH2248" i="2" s="1"/>
  <c r="BG2248" i="2" s="1"/>
  <c r="BF2248" i="2" s="1"/>
  <c r="BE2248" i="2" s="1"/>
  <c r="BI2595" i="2"/>
  <c r="BH2595" i="2" s="1"/>
  <c r="BG2595" i="2" s="1"/>
  <c r="BF2595" i="2" s="1"/>
  <c r="BE2595" i="2" s="1"/>
  <c r="BM2585" i="2"/>
  <c r="BL2585" i="2"/>
  <c r="BK2585" i="2" s="1"/>
  <c r="BJ2585" i="2"/>
  <c r="BI2585" i="2" s="1"/>
  <c r="BH2585" i="2" s="1"/>
  <c r="BG2585" i="2" s="1"/>
  <c r="BF2585" i="2" s="1"/>
  <c r="BE2585" i="2" s="1"/>
  <c r="BM2581" i="2"/>
  <c r="BL2581" i="2"/>
  <c r="BK2581" i="2" s="1"/>
  <c r="BJ2581" i="2" s="1"/>
  <c r="BI2581" i="2" s="1"/>
  <c r="BH2581" i="2" s="1"/>
  <c r="BG2581" i="2" s="1"/>
  <c r="BF2581" i="2" s="1"/>
  <c r="BE2581" i="2" s="1"/>
  <c r="BM2577" i="2"/>
  <c r="BL2577" i="2" s="1"/>
  <c r="BK2577" i="2"/>
  <c r="BJ2577" i="2" s="1"/>
  <c r="BI2577" i="2" s="1"/>
  <c r="BH2577" i="2" s="1"/>
  <c r="BG2577" i="2" s="1"/>
  <c r="BF2577" i="2" s="1"/>
  <c r="BE2577" i="2" s="1"/>
  <c r="BM2573" i="2"/>
  <c r="BL2573" i="2" s="1"/>
  <c r="BK2573" i="2" s="1"/>
  <c r="BJ2573" i="2" s="1"/>
  <c r="BI2573" i="2" s="1"/>
  <c r="BH2573" i="2" s="1"/>
  <c r="BG2573" i="2" s="1"/>
  <c r="BF2573" i="2" s="1"/>
  <c r="BE2573" i="2" s="1"/>
  <c r="BM2569" i="2"/>
  <c r="BL2569" i="2" s="1"/>
  <c r="BK2569" i="2" s="1"/>
  <c r="BJ2569" i="2" s="1"/>
  <c r="BI2569" i="2" s="1"/>
  <c r="BH2569" i="2" s="1"/>
  <c r="BG2569" i="2" s="1"/>
  <c r="BF2569" i="2" s="1"/>
  <c r="BE2569" i="2" s="1"/>
  <c r="BM2565" i="2"/>
  <c r="BL2565" i="2" s="1"/>
  <c r="BK2565" i="2" s="1"/>
  <c r="BJ2565" i="2" s="1"/>
  <c r="BI2565" i="2" s="1"/>
  <c r="BH2565" i="2" s="1"/>
  <c r="BG2565" i="2" s="1"/>
  <c r="BF2565" i="2" s="1"/>
  <c r="BE2565" i="2" s="1"/>
  <c r="BM2561" i="2"/>
  <c r="BL2561" i="2" s="1"/>
  <c r="BK2561" i="2" s="1"/>
  <c r="BJ2561" i="2" s="1"/>
  <c r="BI2561" i="2" s="1"/>
  <c r="BH2561" i="2" s="1"/>
  <c r="BG2561" i="2" s="1"/>
  <c r="BF2561" i="2" s="1"/>
  <c r="BE2561" i="2" s="1"/>
  <c r="BM2557" i="2"/>
  <c r="BL2557" i="2" s="1"/>
  <c r="BK2557" i="2" s="1"/>
  <c r="BJ2557" i="2" s="1"/>
  <c r="BI2557" i="2" s="1"/>
  <c r="BH2557" i="2" s="1"/>
  <c r="BG2557" i="2" s="1"/>
  <c r="BF2557" i="2" s="1"/>
  <c r="BE2557" i="2" s="1"/>
  <c r="BK2556" i="2"/>
  <c r="BJ2556" i="2" s="1"/>
  <c r="BI2556" i="2" s="1"/>
  <c r="BH2556" i="2" s="1"/>
  <c r="BG2556" i="2" s="1"/>
  <c r="BF2556" i="2" s="1"/>
  <c r="BE2556" i="2" s="1"/>
  <c r="BM2553" i="2"/>
  <c r="BL2553" i="2" s="1"/>
  <c r="BK2553" i="2"/>
  <c r="BJ2553" i="2" s="1"/>
  <c r="BI2553" i="2" s="1"/>
  <c r="BH2553" i="2" s="1"/>
  <c r="BG2553" i="2" s="1"/>
  <c r="BF2553" i="2" s="1"/>
  <c r="BE2553" i="2" s="1"/>
  <c r="BM2549" i="2"/>
  <c r="BL2549" i="2" s="1"/>
  <c r="BK2549" i="2" s="1"/>
  <c r="BJ2549" i="2" s="1"/>
  <c r="BI2549" i="2" s="1"/>
  <c r="BH2549" i="2" s="1"/>
  <c r="BG2549" i="2" s="1"/>
  <c r="BF2549" i="2" s="1"/>
  <c r="BE2549" i="2" s="1"/>
  <c r="BK2548" i="2"/>
  <c r="BJ2548" i="2"/>
  <c r="BI2548" i="2"/>
  <c r="BH2548" i="2" s="1"/>
  <c r="BG2548" i="2" s="1"/>
  <c r="BF2548" i="2" s="1"/>
  <c r="BE2548" i="2" s="1"/>
  <c r="BM2545" i="2"/>
  <c r="BL2545" i="2" s="1"/>
  <c r="BK2545" i="2" s="1"/>
  <c r="BJ2545" i="2" s="1"/>
  <c r="BI2545" i="2" s="1"/>
  <c r="BM2541" i="2"/>
  <c r="BL2541" i="2" s="1"/>
  <c r="BK2541" i="2" s="1"/>
  <c r="BJ2541" i="2"/>
  <c r="BI2541" i="2" s="1"/>
  <c r="BH2541" i="2" s="1"/>
  <c r="BG2541" i="2" s="1"/>
  <c r="BF2541" i="2" s="1"/>
  <c r="BE2541" i="2" s="1"/>
  <c r="BM2537" i="2"/>
  <c r="BL2537" i="2" s="1"/>
  <c r="BK2537" i="2" s="1"/>
  <c r="BJ2537" i="2" s="1"/>
  <c r="BI2537" i="2" s="1"/>
  <c r="BH2537" i="2" s="1"/>
  <c r="BG2537" i="2" s="1"/>
  <c r="BF2537" i="2" s="1"/>
  <c r="BE2537" i="2" s="1"/>
  <c r="BM2533" i="2"/>
  <c r="BL2533" i="2" s="1"/>
  <c r="BK2533" i="2" s="1"/>
  <c r="BJ2533" i="2" s="1"/>
  <c r="BI2533" i="2" s="1"/>
  <c r="BH2533" i="2" s="1"/>
  <c r="BG2533" i="2" s="1"/>
  <c r="BF2533" i="2" s="1"/>
  <c r="BE2533" i="2" s="1"/>
  <c r="BM2529" i="2"/>
  <c r="BL2529" i="2"/>
  <c r="BK2529" i="2" s="1"/>
  <c r="BJ2529" i="2" s="1"/>
  <c r="BI2529" i="2" s="1"/>
  <c r="BH2529" i="2" s="1"/>
  <c r="BG2529" i="2" s="1"/>
  <c r="BF2529" i="2" s="1"/>
  <c r="BE2529" i="2" s="1"/>
  <c r="BM2525" i="2"/>
  <c r="BL2525" i="2" s="1"/>
  <c r="BK2525" i="2" s="1"/>
  <c r="BJ2525" i="2" s="1"/>
  <c r="BI2525" i="2" s="1"/>
  <c r="BH2525" i="2" s="1"/>
  <c r="BG2525" i="2" s="1"/>
  <c r="BF2525" i="2" s="1"/>
  <c r="BE2525" i="2" s="1"/>
  <c r="BM2521" i="2"/>
  <c r="BL2521" i="2"/>
  <c r="BK2521" i="2" s="1"/>
  <c r="BJ2521" i="2"/>
  <c r="BI2521" i="2"/>
  <c r="BH2521" i="2" s="1"/>
  <c r="BG2521" i="2"/>
  <c r="BF2521" i="2" s="1"/>
  <c r="BE2521" i="2" s="1"/>
  <c r="BK2520" i="2"/>
  <c r="BJ2520" i="2" s="1"/>
  <c r="BI2520" i="2" s="1"/>
  <c r="BH2520" i="2"/>
  <c r="BG2520" i="2" s="1"/>
  <c r="BF2520" i="2" s="1"/>
  <c r="BE2520" i="2" s="1"/>
  <c r="BL2517" i="2"/>
  <c r="BK2516" i="2"/>
  <c r="BJ2516" i="2" s="1"/>
  <c r="BI2516" i="2" s="1"/>
  <c r="BH2516" i="2" s="1"/>
  <c r="BG2516" i="2" s="1"/>
  <c r="BF2516" i="2" s="1"/>
  <c r="BE2516" i="2" s="1"/>
  <c r="BM2513" i="2"/>
  <c r="BL2513" i="2"/>
  <c r="BK2513" i="2"/>
  <c r="BJ2513" i="2" s="1"/>
  <c r="BI2513" i="2" s="1"/>
  <c r="BH2513" i="2" s="1"/>
  <c r="BG2513" i="2"/>
  <c r="BF2513" i="2" s="1"/>
  <c r="BE2513" i="2" s="1"/>
  <c r="BK2512" i="2"/>
  <c r="BJ2512" i="2" s="1"/>
  <c r="BI2512" i="2" s="1"/>
  <c r="BH2512" i="2" s="1"/>
  <c r="BG2512" i="2" s="1"/>
  <c r="BF2512" i="2" s="1"/>
  <c r="BE2512" i="2" s="1"/>
  <c r="BM2509" i="2"/>
  <c r="BL2509" i="2" s="1"/>
  <c r="BK2509" i="2"/>
  <c r="BJ2509" i="2" s="1"/>
  <c r="BI2509" i="2" s="1"/>
  <c r="BH2509" i="2" s="1"/>
  <c r="BG2509" i="2" s="1"/>
  <c r="BF2509" i="2" s="1"/>
  <c r="BE2509" i="2" s="1"/>
  <c r="BM2505" i="2"/>
  <c r="BL2505" i="2" s="1"/>
  <c r="BK2505" i="2"/>
  <c r="BJ2505" i="2" s="1"/>
  <c r="BI2505" i="2" s="1"/>
  <c r="BH2505" i="2"/>
  <c r="BG2505" i="2" s="1"/>
  <c r="BF2505" i="2" s="1"/>
  <c r="BE2505" i="2" s="1"/>
  <c r="BM2501" i="2"/>
  <c r="BL2501" i="2"/>
  <c r="BK2501" i="2" s="1"/>
  <c r="BJ2501" i="2" s="1"/>
  <c r="BI2501" i="2" s="1"/>
  <c r="BH2501" i="2" s="1"/>
  <c r="BG2501" i="2" s="1"/>
  <c r="BF2501" i="2" s="1"/>
  <c r="BE2501" i="2" s="1"/>
  <c r="BM2497" i="2"/>
  <c r="BL2497" i="2" s="1"/>
  <c r="BK2497" i="2" s="1"/>
  <c r="BJ2497" i="2" s="1"/>
  <c r="BI2497" i="2" s="1"/>
  <c r="BH2497" i="2" s="1"/>
  <c r="BG2497" i="2" s="1"/>
  <c r="BF2497" i="2" s="1"/>
  <c r="BE2497" i="2" s="1"/>
  <c r="BK2496" i="2"/>
  <c r="BJ2496" i="2" s="1"/>
  <c r="BI2496" i="2"/>
  <c r="BH2496" i="2" s="1"/>
  <c r="BG2496" i="2" s="1"/>
  <c r="BF2496" i="2" s="1"/>
  <c r="BE2496" i="2" s="1"/>
  <c r="BM2493" i="2"/>
  <c r="BL2493" i="2" s="1"/>
  <c r="BK2493" i="2" s="1"/>
  <c r="BJ2493" i="2" s="1"/>
  <c r="BI2493" i="2" s="1"/>
  <c r="BH2493" i="2" s="1"/>
  <c r="BG2493" i="2" s="1"/>
  <c r="BF2493" i="2" s="1"/>
  <c r="BE2493" i="2" s="1"/>
  <c r="BM2489" i="2"/>
  <c r="BL2489" i="2" s="1"/>
  <c r="BK2489" i="2" s="1"/>
  <c r="BJ2489" i="2" s="1"/>
  <c r="BI2489" i="2" s="1"/>
  <c r="BH2489" i="2" s="1"/>
  <c r="BG2489" i="2" s="1"/>
  <c r="BF2489" i="2" s="1"/>
  <c r="BE2489" i="2" s="1"/>
  <c r="BC2489" i="2" s="1"/>
  <c r="BM2485" i="2"/>
  <c r="BM2483" i="2"/>
  <c r="BL2483" i="2" s="1"/>
  <c r="BK2483" i="2" s="1"/>
  <c r="BJ2483" i="2" s="1"/>
  <c r="BI2483" i="2" s="1"/>
  <c r="BH2483" i="2" s="1"/>
  <c r="BG2483" i="2" s="1"/>
  <c r="BF2483" i="2" s="1"/>
  <c r="BE2483" i="2" s="1"/>
  <c r="BM2475" i="2"/>
  <c r="BL2475" i="2"/>
  <c r="BK2475" i="2"/>
  <c r="BJ2475" i="2" s="1"/>
  <c r="BI2475" i="2" s="1"/>
  <c r="BH2475" i="2" s="1"/>
  <c r="BG2475" i="2"/>
  <c r="BF2475" i="2" s="1"/>
  <c r="BE2475" i="2" s="1"/>
  <c r="BL2472" i="2"/>
  <c r="BL2469" i="2"/>
  <c r="BK2469" i="2" s="1"/>
  <c r="BJ2469" i="2" s="1"/>
  <c r="BI2469" i="2" s="1"/>
  <c r="BH2469" i="2" s="1"/>
  <c r="BG2469" i="2" s="1"/>
  <c r="BF2469" i="2" s="1"/>
  <c r="BE2469" i="2" s="1"/>
  <c r="BK2466" i="2"/>
  <c r="BJ2466" i="2"/>
  <c r="BI2466" i="2"/>
  <c r="BH2466" i="2" s="1"/>
  <c r="BG2466" i="2"/>
  <c r="BF2466" i="2" s="1"/>
  <c r="BE2466" i="2" s="1"/>
  <c r="BM2462" i="2"/>
  <c r="BL2462" i="2" s="1"/>
  <c r="BJ2460" i="2"/>
  <c r="BI2460" i="2"/>
  <c r="BH2460" i="2" s="1"/>
  <c r="BG2460" i="2" s="1"/>
  <c r="BF2460" i="2" s="1"/>
  <c r="BE2460" i="2" s="1"/>
  <c r="BM2459" i="2"/>
  <c r="BL2459" i="2"/>
  <c r="BK2459" i="2" s="1"/>
  <c r="BJ2459" i="2" s="1"/>
  <c r="BI2459" i="2" s="1"/>
  <c r="BH2459" i="2" s="1"/>
  <c r="BG2459" i="2" s="1"/>
  <c r="BF2459" i="2" s="1"/>
  <c r="BE2459" i="2" s="1"/>
  <c r="BJ2456" i="2"/>
  <c r="BI2456" i="2" s="1"/>
  <c r="BH2456" i="2" s="1"/>
  <c r="BG2456" i="2" s="1"/>
  <c r="BF2456" i="2" s="1"/>
  <c r="BE2456" i="2" s="1"/>
  <c r="BK2449" i="2"/>
  <c r="BJ2449" i="2" s="1"/>
  <c r="BI2449" i="2" s="1"/>
  <c r="BH2449" i="2" s="1"/>
  <c r="BG2449" i="2" s="1"/>
  <c r="BF2449" i="2" s="1"/>
  <c r="BE2449" i="2" s="1"/>
  <c r="BM2446" i="2"/>
  <c r="BL2446" i="2" s="1"/>
  <c r="BM2443" i="2"/>
  <c r="BL2426" i="2"/>
  <c r="BK2426" i="2"/>
  <c r="BJ2426" i="2" s="1"/>
  <c r="BI2426" i="2" s="1"/>
  <c r="BH2426" i="2" s="1"/>
  <c r="BG2426" i="2" s="1"/>
  <c r="BF2426" i="2" s="1"/>
  <c r="BE2426" i="2" s="1"/>
  <c r="BM2398" i="2"/>
  <c r="BL2398" i="2" s="1"/>
  <c r="BK2398" i="2" s="1"/>
  <c r="BJ2398" i="2" s="1"/>
  <c r="BI2398" i="2" s="1"/>
  <c r="BH2398" i="2" s="1"/>
  <c r="BG2398" i="2" s="1"/>
  <c r="BF2398" i="2" s="1"/>
  <c r="BE2398" i="2" s="1"/>
  <c r="BM2395" i="2"/>
  <c r="BL2395" i="2" s="1"/>
  <c r="BK2395" i="2" s="1"/>
  <c r="BJ2395" i="2" s="1"/>
  <c r="BI2395" i="2" s="1"/>
  <c r="BH2395" i="2" s="1"/>
  <c r="BM2258" i="2"/>
  <c r="BL2258" i="2"/>
  <c r="BK2258" i="2"/>
  <c r="BJ2258" i="2" s="1"/>
  <c r="BI2258" i="2" s="1"/>
  <c r="BH2258" i="2" s="1"/>
  <c r="BG2258" i="2" s="1"/>
  <c r="BF2258" i="2" s="1"/>
  <c r="BE2258" i="2" s="1"/>
  <c r="BM2251" i="2"/>
  <c r="BL2251" i="2" s="1"/>
  <c r="BK2251" i="2" s="1"/>
  <c r="BJ2251" i="2" s="1"/>
  <c r="BI2251" i="2"/>
  <c r="BH2251" i="2" s="1"/>
  <c r="BG2251" i="2" s="1"/>
  <c r="BF2251" i="2" s="1"/>
  <c r="BE2251" i="2" s="1"/>
  <c r="BM2195" i="2"/>
  <c r="BL2195" i="2" s="1"/>
  <c r="BK2195" i="2" s="1"/>
  <c r="BJ2195" i="2" s="1"/>
  <c r="BI2195" i="2" s="1"/>
  <c r="BH2195" i="2" s="1"/>
  <c r="BG2195" i="2" s="1"/>
  <c r="BF2195" i="2" s="1"/>
  <c r="BE2195" i="2" s="1"/>
  <c r="BL2485" i="2"/>
  <c r="BK2485" i="2" s="1"/>
  <c r="BJ2485" i="2" s="1"/>
  <c r="BI2485" i="2" s="1"/>
  <c r="BH2485" i="2" s="1"/>
  <c r="BG2485" i="2" s="1"/>
  <c r="BF2485" i="2" s="1"/>
  <c r="BE2485" i="2" s="1"/>
  <c r="BM2481" i="2"/>
  <c r="BL2481" i="2" s="1"/>
  <c r="BK2481" i="2" s="1"/>
  <c r="BJ2481" i="2" s="1"/>
  <c r="BI2481" i="2" s="1"/>
  <c r="BH2481" i="2" s="1"/>
  <c r="BG2481" i="2" s="1"/>
  <c r="BF2481" i="2" s="1"/>
  <c r="BE2481" i="2" s="1"/>
  <c r="BL2479" i="2"/>
  <c r="BK2479" i="2" s="1"/>
  <c r="BJ2479" i="2" s="1"/>
  <c r="BI2479" i="2" s="1"/>
  <c r="BH2479" i="2" s="1"/>
  <c r="BG2479" i="2" s="1"/>
  <c r="BF2479" i="2" s="1"/>
  <c r="BE2479" i="2" s="1"/>
  <c r="BK2472" i="2"/>
  <c r="BJ2472" i="2" s="1"/>
  <c r="BI2472" i="2" s="1"/>
  <c r="BH2472" i="2" s="1"/>
  <c r="BG2472" i="2" s="1"/>
  <c r="BF2472" i="2" s="1"/>
  <c r="BE2472" i="2" s="1"/>
  <c r="BM2468" i="2"/>
  <c r="BL2468" i="2" s="1"/>
  <c r="BK2468" i="2" s="1"/>
  <c r="BJ2468" i="2"/>
  <c r="BI2468" i="2" s="1"/>
  <c r="BH2468" i="2" s="1"/>
  <c r="BG2468" i="2" s="1"/>
  <c r="BF2468" i="2" s="1"/>
  <c r="BE2468" i="2" s="1"/>
  <c r="BM2465" i="2"/>
  <c r="BL2465" i="2"/>
  <c r="BK2465" i="2"/>
  <c r="BJ2465" i="2" s="1"/>
  <c r="BI2465" i="2" s="1"/>
  <c r="BH2465" i="2" s="1"/>
  <c r="BG2465" i="2" s="1"/>
  <c r="BF2465" i="2" s="1"/>
  <c r="BE2465" i="2" s="1"/>
  <c r="BK2462" i="2"/>
  <c r="BJ2462" i="2" s="1"/>
  <c r="BI2462" i="2" s="1"/>
  <c r="BH2462" i="2" s="1"/>
  <c r="BG2462" i="2" s="1"/>
  <c r="BF2462" i="2" s="1"/>
  <c r="BE2462" i="2" s="1"/>
  <c r="BJ2455" i="2"/>
  <c r="BI2455" i="2" s="1"/>
  <c r="BH2455" i="2" s="1"/>
  <c r="BG2455" i="2" s="1"/>
  <c r="BF2455" i="2" s="1"/>
  <c r="BE2455" i="2" s="1"/>
  <c r="BG2454" i="2"/>
  <c r="BF2454" i="2" s="1"/>
  <c r="BE2454" i="2" s="1"/>
  <c r="BM2452" i="2"/>
  <c r="BL2452" i="2" s="1"/>
  <c r="BK2452" i="2"/>
  <c r="BJ2452" i="2" s="1"/>
  <c r="BI2452" i="2" s="1"/>
  <c r="BH2452" i="2" s="1"/>
  <c r="BG2452" i="2" s="1"/>
  <c r="BF2452" i="2" s="1"/>
  <c r="BE2452" i="2" s="1"/>
  <c r="BM2449" i="2"/>
  <c r="BL2449" i="2"/>
  <c r="BK2446" i="2"/>
  <c r="BJ2446" i="2" s="1"/>
  <c r="BI2446" i="2" s="1"/>
  <c r="BH2446" i="2" s="1"/>
  <c r="BG2446" i="2" s="1"/>
  <c r="BF2446" i="2" s="1"/>
  <c r="BE2446" i="2" s="1"/>
  <c r="BH2444" i="2"/>
  <c r="BG2444" i="2" s="1"/>
  <c r="BF2444" i="2" s="1"/>
  <c r="BE2444" i="2" s="1"/>
  <c r="BL2443" i="2"/>
  <c r="BK2443" i="2" s="1"/>
  <c r="BJ2443" i="2" s="1"/>
  <c r="BI2443" i="2" s="1"/>
  <c r="BH2443" i="2" s="1"/>
  <c r="BG2443" i="2" s="1"/>
  <c r="BF2443" i="2" s="1"/>
  <c r="BE2443" i="2" s="1"/>
  <c r="BL2399" i="2"/>
  <c r="BK2399" i="2"/>
  <c r="BJ2399" i="2"/>
  <c r="BI2399" i="2" s="1"/>
  <c r="BH2399" i="2"/>
  <c r="BG2399" i="2" s="1"/>
  <c r="BF2399" i="2" s="1"/>
  <c r="BE2399" i="2" s="1"/>
  <c r="BG2395" i="2"/>
  <c r="BF2395" i="2" s="1"/>
  <c r="BE2395" i="2" s="1"/>
  <c r="BM2386" i="2"/>
  <c r="BL2386" i="2" s="1"/>
  <c r="BK2386" i="2" s="1"/>
  <c r="BJ2386" i="2" s="1"/>
  <c r="BI2386" i="2" s="1"/>
  <c r="BH2386" i="2" s="1"/>
  <c r="BG2386" i="2" s="1"/>
  <c r="BF2386" i="2" s="1"/>
  <c r="BE2386" i="2" s="1"/>
  <c r="BM2275" i="2"/>
  <c r="BL2275" i="2"/>
  <c r="BK2275" i="2" s="1"/>
  <c r="BJ2275" i="2"/>
  <c r="BI2275" i="2" s="1"/>
  <c r="BH2275" i="2" s="1"/>
  <c r="BG2275" i="2" s="1"/>
  <c r="BF2275" i="2" s="1"/>
  <c r="BE2275" i="2" s="1"/>
  <c r="BM2239" i="2"/>
  <c r="BL2239" i="2" s="1"/>
  <c r="BK2239" i="2" s="1"/>
  <c r="BJ2239" i="2" s="1"/>
  <c r="BM2203" i="2"/>
  <c r="BL2203" i="2" s="1"/>
  <c r="BJ2187" i="2"/>
  <c r="BI2187" i="2" s="1"/>
  <c r="BH2187" i="2" s="1"/>
  <c r="BG2187" i="2" s="1"/>
  <c r="BF2187" i="2" s="1"/>
  <c r="BE2187" i="2" s="1"/>
  <c r="BC2187" i="2" s="1"/>
  <c r="BM2187" i="2"/>
  <c r="BL2187" i="2" s="1"/>
  <c r="BK2187" i="2" s="1"/>
  <c r="BK2155" i="2"/>
  <c r="BJ2155" i="2" s="1"/>
  <c r="BI2155" i="2" s="1"/>
  <c r="BH2155" i="2" s="1"/>
  <c r="BG2155" i="2" s="1"/>
  <c r="BF2155" i="2" s="1"/>
  <c r="BE2155" i="2" s="1"/>
  <c r="BM2155" i="2"/>
  <c r="BL2155" i="2" s="1"/>
  <c r="BK2433" i="2"/>
  <c r="BJ2433" i="2"/>
  <c r="BI2433" i="2" s="1"/>
  <c r="BH2433" i="2"/>
  <c r="BG2433" i="2" s="1"/>
  <c r="BF2433" i="2" s="1"/>
  <c r="BE2433" i="2" s="1"/>
  <c r="BK2409" i="2"/>
  <c r="BJ2409" i="2"/>
  <c r="BI2409" i="2" s="1"/>
  <c r="BH2409" i="2" s="1"/>
  <c r="BG2409" i="2" s="1"/>
  <c r="BF2409" i="2" s="1"/>
  <c r="BE2409" i="2" s="1"/>
  <c r="BK2397" i="2"/>
  <c r="BJ2397" i="2" s="1"/>
  <c r="BI2397" i="2" s="1"/>
  <c r="BH2397" i="2" s="1"/>
  <c r="BG2397" i="2" s="1"/>
  <c r="BF2397" i="2" s="1"/>
  <c r="BE2397" i="2" s="1"/>
  <c r="BM2382" i="2"/>
  <c r="BL2382" i="2" s="1"/>
  <c r="BM2378" i="2"/>
  <c r="BL2378" i="2" s="1"/>
  <c r="BM2374" i="2"/>
  <c r="BL2374" i="2"/>
  <c r="BK2374" i="2" s="1"/>
  <c r="BJ2374" i="2" s="1"/>
  <c r="BI2374" i="2" s="1"/>
  <c r="BH2374" i="2" s="1"/>
  <c r="BG2374" i="2" s="1"/>
  <c r="BF2374" i="2" s="1"/>
  <c r="BE2374" i="2" s="1"/>
  <c r="BM2370" i="2"/>
  <c r="BL2370" i="2" s="1"/>
  <c r="BM2366" i="2"/>
  <c r="BL2366" i="2" s="1"/>
  <c r="BK2366" i="2"/>
  <c r="BJ2366" i="2" s="1"/>
  <c r="BI2366" i="2" s="1"/>
  <c r="BH2366" i="2"/>
  <c r="BG2366" i="2" s="1"/>
  <c r="BF2366" i="2" s="1"/>
  <c r="BE2366" i="2" s="1"/>
  <c r="BM2362" i="2"/>
  <c r="BM2354" i="2"/>
  <c r="BM2350" i="2"/>
  <c r="BL2350" i="2" s="1"/>
  <c r="BK2350" i="2" s="1"/>
  <c r="BJ2350" i="2" s="1"/>
  <c r="BI2350" i="2" s="1"/>
  <c r="BH2350" i="2" s="1"/>
  <c r="BG2350" i="2" s="1"/>
  <c r="BF2350" i="2" s="1"/>
  <c r="BE2350" i="2" s="1"/>
  <c r="BM2346" i="2"/>
  <c r="BL2346" i="2" s="1"/>
  <c r="BK2346" i="2" s="1"/>
  <c r="BJ2346" i="2" s="1"/>
  <c r="BI2346" i="2" s="1"/>
  <c r="BH2346" i="2" s="1"/>
  <c r="BG2346" i="2" s="1"/>
  <c r="BF2346" i="2" s="1"/>
  <c r="BE2346" i="2" s="1"/>
  <c r="BM2342" i="2"/>
  <c r="BL2342" i="2" s="1"/>
  <c r="BK2342" i="2" s="1"/>
  <c r="BJ2342" i="2"/>
  <c r="BI2342" i="2" s="1"/>
  <c r="BH2342" i="2" s="1"/>
  <c r="BG2342" i="2" s="1"/>
  <c r="BF2342" i="2" s="1"/>
  <c r="BE2342" i="2" s="1"/>
  <c r="BM2338" i="2"/>
  <c r="BL2338" i="2" s="1"/>
  <c r="BM2334" i="2"/>
  <c r="BL2334" i="2" s="1"/>
  <c r="BK2334" i="2" s="1"/>
  <c r="BJ2334" i="2" s="1"/>
  <c r="BI2334" i="2"/>
  <c r="BH2334" i="2" s="1"/>
  <c r="BG2334" i="2" s="1"/>
  <c r="BF2334" i="2" s="1"/>
  <c r="BE2334" i="2" s="1"/>
  <c r="BM2330" i="2"/>
  <c r="BM2326" i="2"/>
  <c r="BM2322" i="2"/>
  <c r="BL2322" i="2" s="1"/>
  <c r="BK2322" i="2" s="1"/>
  <c r="BJ2322" i="2" s="1"/>
  <c r="BI2322" i="2" s="1"/>
  <c r="BM2318" i="2"/>
  <c r="BL2318" i="2" s="1"/>
  <c r="BK2318" i="2" s="1"/>
  <c r="BJ2318" i="2" s="1"/>
  <c r="BI2318" i="2" s="1"/>
  <c r="BM2314" i="2"/>
  <c r="BL2314" i="2" s="1"/>
  <c r="BM2310" i="2"/>
  <c r="BL2310" i="2" s="1"/>
  <c r="BM2306" i="2"/>
  <c r="BL2306" i="2"/>
  <c r="BK2306" i="2" s="1"/>
  <c r="BJ2306" i="2" s="1"/>
  <c r="BI2306" i="2" s="1"/>
  <c r="BH2306" i="2" s="1"/>
  <c r="BG2306" i="2" s="1"/>
  <c r="BF2306" i="2" s="1"/>
  <c r="BE2306" i="2" s="1"/>
  <c r="BM2302" i="2"/>
  <c r="BL2302" i="2" s="1"/>
  <c r="BK2302" i="2" s="1"/>
  <c r="BJ2302" i="2"/>
  <c r="BI2302" i="2" s="1"/>
  <c r="BH2302" i="2" s="1"/>
  <c r="BG2302" i="2" s="1"/>
  <c r="BF2302" i="2" s="1"/>
  <c r="BE2302" i="2" s="1"/>
  <c r="BM2298" i="2"/>
  <c r="BL2298" i="2" s="1"/>
  <c r="BK2298" i="2" s="1"/>
  <c r="BJ2298" i="2" s="1"/>
  <c r="BI2298" i="2" s="1"/>
  <c r="BH2298" i="2" s="1"/>
  <c r="BG2298" i="2" s="1"/>
  <c r="BF2298" i="2" s="1"/>
  <c r="BE2298" i="2" s="1"/>
  <c r="BM2294" i="2"/>
  <c r="BL2294" i="2" s="1"/>
  <c r="BK2294" i="2" s="1"/>
  <c r="BJ2294" i="2" s="1"/>
  <c r="BI2294" i="2" s="1"/>
  <c r="BH2294" i="2" s="1"/>
  <c r="BG2294" i="2" s="1"/>
  <c r="BF2294" i="2" s="1"/>
  <c r="BE2294" i="2" s="1"/>
  <c r="BM2290" i="2"/>
  <c r="BL2290" i="2" s="1"/>
  <c r="BK2290" i="2" s="1"/>
  <c r="BJ2290" i="2" s="1"/>
  <c r="BI2290" i="2" s="1"/>
  <c r="BH2290" i="2" s="1"/>
  <c r="BG2290" i="2" s="1"/>
  <c r="BF2290" i="2" s="1"/>
  <c r="BE2290" i="2" s="1"/>
  <c r="BM2286" i="2"/>
  <c r="BM2282" i="2"/>
  <c r="BL2282" i="2" s="1"/>
  <c r="BK2282" i="2" s="1"/>
  <c r="BJ2282" i="2" s="1"/>
  <c r="BI2282" i="2" s="1"/>
  <c r="BH2282" i="2" s="1"/>
  <c r="BM2278" i="2"/>
  <c r="BL2278" i="2" s="1"/>
  <c r="BM2269" i="2"/>
  <c r="BL2269" i="2" s="1"/>
  <c r="BK2269" i="2" s="1"/>
  <c r="BJ2269" i="2" s="1"/>
  <c r="BI2269" i="2" s="1"/>
  <c r="BH2269" i="2" s="1"/>
  <c r="BG2269" i="2" s="1"/>
  <c r="BF2269" i="2" s="1"/>
  <c r="BE2269" i="2" s="1"/>
  <c r="BM2245" i="2"/>
  <c r="BL2245" i="2" s="1"/>
  <c r="BK2245" i="2" s="1"/>
  <c r="BJ2245" i="2" s="1"/>
  <c r="BI2245" i="2" s="1"/>
  <c r="BH2245" i="2"/>
  <c r="BG2245" i="2" s="1"/>
  <c r="BF2245" i="2" s="1"/>
  <c r="BE2245" i="2" s="1"/>
  <c r="BM2236" i="2"/>
  <c r="BM2227" i="2"/>
  <c r="BL2227" i="2"/>
  <c r="BK2227" i="2" s="1"/>
  <c r="BJ2227" i="2" s="1"/>
  <c r="BI2227" i="2" s="1"/>
  <c r="BH2227" i="2" s="1"/>
  <c r="BG2227" i="2" s="1"/>
  <c r="BF2227" i="2" s="1"/>
  <c r="BE2227" i="2" s="1"/>
  <c r="BJ2224" i="2"/>
  <c r="BI2224" i="2" s="1"/>
  <c r="BH2224" i="2" s="1"/>
  <c r="BG2224" i="2" s="1"/>
  <c r="BF2224" i="2" s="1"/>
  <c r="BE2224" i="2" s="1"/>
  <c r="BM2215" i="2"/>
  <c r="BL2215" i="2" s="1"/>
  <c r="BK2215" i="2" s="1"/>
  <c r="BJ2215" i="2" s="1"/>
  <c r="BI2215" i="2" s="1"/>
  <c r="BH2215" i="2" s="1"/>
  <c r="BG2215" i="2" s="1"/>
  <c r="BF2215" i="2" s="1"/>
  <c r="BE2215" i="2" s="1"/>
  <c r="BM2207" i="2"/>
  <c r="BL2207" i="2" s="1"/>
  <c r="BK2207" i="2" s="1"/>
  <c r="BJ2207" i="2" s="1"/>
  <c r="BI2207" i="2" s="1"/>
  <c r="BH2207" i="2" s="1"/>
  <c r="BG2207" i="2" s="1"/>
  <c r="BF2207" i="2" s="1"/>
  <c r="BE2207" i="2" s="1"/>
  <c r="BK2206" i="2"/>
  <c r="BJ2206" i="2" s="1"/>
  <c r="BI2206" i="2" s="1"/>
  <c r="BH2206" i="2" s="1"/>
  <c r="BG2206" i="2" s="1"/>
  <c r="BF2206" i="2" s="1"/>
  <c r="BE2206" i="2" s="1"/>
  <c r="BM2175" i="2"/>
  <c r="BK2382" i="2"/>
  <c r="BJ2382" i="2" s="1"/>
  <c r="BI2382" i="2" s="1"/>
  <c r="BH2382" i="2" s="1"/>
  <c r="BG2382" i="2" s="1"/>
  <c r="BF2382" i="2" s="1"/>
  <c r="BE2382" i="2" s="1"/>
  <c r="BK2378" i="2"/>
  <c r="BJ2378" i="2" s="1"/>
  <c r="BI2378" i="2" s="1"/>
  <c r="BH2378" i="2" s="1"/>
  <c r="BG2378" i="2" s="1"/>
  <c r="BF2378" i="2" s="1"/>
  <c r="BE2378" i="2" s="1"/>
  <c r="BK2370" i="2"/>
  <c r="BJ2370" i="2" s="1"/>
  <c r="BI2370" i="2" s="1"/>
  <c r="BH2370" i="2" s="1"/>
  <c r="BG2370" i="2" s="1"/>
  <c r="BF2370" i="2" s="1"/>
  <c r="BE2370" i="2" s="1"/>
  <c r="BL2362" i="2"/>
  <c r="BK2362" i="2" s="1"/>
  <c r="BJ2362" i="2" s="1"/>
  <c r="BI2362" i="2" s="1"/>
  <c r="BH2362" i="2" s="1"/>
  <c r="BG2362" i="2" s="1"/>
  <c r="BF2362" i="2" s="1"/>
  <c r="BE2362" i="2" s="1"/>
  <c r="BL2358" i="2"/>
  <c r="BK2358" i="2" s="1"/>
  <c r="BJ2358" i="2" s="1"/>
  <c r="BI2358" i="2" s="1"/>
  <c r="BH2358" i="2" s="1"/>
  <c r="BG2358" i="2" s="1"/>
  <c r="BF2358" i="2" s="1"/>
  <c r="BE2358" i="2" s="1"/>
  <c r="BL2354" i="2"/>
  <c r="BK2354" i="2" s="1"/>
  <c r="BJ2354" i="2" s="1"/>
  <c r="BI2354" i="2" s="1"/>
  <c r="BK2338" i="2"/>
  <c r="BL2330" i="2"/>
  <c r="BK2330" i="2" s="1"/>
  <c r="BJ2330" i="2" s="1"/>
  <c r="BI2330" i="2" s="1"/>
  <c r="BH2330" i="2" s="1"/>
  <c r="BG2330" i="2" s="1"/>
  <c r="BF2330" i="2" s="1"/>
  <c r="BE2330" i="2" s="1"/>
  <c r="BL2326" i="2"/>
  <c r="BK2326" i="2" s="1"/>
  <c r="BJ2326" i="2" s="1"/>
  <c r="BI2326" i="2"/>
  <c r="BH2326" i="2" s="1"/>
  <c r="BG2326" i="2" s="1"/>
  <c r="BF2326" i="2" s="1"/>
  <c r="BE2326" i="2" s="1"/>
  <c r="BK2314" i="2"/>
  <c r="BJ2314" i="2" s="1"/>
  <c r="BI2314" i="2" s="1"/>
  <c r="BH2314" i="2" s="1"/>
  <c r="BG2314" i="2" s="1"/>
  <c r="BF2314" i="2" s="1"/>
  <c r="BE2314" i="2" s="1"/>
  <c r="BK2310" i="2"/>
  <c r="BL2286" i="2"/>
  <c r="BK2286" i="2"/>
  <c r="BJ2286" i="2" s="1"/>
  <c r="BI2286" i="2" s="1"/>
  <c r="BH2286" i="2" s="1"/>
  <c r="BG2286" i="2" s="1"/>
  <c r="BF2286" i="2" s="1"/>
  <c r="BE2286" i="2" s="1"/>
  <c r="BK2278" i="2"/>
  <c r="BM2247" i="2"/>
  <c r="BL2247" i="2" s="1"/>
  <c r="BK2247" i="2" s="1"/>
  <c r="BJ2247" i="2" s="1"/>
  <c r="BL2236" i="2"/>
  <c r="BK2236" i="2" s="1"/>
  <c r="BJ2236" i="2" s="1"/>
  <c r="BI2236" i="2" s="1"/>
  <c r="BM2211" i="2"/>
  <c r="BL2211" i="2"/>
  <c r="BK2211" i="2" s="1"/>
  <c r="BJ2211" i="2"/>
  <c r="BI2211" i="2" s="1"/>
  <c r="BH2211" i="2" s="1"/>
  <c r="BG2211" i="2" s="1"/>
  <c r="BF2211" i="2" s="1"/>
  <c r="BE2211" i="2" s="1"/>
  <c r="BK2203" i="2"/>
  <c r="BJ2203" i="2" s="1"/>
  <c r="BI2203" i="2" s="1"/>
  <c r="BH2203" i="2" s="1"/>
  <c r="BG2203" i="2" s="1"/>
  <c r="BF2203" i="2" s="1"/>
  <c r="BE2203" i="2" s="1"/>
  <c r="BL2163" i="2"/>
  <c r="BK2163" i="2" s="1"/>
  <c r="BJ2163" i="2" s="1"/>
  <c r="BI2163" i="2" s="1"/>
  <c r="BH2163" i="2" s="1"/>
  <c r="BG2163" i="2" s="1"/>
  <c r="BF2163" i="2" s="1"/>
  <c r="BE2163" i="2" s="1"/>
  <c r="BM2163" i="2"/>
  <c r="BM2123" i="2"/>
  <c r="BL2123" i="2"/>
  <c r="BK2123" i="2" s="1"/>
  <c r="BJ2123" i="2" s="1"/>
  <c r="BI2123" i="2" s="1"/>
  <c r="BH2123" i="2" s="1"/>
  <c r="BG2123" i="2" s="1"/>
  <c r="BF2123" i="2" s="1"/>
  <c r="BE2123" i="2" s="1"/>
  <c r="BM2074" i="2"/>
  <c r="BL2074" i="2" s="1"/>
  <c r="BK2074" i="2" s="1"/>
  <c r="BJ2074" i="2" s="1"/>
  <c r="BI2074" i="2" s="1"/>
  <c r="BH2074" i="2" s="1"/>
  <c r="BG2074" i="2" s="1"/>
  <c r="BF2074" i="2" s="1"/>
  <c r="BE2074" i="2" s="1"/>
  <c r="BC2074" i="2" s="1"/>
  <c r="BK1982" i="2"/>
  <c r="BJ1982" i="2" s="1"/>
  <c r="BI1982" i="2" s="1"/>
  <c r="BH1982" i="2" s="1"/>
  <c r="BG1982" i="2" s="1"/>
  <c r="BF1982" i="2" s="1"/>
  <c r="BE1982" i="2" s="1"/>
  <c r="BM1982" i="2"/>
  <c r="BL1982" i="2" s="1"/>
  <c r="BM2235" i="2"/>
  <c r="BL2235" i="2" s="1"/>
  <c r="BK2235" i="2"/>
  <c r="BJ2235" i="2"/>
  <c r="BI2235" i="2" s="1"/>
  <c r="BH2235" i="2" s="1"/>
  <c r="BG2235" i="2" s="1"/>
  <c r="BF2235" i="2" s="1"/>
  <c r="BE2235" i="2" s="1"/>
  <c r="BM2183" i="2"/>
  <c r="BL2183" i="2" s="1"/>
  <c r="BK2183" i="2" s="1"/>
  <c r="BJ2183" i="2" s="1"/>
  <c r="BI2183" i="2" s="1"/>
  <c r="BH2183" i="2" s="1"/>
  <c r="BG2183" i="2" s="1"/>
  <c r="BF2183" i="2" s="1"/>
  <c r="BE2183" i="2" s="1"/>
  <c r="BM2151" i="2"/>
  <c r="BL2151" i="2" s="1"/>
  <c r="BK2151" i="2" s="1"/>
  <c r="BJ2151" i="2" s="1"/>
  <c r="BI2151" i="2" s="1"/>
  <c r="BH2151" i="2" s="1"/>
  <c r="BG2151" i="2" s="1"/>
  <c r="BF2151" i="2" s="1"/>
  <c r="BE2151" i="2" s="1"/>
  <c r="BM2073" i="2"/>
  <c r="BL2073" i="2" s="1"/>
  <c r="BK2073" i="2" s="1"/>
  <c r="BJ2073" i="2" s="1"/>
  <c r="BI2073" i="2" s="1"/>
  <c r="BH2073" i="2" s="1"/>
  <c r="BG2073" i="2" s="1"/>
  <c r="BF2073" i="2" s="1"/>
  <c r="BE2073" i="2" s="1"/>
  <c r="BM2014" i="2"/>
  <c r="BL2014" i="2" s="1"/>
  <c r="BK2014" i="2" s="1"/>
  <c r="BJ2014" i="2" s="1"/>
  <c r="BI2014" i="2" s="1"/>
  <c r="BH2014" i="2" s="1"/>
  <c r="BG2014" i="2" s="1"/>
  <c r="BF2014" i="2" s="1"/>
  <c r="BE2014" i="2" s="1"/>
  <c r="BL2387" i="2"/>
  <c r="BK2387" i="2" s="1"/>
  <c r="BJ2387" i="2" s="1"/>
  <c r="BI2387" i="2" s="1"/>
  <c r="BH2387" i="2" s="1"/>
  <c r="BG2387" i="2" s="1"/>
  <c r="BF2387" i="2" s="1"/>
  <c r="BE2387" i="2" s="1"/>
  <c r="BL2355" i="2"/>
  <c r="BK2355" i="2" s="1"/>
  <c r="BJ2355" i="2" s="1"/>
  <c r="BI2355" i="2" s="1"/>
  <c r="BH2355" i="2" s="1"/>
  <c r="BG2355" i="2" s="1"/>
  <c r="BL2351" i="2"/>
  <c r="BL2343" i="2"/>
  <c r="BJ2338" i="2"/>
  <c r="BI2338" i="2" s="1"/>
  <c r="BH2338" i="2" s="1"/>
  <c r="BG2338" i="2"/>
  <c r="BF2338" i="2" s="1"/>
  <c r="BE2338" i="2" s="1"/>
  <c r="BL2327" i="2"/>
  <c r="BK2327" i="2" s="1"/>
  <c r="BJ2327" i="2" s="1"/>
  <c r="BI2327" i="2" s="1"/>
  <c r="BH2327" i="2" s="1"/>
  <c r="BG2327" i="2" s="1"/>
  <c r="BF2327" i="2" s="1"/>
  <c r="BE2327" i="2" s="1"/>
  <c r="BL2319" i="2"/>
  <c r="BK2319" i="2" s="1"/>
  <c r="BJ2319" i="2" s="1"/>
  <c r="BI2319" i="2" s="1"/>
  <c r="BH2318" i="2"/>
  <c r="BG2318" i="2" s="1"/>
  <c r="BF2318" i="2" s="1"/>
  <c r="BE2318" i="2" s="1"/>
  <c r="BL2311" i="2"/>
  <c r="BJ2310" i="2"/>
  <c r="BI2310" i="2" s="1"/>
  <c r="BL2287" i="2"/>
  <c r="BK2287" i="2" s="1"/>
  <c r="BJ2287" i="2" s="1"/>
  <c r="BJ2278" i="2"/>
  <c r="BI2278" i="2" s="1"/>
  <c r="BH2278" i="2" s="1"/>
  <c r="BM2274" i="2"/>
  <c r="BM2272" i="2"/>
  <c r="BL2272" i="2" s="1"/>
  <c r="BK2272" i="2" s="1"/>
  <c r="BJ2272" i="2" s="1"/>
  <c r="BI2272" i="2" s="1"/>
  <c r="BH2272" i="2" s="1"/>
  <c r="BG2272" i="2" s="1"/>
  <c r="BF2272" i="2" s="1"/>
  <c r="BE2272" i="2" s="1"/>
  <c r="BL2259" i="2"/>
  <c r="BK2259" i="2" s="1"/>
  <c r="BJ2259" i="2" s="1"/>
  <c r="BI2259" i="2" s="1"/>
  <c r="BH2259" i="2" s="1"/>
  <c r="BG2259" i="2" s="1"/>
  <c r="BF2259" i="2" s="1"/>
  <c r="BE2259" i="2" s="1"/>
  <c r="BM2257" i="2"/>
  <c r="BL2257" i="2" s="1"/>
  <c r="BM2255" i="2"/>
  <c r="BL2255" i="2" s="1"/>
  <c r="BK2255" i="2" s="1"/>
  <c r="BJ2255" i="2" s="1"/>
  <c r="BI2255" i="2" s="1"/>
  <c r="BH2255" i="2" s="1"/>
  <c r="BG2255" i="2" s="1"/>
  <c r="BF2255" i="2" s="1"/>
  <c r="BE2255" i="2" s="1"/>
  <c r="BM2241" i="2"/>
  <c r="BL2241" i="2"/>
  <c r="BK2241" i="2" s="1"/>
  <c r="BJ2241" i="2" s="1"/>
  <c r="BI2241" i="2" s="1"/>
  <c r="BH2241" i="2" s="1"/>
  <c r="BG2241" i="2" s="1"/>
  <c r="BF2241" i="2" s="1"/>
  <c r="BE2241" i="2" s="1"/>
  <c r="BI2239" i="2"/>
  <c r="BH2239" i="2" s="1"/>
  <c r="BG2239" i="2" s="1"/>
  <c r="BF2239" i="2" s="1"/>
  <c r="BE2239" i="2" s="1"/>
  <c r="BM2232" i="2"/>
  <c r="BM2223" i="2"/>
  <c r="BL2223" i="2" s="1"/>
  <c r="BK2223" i="2" s="1"/>
  <c r="BJ2223" i="2" s="1"/>
  <c r="BI2223" i="2" s="1"/>
  <c r="BH2223" i="2" s="1"/>
  <c r="BG2223" i="2" s="1"/>
  <c r="BF2223" i="2" s="1"/>
  <c r="BE2223" i="2" s="1"/>
  <c r="BM2212" i="2"/>
  <c r="BL2212" i="2" s="1"/>
  <c r="BK2212" i="2"/>
  <c r="BJ2212" i="2" s="1"/>
  <c r="BI2212" i="2" s="1"/>
  <c r="BH2212" i="2" s="1"/>
  <c r="BG2212" i="2" s="1"/>
  <c r="BF2212" i="2" s="1"/>
  <c r="BE2212" i="2" s="1"/>
  <c r="BM2171" i="2"/>
  <c r="BL2171" i="2" s="1"/>
  <c r="BK2171" i="2" s="1"/>
  <c r="BJ2171" i="2" s="1"/>
  <c r="BI2171" i="2" s="1"/>
  <c r="BH2171" i="2" s="1"/>
  <c r="BG2171" i="2" s="1"/>
  <c r="BF2171" i="2" s="1"/>
  <c r="BE2171" i="2" s="1"/>
  <c r="BD2171" i="2" s="1"/>
  <c r="BM2106" i="2"/>
  <c r="BL2106" i="2" s="1"/>
  <c r="BK2106" i="2" s="1"/>
  <c r="BJ2106" i="2" s="1"/>
  <c r="BI2106" i="2" s="1"/>
  <c r="BH2106" i="2" s="1"/>
  <c r="BG2106" i="2" s="1"/>
  <c r="BF2106" i="2" s="1"/>
  <c r="BE2106" i="2" s="1"/>
  <c r="BM2408" i="2"/>
  <c r="BL2408" i="2" s="1"/>
  <c r="BK2408" i="2" s="1"/>
  <c r="BJ2408" i="2" s="1"/>
  <c r="BI2408" i="2" s="1"/>
  <c r="BH2408" i="2" s="1"/>
  <c r="BG2408" i="2" s="1"/>
  <c r="BF2408" i="2" s="1"/>
  <c r="BE2408" i="2" s="1"/>
  <c r="BM2404" i="2"/>
  <c r="BL2404" i="2" s="1"/>
  <c r="BK2404" i="2" s="1"/>
  <c r="BJ2404" i="2" s="1"/>
  <c r="BI2404" i="2" s="1"/>
  <c r="BH2404" i="2" s="1"/>
  <c r="BG2404" i="2" s="1"/>
  <c r="BF2404" i="2" s="1"/>
  <c r="BE2404" i="2" s="1"/>
  <c r="BM2400" i="2"/>
  <c r="BL2400" i="2"/>
  <c r="BK2400" i="2" s="1"/>
  <c r="BJ2400" i="2" s="1"/>
  <c r="BI2400" i="2" s="1"/>
  <c r="BH2400" i="2" s="1"/>
  <c r="BG2400" i="2" s="1"/>
  <c r="BF2400" i="2" s="1"/>
  <c r="BE2400" i="2" s="1"/>
  <c r="BM2396" i="2"/>
  <c r="BL2396" i="2" s="1"/>
  <c r="BK2396" i="2" s="1"/>
  <c r="BJ2396" i="2" s="1"/>
  <c r="BI2396" i="2" s="1"/>
  <c r="BH2396" i="2" s="1"/>
  <c r="BG2396" i="2" s="1"/>
  <c r="BF2396" i="2" s="1"/>
  <c r="BE2396" i="2" s="1"/>
  <c r="BM2392" i="2"/>
  <c r="BL2392" i="2" s="1"/>
  <c r="BK2392" i="2"/>
  <c r="BJ2392" i="2" s="1"/>
  <c r="BI2392" i="2" s="1"/>
  <c r="BH2392" i="2" s="1"/>
  <c r="BG2392" i="2" s="1"/>
  <c r="BF2392" i="2" s="1"/>
  <c r="BE2392" i="2" s="1"/>
  <c r="BB2392" i="2" s="1"/>
  <c r="BM2388" i="2"/>
  <c r="BL2388" i="2" s="1"/>
  <c r="BK2388" i="2" s="1"/>
  <c r="BJ2388" i="2" s="1"/>
  <c r="BI2388" i="2" s="1"/>
  <c r="BH2388" i="2" s="1"/>
  <c r="BG2388" i="2" s="1"/>
  <c r="BF2388" i="2" s="1"/>
  <c r="BE2388" i="2" s="1"/>
  <c r="BM2384" i="2"/>
  <c r="BL2384" i="2" s="1"/>
  <c r="BK2384" i="2" s="1"/>
  <c r="BJ2384" i="2" s="1"/>
  <c r="BI2384" i="2" s="1"/>
  <c r="BH2384" i="2" s="1"/>
  <c r="BG2384" i="2" s="1"/>
  <c r="BF2384" i="2" s="1"/>
  <c r="BE2384" i="2" s="1"/>
  <c r="BM2380" i="2"/>
  <c r="BL2380" i="2" s="1"/>
  <c r="BK2380" i="2" s="1"/>
  <c r="BJ2380" i="2" s="1"/>
  <c r="BI2380" i="2" s="1"/>
  <c r="BH2380" i="2" s="1"/>
  <c r="BG2380" i="2" s="1"/>
  <c r="BF2380" i="2" s="1"/>
  <c r="BE2380" i="2" s="1"/>
  <c r="BM2376" i="2"/>
  <c r="BL2376" i="2" s="1"/>
  <c r="BK2376" i="2" s="1"/>
  <c r="BJ2376" i="2" s="1"/>
  <c r="BI2376" i="2" s="1"/>
  <c r="BH2376" i="2" s="1"/>
  <c r="BG2376" i="2" s="1"/>
  <c r="BF2376" i="2" s="1"/>
  <c r="BE2376" i="2" s="1"/>
  <c r="BM2372" i="2"/>
  <c r="BL2372" i="2" s="1"/>
  <c r="BK2372" i="2" s="1"/>
  <c r="BJ2372" i="2" s="1"/>
  <c r="BI2372" i="2" s="1"/>
  <c r="BH2372" i="2" s="1"/>
  <c r="BG2372" i="2" s="1"/>
  <c r="BF2372" i="2" s="1"/>
  <c r="BE2372" i="2" s="1"/>
  <c r="BM2368" i="2"/>
  <c r="BL2368" i="2" s="1"/>
  <c r="BK2368" i="2" s="1"/>
  <c r="BJ2368" i="2" s="1"/>
  <c r="BI2368" i="2" s="1"/>
  <c r="BH2368" i="2" s="1"/>
  <c r="BG2368" i="2" s="1"/>
  <c r="BF2368" i="2" s="1"/>
  <c r="BE2368" i="2" s="1"/>
  <c r="BM2364" i="2"/>
  <c r="BL2364" i="2" s="1"/>
  <c r="BK2364" i="2" s="1"/>
  <c r="BJ2364" i="2" s="1"/>
  <c r="BI2364" i="2" s="1"/>
  <c r="BH2364" i="2" s="1"/>
  <c r="BG2364" i="2" s="1"/>
  <c r="BF2364" i="2" s="1"/>
  <c r="BE2364" i="2" s="1"/>
  <c r="BM2360" i="2"/>
  <c r="BL2360" i="2" s="1"/>
  <c r="BK2360" i="2" s="1"/>
  <c r="BJ2360" i="2" s="1"/>
  <c r="BI2360" i="2" s="1"/>
  <c r="BH2360" i="2" s="1"/>
  <c r="BG2360" i="2" s="1"/>
  <c r="BF2360" i="2" s="1"/>
  <c r="BE2360" i="2" s="1"/>
  <c r="BM2356" i="2"/>
  <c r="BL2356" i="2"/>
  <c r="BK2356" i="2" s="1"/>
  <c r="BJ2356" i="2" s="1"/>
  <c r="BI2356" i="2" s="1"/>
  <c r="BH2356" i="2" s="1"/>
  <c r="BG2356" i="2" s="1"/>
  <c r="BF2356" i="2" s="1"/>
  <c r="BE2356" i="2" s="1"/>
  <c r="BF2355" i="2"/>
  <c r="BE2355" i="2" s="1"/>
  <c r="BH2354" i="2"/>
  <c r="BG2354" i="2" s="1"/>
  <c r="BF2354" i="2" s="1"/>
  <c r="BE2354" i="2" s="1"/>
  <c r="BM2352" i="2"/>
  <c r="BL2352" i="2" s="1"/>
  <c r="BK2352" i="2" s="1"/>
  <c r="BJ2352" i="2" s="1"/>
  <c r="BI2352" i="2" s="1"/>
  <c r="BH2352" i="2" s="1"/>
  <c r="BG2352" i="2" s="1"/>
  <c r="BF2352" i="2" s="1"/>
  <c r="BE2352" i="2" s="1"/>
  <c r="BK2351" i="2"/>
  <c r="BJ2351" i="2" s="1"/>
  <c r="BI2351" i="2" s="1"/>
  <c r="BH2351" i="2" s="1"/>
  <c r="BG2351" i="2" s="1"/>
  <c r="BF2351" i="2" s="1"/>
  <c r="BE2351" i="2" s="1"/>
  <c r="BM2348" i="2"/>
  <c r="BL2348" i="2"/>
  <c r="BK2348" i="2" s="1"/>
  <c r="BJ2348" i="2" s="1"/>
  <c r="BI2348" i="2" s="1"/>
  <c r="BH2348" i="2" s="1"/>
  <c r="BG2348" i="2" s="1"/>
  <c r="BF2348" i="2" s="1"/>
  <c r="BE2348" i="2" s="1"/>
  <c r="BM2344" i="2"/>
  <c r="BL2344" i="2" s="1"/>
  <c r="BK2344" i="2" s="1"/>
  <c r="BJ2344" i="2" s="1"/>
  <c r="BI2344" i="2" s="1"/>
  <c r="BH2344" i="2" s="1"/>
  <c r="BG2344" i="2"/>
  <c r="BF2344" i="2" s="1"/>
  <c r="BE2344" i="2" s="1"/>
  <c r="BK2343" i="2"/>
  <c r="BJ2343" i="2"/>
  <c r="BI2343" i="2" s="1"/>
  <c r="BH2343" i="2" s="1"/>
  <c r="BG2343" i="2" s="1"/>
  <c r="BF2343" i="2" s="1"/>
  <c r="BE2343" i="2" s="1"/>
  <c r="BM2340" i="2"/>
  <c r="BL2340" i="2" s="1"/>
  <c r="BK2340" i="2"/>
  <c r="BJ2340" i="2" s="1"/>
  <c r="BI2340" i="2" s="1"/>
  <c r="BH2340" i="2" s="1"/>
  <c r="BG2340" i="2" s="1"/>
  <c r="BF2340" i="2" s="1"/>
  <c r="BE2340" i="2" s="1"/>
  <c r="BM2336" i="2"/>
  <c r="BL2336" i="2" s="1"/>
  <c r="BK2336" i="2" s="1"/>
  <c r="BJ2336" i="2" s="1"/>
  <c r="BI2336" i="2" s="1"/>
  <c r="BH2336" i="2" s="1"/>
  <c r="BG2336" i="2" s="1"/>
  <c r="BF2336" i="2" s="1"/>
  <c r="BE2336" i="2" s="1"/>
  <c r="BM2332" i="2"/>
  <c r="BL2332" i="2" s="1"/>
  <c r="BK2332" i="2" s="1"/>
  <c r="BJ2332" i="2" s="1"/>
  <c r="BI2332" i="2" s="1"/>
  <c r="BH2332" i="2" s="1"/>
  <c r="BG2332" i="2" s="1"/>
  <c r="BF2332" i="2" s="1"/>
  <c r="BE2332" i="2" s="1"/>
  <c r="BM2328" i="2"/>
  <c r="BL2328" i="2" s="1"/>
  <c r="BK2328" i="2" s="1"/>
  <c r="BJ2328" i="2" s="1"/>
  <c r="BI2328" i="2" s="1"/>
  <c r="BH2328" i="2" s="1"/>
  <c r="BG2328" i="2" s="1"/>
  <c r="BF2328" i="2" s="1"/>
  <c r="BE2328" i="2" s="1"/>
  <c r="BM2324" i="2"/>
  <c r="BL2324" i="2" s="1"/>
  <c r="BK2324" i="2" s="1"/>
  <c r="BJ2324" i="2" s="1"/>
  <c r="BI2324" i="2" s="1"/>
  <c r="BH2324" i="2" s="1"/>
  <c r="BG2324" i="2" s="1"/>
  <c r="BF2324" i="2" s="1"/>
  <c r="BE2324" i="2" s="1"/>
  <c r="BH2322" i="2"/>
  <c r="BG2322" i="2" s="1"/>
  <c r="BF2322" i="2" s="1"/>
  <c r="BE2322" i="2" s="1"/>
  <c r="BM2320" i="2"/>
  <c r="BL2320" i="2" s="1"/>
  <c r="BK2320" i="2"/>
  <c r="BJ2320" i="2" s="1"/>
  <c r="BI2320" i="2" s="1"/>
  <c r="BH2320" i="2" s="1"/>
  <c r="BG2320" i="2" s="1"/>
  <c r="BF2320" i="2" s="1"/>
  <c r="BE2320" i="2" s="1"/>
  <c r="BH2319" i="2"/>
  <c r="BG2319" i="2" s="1"/>
  <c r="BF2319" i="2" s="1"/>
  <c r="BE2319" i="2" s="1"/>
  <c r="BM2316" i="2"/>
  <c r="BL2316" i="2" s="1"/>
  <c r="BK2316" i="2" s="1"/>
  <c r="BJ2316" i="2" s="1"/>
  <c r="BI2316" i="2" s="1"/>
  <c r="BH2316" i="2" s="1"/>
  <c r="BG2316" i="2" s="1"/>
  <c r="BF2316" i="2" s="1"/>
  <c r="BE2316" i="2" s="1"/>
  <c r="BM2312" i="2"/>
  <c r="BL2312" i="2" s="1"/>
  <c r="BK2312" i="2" s="1"/>
  <c r="BJ2312" i="2" s="1"/>
  <c r="BI2312" i="2" s="1"/>
  <c r="BH2312" i="2" s="1"/>
  <c r="BG2312" i="2" s="1"/>
  <c r="BF2312" i="2" s="1"/>
  <c r="BE2312" i="2" s="1"/>
  <c r="BK2311" i="2"/>
  <c r="BJ2311" i="2" s="1"/>
  <c r="BI2311" i="2" s="1"/>
  <c r="BH2311" i="2" s="1"/>
  <c r="BG2311" i="2" s="1"/>
  <c r="BF2311" i="2" s="1"/>
  <c r="BE2311" i="2" s="1"/>
  <c r="BH2310" i="2"/>
  <c r="BG2310" i="2" s="1"/>
  <c r="BF2310" i="2" s="1"/>
  <c r="BE2310" i="2" s="1"/>
  <c r="BM2308" i="2"/>
  <c r="BL2308" i="2" s="1"/>
  <c r="BK2308" i="2" s="1"/>
  <c r="BJ2308" i="2" s="1"/>
  <c r="BI2308" i="2" s="1"/>
  <c r="BH2308" i="2" s="1"/>
  <c r="BG2308" i="2" s="1"/>
  <c r="BF2308" i="2" s="1"/>
  <c r="BE2308" i="2" s="1"/>
  <c r="BM2304" i="2"/>
  <c r="BL2304" i="2" s="1"/>
  <c r="BK2304" i="2" s="1"/>
  <c r="BJ2304" i="2" s="1"/>
  <c r="BI2304" i="2" s="1"/>
  <c r="BH2304" i="2" s="1"/>
  <c r="BG2304" i="2" s="1"/>
  <c r="BF2304" i="2" s="1"/>
  <c r="BE2304" i="2" s="1"/>
  <c r="BM2300" i="2"/>
  <c r="BL2300" i="2"/>
  <c r="BK2300" i="2"/>
  <c r="BJ2300" i="2" s="1"/>
  <c r="BI2300" i="2" s="1"/>
  <c r="BH2300" i="2" s="1"/>
  <c r="BG2300" i="2" s="1"/>
  <c r="BF2300" i="2" s="1"/>
  <c r="BE2300" i="2" s="1"/>
  <c r="BM2296" i="2"/>
  <c r="BL2296" i="2"/>
  <c r="BK2296" i="2" s="1"/>
  <c r="BJ2296" i="2" s="1"/>
  <c r="BI2296" i="2" s="1"/>
  <c r="BH2296" i="2" s="1"/>
  <c r="BG2296" i="2" s="1"/>
  <c r="BF2296" i="2" s="1"/>
  <c r="BE2296" i="2" s="1"/>
  <c r="BM2292" i="2"/>
  <c r="BL2292" i="2" s="1"/>
  <c r="BK2292" i="2" s="1"/>
  <c r="BJ2292" i="2" s="1"/>
  <c r="BI2292" i="2" s="1"/>
  <c r="BH2292" i="2" s="1"/>
  <c r="BG2292" i="2" s="1"/>
  <c r="BF2292" i="2" s="1"/>
  <c r="BE2292" i="2" s="1"/>
  <c r="BM2288" i="2"/>
  <c r="BL2288" i="2" s="1"/>
  <c r="BK2288" i="2" s="1"/>
  <c r="BJ2288" i="2" s="1"/>
  <c r="BI2288" i="2" s="1"/>
  <c r="BH2288" i="2" s="1"/>
  <c r="BG2288" i="2" s="1"/>
  <c r="BF2288" i="2" s="1"/>
  <c r="BE2288" i="2" s="1"/>
  <c r="BI2287" i="2"/>
  <c r="BH2287" i="2" s="1"/>
  <c r="BG2287" i="2" s="1"/>
  <c r="BF2287" i="2" s="1"/>
  <c r="BE2287" i="2" s="1"/>
  <c r="BM2284" i="2"/>
  <c r="BL2284" i="2" s="1"/>
  <c r="BK2284" i="2" s="1"/>
  <c r="BJ2284" i="2" s="1"/>
  <c r="BI2284" i="2" s="1"/>
  <c r="BH2284" i="2" s="1"/>
  <c r="BG2284" i="2" s="1"/>
  <c r="BF2284" i="2" s="1"/>
  <c r="BE2284" i="2" s="1"/>
  <c r="BG2282" i="2"/>
  <c r="BF2282" i="2" s="1"/>
  <c r="BE2282" i="2" s="1"/>
  <c r="BM2280" i="2"/>
  <c r="BL2280" i="2" s="1"/>
  <c r="BK2280" i="2" s="1"/>
  <c r="BJ2280" i="2" s="1"/>
  <c r="BI2280" i="2" s="1"/>
  <c r="BH2280" i="2" s="1"/>
  <c r="BG2280" i="2" s="1"/>
  <c r="BF2280" i="2" s="1"/>
  <c r="BE2280" i="2" s="1"/>
  <c r="BG2278" i="2"/>
  <c r="BF2278" i="2" s="1"/>
  <c r="BE2278" i="2" s="1"/>
  <c r="BL2274" i="2"/>
  <c r="BK2274" i="2" s="1"/>
  <c r="BJ2274" i="2" s="1"/>
  <c r="BI2274" i="2" s="1"/>
  <c r="BH2274" i="2" s="1"/>
  <c r="BG2274" i="2" s="1"/>
  <c r="BF2274" i="2" s="1"/>
  <c r="BE2274" i="2" s="1"/>
  <c r="BM2270" i="2"/>
  <c r="BL2270" i="2"/>
  <c r="BK2270" i="2"/>
  <c r="BJ2270" i="2" s="1"/>
  <c r="BI2270" i="2" s="1"/>
  <c r="BH2270" i="2" s="1"/>
  <c r="BG2270" i="2" s="1"/>
  <c r="BF2270" i="2" s="1"/>
  <c r="BE2270" i="2" s="1"/>
  <c r="BC2270" i="2" s="1"/>
  <c r="BM2268" i="2"/>
  <c r="BL2268" i="2" s="1"/>
  <c r="BK2268" i="2" s="1"/>
  <c r="BJ2268" i="2" s="1"/>
  <c r="BI2268" i="2" s="1"/>
  <c r="BH2268" i="2" s="1"/>
  <c r="BG2268" i="2" s="1"/>
  <c r="BF2268" i="2" s="1"/>
  <c r="BE2268" i="2" s="1"/>
  <c r="BK2257" i="2"/>
  <c r="BJ2257" i="2"/>
  <c r="BI2257" i="2" s="1"/>
  <c r="BH2257" i="2" s="1"/>
  <c r="BG2257" i="2" s="1"/>
  <c r="BF2257" i="2" s="1"/>
  <c r="BE2257" i="2" s="1"/>
  <c r="BM2252" i="2"/>
  <c r="BM2243" i="2"/>
  <c r="BL2243" i="2" s="1"/>
  <c r="BK2243" i="2" s="1"/>
  <c r="BJ2243" i="2" s="1"/>
  <c r="BI2243" i="2" s="1"/>
  <c r="BH2243" i="2" s="1"/>
  <c r="BG2243" i="2" s="1"/>
  <c r="BF2243" i="2" s="1"/>
  <c r="BE2243" i="2" s="1"/>
  <c r="BB2243" i="2" s="1"/>
  <c r="BH2236" i="2"/>
  <c r="BG2236" i="2" s="1"/>
  <c r="BF2236" i="2" s="1"/>
  <c r="BE2236" i="2" s="1"/>
  <c r="BL2232" i="2"/>
  <c r="BK2232" i="2" s="1"/>
  <c r="BJ2232" i="2" s="1"/>
  <c r="BI2232" i="2" s="1"/>
  <c r="BH2232" i="2" s="1"/>
  <c r="BG2232" i="2" s="1"/>
  <c r="BF2232" i="2" s="1"/>
  <c r="BE2232" i="2" s="1"/>
  <c r="BM2229" i="2"/>
  <c r="BL2229" i="2" s="1"/>
  <c r="BK2229" i="2" s="1"/>
  <c r="BM2220" i="2"/>
  <c r="BL2220" i="2" s="1"/>
  <c r="BK2220" i="2" s="1"/>
  <c r="BJ2220" i="2" s="1"/>
  <c r="BI2220" i="2" s="1"/>
  <c r="BH2220" i="2" s="1"/>
  <c r="BG2220" i="2" s="1"/>
  <c r="BF2220" i="2" s="1"/>
  <c r="BE2220" i="2" s="1"/>
  <c r="BM2191" i="2"/>
  <c r="BL2191" i="2" s="1"/>
  <c r="BK2191" i="2" s="1"/>
  <c r="BJ2191" i="2" s="1"/>
  <c r="BI2191" i="2" s="1"/>
  <c r="BH2191" i="2" s="1"/>
  <c r="BG2191" i="2" s="1"/>
  <c r="BF2191" i="2" s="1"/>
  <c r="BE2191" i="2" s="1"/>
  <c r="BC2191" i="2" s="1"/>
  <c r="BM2159" i="2"/>
  <c r="BL2159" i="2" s="1"/>
  <c r="BK2159" i="2" s="1"/>
  <c r="BJ2159" i="2" s="1"/>
  <c r="BI2159" i="2" s="1"/>
  <c r="BH2159" i="2" s="1"/>
  <c r="BG2159" i="2" s="1"/>
  <c r="BF2159" i="2" s="1"/>
  <c r="BE2159" i="2" s="1"/>
  <c r="BM2266" i="2"/>
  <c r="BL2266" i="2" s="1"/>
  <c r="BK2266" i="2" s="1"/>
  <c r="BJ2266" i="2" s="1"/>
  <c r="BI2266" i="2"/>
  <c r="BH2266" i="2" s="1"/>
  <c r="BG2266" i="2" s="1"/>
  <c r="BF2266" i="2" s="1"/>
  <c r="BE2266" i="2" s="1"/>
  <c r="BM2264" i="2"/>
  <c r="BL2264" i="2" s="1"/>
  <c r="BK2264" i="2"/>
  <c r="BJ2264" i="2" s="1"/>
  <c r="BI2264" i="2" s="1"/>
  <c r="BH2264" i="2" s="1"/>
  <c r="BG2264" i="2"/>
  <c r="BF2264" i="2" s="1"/>
  <c r="BE2264" i="2" s="1"/>
  <c r="BL2252" i="2"/>
  <c r="BK2252" i="2" s="1"/>
  <c r="BJ2252" i="2" s="1"/>
  <c r="BI2252" i="2" s="1"/>
  <c r="BH2252" i="2" s="1"/>
  <c r="BG2252" i="2" s="1"/>
  <c r="BF2252" i="2" s="1"/>
  <c r="BE2252" i="2" s="1"/>
  <c r="BM2249" i="2"/>
  <c r="BL2249" i="2" s="1"/>
  <c r="BK2249" i="2" s="1"/>
  <c r="BJ2249" i="2" s="1"/>
  <c r="BI2249" i="2" s="1"/>
  <c r="BH2249" i="2" s="1"/>
  <c r="BG2249" i="2" s="1"/>
  <c r="BF2249" i="2" s="1"/>
  <c r="BE2249" i="2" s="1"/>
  <c r="BC2249" i="2" s="1"/>
  <c r="BI2247" i="2"/>
  <c r="BH2247" i="2" s="1"/>
  <c r="BG2247" i="2" s="1"/>
  <c r="BF2247" i="2" s="1"/>
  <c r="BE2247" i="2" s="1"/>
  <c r="BM2240" i="2"/>
  <c r="BL2240" i="2"/>
  <c r="BK2240" i="2" s="1"/>
  <c r="BJ2240" i="2" s="1"/>
  <c r="BI2240" i="2" s="1"/>
  <c r="BH2240" i="2" s="1"/>
  <c r="BG2240" i="2" s="1"/>
  <c r="BF2240" i="2" s="1"/>
  <c r="BE2240" i="2" s="1"/>
  <c r="BL2237" i="2"/>
  <c r="BK2237" i="2" s="1"/>
  <c r="BJ2237" i="2" s="1"/>
  <c r="BI2237" i="2" s="1"/>
  <c r="BH2237" i="2" s="1"/>
  <c r="BG2237" i="2" s="1"/>
  <c r="BF2237" i="2" s="1"/>
  <c r="BE2237" i="2" s="1"/>
  <c r="BM2231" i="2"/>
  <c r="BL2231" i="2"/>
  <c r="BK2231" i="2" s="1"/>
  <c r="BJ2231" i="2" s="1"/>
  <c r="BI2231" i="2" s="1"/>
  <c r="BH2231" i="2" s="1"/>
  <c r="BG2231" i="2" s="1"/>
  <c r="BF2231" i="2" s="1"/>
  <c r="BE2231" i="2" s="1"/>
  <c r="BJ2229" i="2"/>
  <c r="BI2229" i="2" s="1"/>
  <c r="BH2229" i="2" s="1"/>
  <c r="BG2229" i="2" s="1"/>
  <c r="BF2229" i="2" s="1"/>
  <c r="BE2229" i="2" s="1"/>
  <c r="BM2217" i="2"/>
  <c r="BL2217" i="2" s="1"/>
  <c r="BK2217" i="2" s="1"/>
  <c r="BJ2217" i="2" s="1"/>
  <c r="BI2217" i="2" s="1"/>
  <c r="BH2217" i="2" s="1"/>
  <c r="BG2217" i="2" s="1"/>
  <c r="BF2217" i="2" s="1"/>
  <c r="BE2217" i="2" s="1"/>
  <c r="BM2199" i="2"/>
  <c r="BL2199" i="2" s="1"/>
  <c r="BK2199" i="2"/>
  <c r="BJ2199" i="2" s="1"/>
  <c r="BI2199" i="2" s="1"/>
  <c r="BH2199" i="2" s="1"/>
  <c r="BG2199" i="2" s="1"/>
  <c r="BF2199" i="2" s="1"/>
  <c r="BE2199" i="2" s="1"/>
  <c r="BM2179" i="2"/>
  <c r="BL2179" i="2"/>
  <c r="BK2179" i="2" s="1"/>
  <c r="BJ2179" i="2" s="1"/>
  <c r="BI2179" i="2" s="1"/>
  <c r="BH2179" i="2" s="1"/>
  <c r="BG2179" i="2" s="1"/>
  <c r="BF2179" i="2" s="1"/>
  <c r="BE2179" i="2" s="1"/>
  <c r="BM2147" i="2"/>
  <c r="BL2147" i="2" s="1"/>
  <c r="BK2147" i="2" s="1"/>
  <c r="BJ2147" i="2" s="1"/>
  <c r="BI2147" i="2" s="1"/>
  <c r="BH2147" i="2" s="1"/>
  <c r="BG2147" i="2" s="1"/>
  <c r="BF2147" i="2" s="1"/>
  <c r="BE2147" i="2" s="1"/>
  <c r="BL2200" i="2"/>
  <c r="BK2200" i="2" s="1"/>
  <c r="BJ2200" i="2" s="1"/>
  <c r="BI2200" i="2" s="1"/>
  <c r="BH2200" i="2" s="1"/>
  <c r="BG2200" i="2" s="1"/>
  <c r="BF2200" i="2" s="1"/>
  <c r="BE2200" i="2" s="1"/>
  <c r="BL2192" i="2"/>
  <c r="BK2192" i="2" s="1"/>
  <c r="BJ2192" i="2" s="1"/>
  <c r="BI2192" i="2" s="1"/>
  <c r="BH2192" i="2" s="1"/>
  <c r="BG2192" i="2" s="1"/>
  <c r="BF2192" i="2" s="1"/>
  <c r="BE2192" i="2" s="1"/>
  <c r="BL2188" i="2"/>
  <c r="BK2188" i="2" s="1"/>
  <c r="BJ2188" i="2" s="1"/>
  <c r="BI2188" i="2" s="1"/>
  <c r="BL2180" i="2"/>
  <c r="BK2180" i="2" s="1"/>
  <c r="BL2160" i="2"/>
  <c r="BK2160" i="2" s="1"/>
  <c r="BJ2160" i="2" s="1"/>
  <c r="BI2160" i="2" s="1"/>
  <c r="BH2160" i="2" s="1"/>
  <c r="BG2160" i="2" s="1"/>
  <c r="BF2160" i="2" s="1"/>
  <c r="BE2160" i="2" s="1"/>
  <c r="BL2148" i="2"/>
  <c r="BK2148" i="2" s="1"/>
  <c r="BJ2148" i="2" s="1"/>
  <c r="BI2148" i="2" s="1"/>
  <c r="BL2144" i="2"/>
  <c r="BK2144" i="2" s="1"/>
  <c r="BJ2144" i="2"/>
  <c r="BI2144" i="2"/>
  <c r="BH2144" i="2" s="1"/>
  <c r="BG2144" i="2" s="1"/>
  <c r="BF2144" i="2" s="1"/>
  <c r="BE2144" i="2" s="1"/>
  <c r="BL2132" i="2"/>
  <c r="BK2132" i="2"/>
  <c r="BJ2132" i="2" s="1"/>
  <c r="BI2132" i="2" s="1"/>
  <c r="BH2132" i="2" s="1"/>
  <c r="BG2132" i="2" s="1"/>
  <c r="BF2132" i="2" s="1"/>
  <c r="BE2132" i="2" s="1"/>
  <c r="BL2125" i="2"/>
  <c r="BK2125" i="2" s="1"/>
  <c r="BJ2125" i="2"/>
  <c r="BI2125" i="2" s="1"/>
  <c r="BH2125" i="2" s="1"/>
  <c r="BG2125" i="2" s="1"/>
  <c r="BF2125" i="2" s="1"/>
  <c r="BE2125" i="2" s="1"/>
  <c r="BL2093" i="2"/>
  <c r="BK2093" i="2" s="1"/>
  <c r="BJ2093" i="2" s="1"/>
  <c r="BI2093" i="2" s="1"/>
  <c r="BH2093" i="2" s="1"/>
  <c r="BG2093" i="2" s="1"/>
  <c r="BF2093" i="2" s="1"/>
  <c r="BE2093" i="2" s="1"/>
  <c r="BL2054" i="2"/>
  <c r="BM2037" i="2"/>
  <c r="BL2037" i="2" s="1"/>
  <c r="BK2037" i="2" s="1"/>
  <c r="BJ2037" i="2" s="1"/>
  <c r="BI2037" i="2" s="1"/>
  <c r="BH2037" i="2" s="1"/>
  <c r="BG2037" i="2" s="1"/>
  <c r="BF2037" i="2" s="1"/>
  <c r="BE2037" i="2" s="1"/>
  <c r="BM2010" i="2"/>
  <c r="BL2010" i="2" s="1"/>
  <c r="BK2010" i="2" s="1"/>
  <c r="BJ2010" i="2" s="1"/>
  <c r="BI2010" i="2" s="1"/>
  <c r="BH2010" i="2" s="1"/>
  <c r="BG2010" i="2" s="1"/>
  <c r="BF2010" i="2" s="1"/>
  <c r="BE2010" i="2" s="1"/>
  <c r="BM2084" i="2"/>
  <c r="BM2041" i="2"/>
  <c r="BL2041" i="2"/>
  <c r="BK2041" i="2" s="1"/>
  <c r="BJ2041" i="2" s="1"/>
  <c r="BI2041" i="2" s="1"/>
  <c r="BH2041" i="2" s="1"/>
  <c r="BG2041" i="2" s="1"/>
  <c r="BF2041" i="2" s="1"/>
  <c r="BE2041" i="2" s="1"/>
  <c r="BM2006" i="2"/>
  <c r="BL2006" i="2" s="1"/>
  <c r="BK2006" i="2" s="1"/>
  <c r="BJ2006" i="2" s="1"/>
  <c r="BI2006" i="2" s="1"/>
  <c r="BH2006" i="2" s="1"/>
  <c r="BG2006" i="2" s="1"/>
  <c r="BF2006" i="2" s="1"/>
  <c r="BE2006" i="2" s="1"/>
  <c r="BJ1978" i="2"/>
  <c r="BI1978" i="2" s="1"/>
  <c r="BH1978" i="2" s="1"/>
  <c r="BG1978" i="2" s="1"/>
  <c r="BF1978" i="2" s="1"/>
  <c r="BE1978" i="2" s="1"/>
  <c r="BM1978" i="2"/>
  <c r="BL1978" i="2" s="1"/>
  <c r="BK1978" i="2" s="1"/>
  <c r="BL2205" i="2"/>
  <c r="BK2205" i="2"/>
  <c r="BJ2205" i="2" s="1"/>
  <c r="BI2205" i="2" s="1"/>
  <c r="BH2205" i="2" s="1"/>
  <c r="BG2205" i="2" s="1"/>
  <c r="BF2205" i="2" s="1"/>
  <c r="BE2205" i="2" s="1"/>
  <c r="BL2197" i="2"/>
  <c r="BK2197" i="2" s="1"/>
  <c r="BJ2197" i="2" s="1"/>
  <c r="BI2197" i="2" s="1"/>
  <c r="BH2197" i="2" s="1"/>
  <c r="BG2197" i="2" s="1"/>
  <c r="BF2197" i="2" s="1"/>
  <c r="BE2197" i="2" s="1"/>
  <c r="BJ2180" i="2"/>
  <c r="BL2177" i="2"/>
  <c r="BK2177" i="2" s="1"/>
  <c r="BJ2177" i="2" s="1"/>
  <c r="BI2177" i="2" s="1"/>
  <c r="BH2177" i="2" s="1"/>
  <c r="BG2177" i="2" s="1"/>
  <c r="BF2177" i="2" s="1"/>
  <c r="BE2177" i="2" s="1"/>
  <c r="BL2169" i="2"/>
  <c r="BK2169" i="2" s="1"/>
  <c r="BJ2169" i="2" s="1"/>
  <c r="BI2169" i="2" s="1"/>
  <c r="BH2169" i="2" s="1"/>
  <c r="BG2169" i="2" s="1"/>
  <c r="BF2169" i="2" s="1"/>
  <c r="BE2169" i="2" s="1"/>
  <c r="BL2165" i="2"/>
  <c r="BK2165" i="2" s="1"/>
  <c r="BJ2165" i="2" s="1"/>
  <c r="BI2165" i="2" s="1"/>
  <c r="BH2165" i="2" s="1"/>
  <c r="BG2165" i="2" s="1"/>
  <c r="BF2165" i="2" s="1"/>
  <c r="BE2165" i="2" s="1"/>
  <c r="BL2145" i="2"/>
  <c r="BK2145" i="2" s="1"/>
  <c r="BJ2145" i="2" s="1"/>
  <c r="BI2145" i="2" s="1"/>
  <c r="BH2145" i="2" s="1"/>
  <c r="BG2145" i="2" s="1"/>
  <c r="BF2145" i="2" s="1"/>
  <c r="BE2145" i="2" s="1"/>
  <c r="BL2141" i="2"/>
  <c r="BK2141" i="2" s="1"/>
  <c r="BJ2141" i="2" s="1"/>
  <c r="BI2141" i="2" s="1"/>
  <c r="BH2141" i="2" s="1"/>
  <c r="BG2141" i="2" s="1"/>
  <c r="BF2141" i="2" s="1"/>
  <c r="BE2141" i="2" s="1"/>
  <c r="BL2137" i="2"/>
  <c r="BK2137" i="2"/>
  <c r="BJ2137" i="2" s="1"/>
  <c r="BI2137" i="2" s="1"/>
  <c r="BH2137" i="2" s="1"/>
  <c r="BG2137" i="2" s="1"/>
  <c r="BF2137" i="2" s="1"/>
  <c r="BE2137" i="2" s="1"/>
  <c r="BL2129" i="2"/>
  <c r="BK2129" i="2" s="1"/>
  <c r="BJ2129" i="2" s="1"/>
  <c r="BI2129" i="2" s="1"/>
  <c r="BH2129" i="2"/>
  <c r="BG2129" i="2" s="1"/>
  <c r="BF2129" i="2" s="1"/>
  <c r="BE2129" i="2" s="1"/>
  <c r="BL2119" i="2"/>
  <c r="BK2119" i="2" s="1"/>
  <c r="BJ2119" i="2"/>
  <c r="BI2119" i="2" s="1"/>
  <c r="BH2119" i="2" s="1"/>
  <c r="BG2119" i="2" s="1"/>
  <c r="BF2119" i="2" s="1"/>
  <c r="BE2119" i="2" s="1"/>
  <c r="BL2117" i="2"/>
  <c r="BK2117" i="2" s="1"/>
  <c r="BJ2117" i="2" s="1"/>
  <c r="BI2117" i="2" s="1"/>
  <c r="BH2117" i="2" s="1"/>
  <c r="BG2117" i="2" s="1"/>
  <c r="BF2117" i="2" s="1"/>
  <c r="BE2117" i="2" s="1"/>
  <c r="BM2115" i="2"/>
  <c r="BL2115" i="2" s="1"/>
  <c r="BK2115" i="2" s="1"/>
  <c r="BJ2115" i="2" s="1"/>
  <c r="BI2115" i="2" s="1"/>
  <c r="BH2115" i="2" s="1"/>
  <c r="BG2115" i="2" s="1"/>
  <c r="BF2115" i="2" s="1"/>
  <c r="BE2115" i="2" s="1"/>
  <c r="BM2113" i="2"/>
  <c r="BL2113" i="2" s="1"/>
  <c r="BK2113" i="2" s="1"/>
  <c r="BJ2113" i="2" s="1"/>
  <c r="BI2113" i="2" s="1"/>
  <c r="BH2113" i="2" s="1"/>
  <c r="BG2113" i="2" s="1"/>
  <c r="BF2113" i="2" s="1"/>
  <c r="BE2113" i="2" s="1"/>
  <c r="BM2098" i="2"/>
  <c r="BM2090" i="2"/>
  <c r="BL2090" i="2" s="1"/>
  <c r="BK2090" i="2" s="1"/>
  <c r="BJ2090" i="2" s="1"/>
  <c r="BI2090" i="2" s="1"/>
  <c r="BH2090" i="2" s="1"/>
  <c r="BG2090" i="2" s="1"/>
  <c r="BF2090" i="2" s="1"/>
  <c r="BE2090" i="2" s="1"/>
  <c r="BL2084" i="2"/>
  <c r="BK2084" i="2" s="1"/>
  <c r="BJ2084" i="2" s="1"/>
  <c r="BI2084" i="2" s="1"/>
  <c r="BH2084" i="2" s="1"/>
  <c r="BG2084" i="2" s="1"/>
  <c r="BF2084" i="2" s="1"/>
  <c r="BE2084" i="2" s="1"/>
  <c r="BL2078" i="2"/>
  <c r="BK2078" i="2" s="1"/>
  <c r="BJ2078" i="2" s="1"/>
  <c r="BI2078" i="2" s="1"/>
  <c r="BH2078" i="2" s="1"/>
  <c r="BG2078" i="2" s="1"/>
  <c r="BF2078" i="2" s="1"/>
  <c r="BE2078" i="2" s="1"/>
  <c r="BM2066" i="2"/>
  <c r="BL2066" i="2" s="1"/>
  <c r="BK2066" i="2" s="1"/>
  <c r="BJ2066" i="2" s="1"/>
  <c r="BI2066" i="2" s="1"/>
  <c r="BH2066" i="2" s="1"/>
  <c r="BG2066" i="2" s="1"/>
  <c r="BF2066" i="2" s="1"/>
  <c r="BE2066" i="2" s="1"/>
  <c r="BM2065" i="2"/>
  <c r="BL2065" i="2" s="1"/>
  <c r="BK2065" i="2" s="1"/>
  <c r="BJ2065" i="2" s="1"/>
  <c r="BI2065" i="2" s="1"/>
  <c r="BH2065" i="2" s="1"/>
  <c r="BG2065" i="2" s="1"/>
  <c r="BF2065" i="2" s="1"/>
  <c r="BE2065" i="2" s="1"/>
  <c r="BK2054" i="2"/>
  <c r="BJ2054" i="2" s="1"/>
  <c r="BI2054" i="2" s="1"/>
  <c r="BH2054" i="2" s="1"/>
  <c r="BG2054" i="2" s="1"/>
  <c r="BF2054" i="2" s="1"/>
  <c r="BE2054" i="2" s="1"/>
  <c r="BM2045" i="2"/>
  <c r="BL2045" i="2" s="1"/>
  <c r="BK2045" i="2" s="1"/>
  <c r="BJ2045" i="2" s="1"/>
  <c r="BI2045" i="2" s="1"/>
  <c r="BH2045" i="2" s="1"/>
  <c r="BG2045" i="2" s="1"/>
  <c r="BF2045" i="2" s="1"/>
  <c r="BE2045" i="2" s="1"/>
  <c r="BM2034" i="2"/>
  <c r="BL2034" i="2" s="1"/>
  <c r="BK2034" i="2" s="1"/>
  <c r="BJ2034" i="2" s="1"/>
  <c r="BI2034" i="2" s="1"/>
  <c r="BH2034" i="2" s="1"/>
  <c r="BG2034" i="2" s="1"/>
  <c r="BF2034" i="2" s="1"/>
  <c r="BE2034" i="2" s="1"/>
  <c r="BM2002" i="2"/>
  <c r="BL2002" i="2" s="1"/>
  <c r="BK2002" i="2" s="1"/>
  <c r="BJ2002" i="2" s="1"/>
  <c r="BI2002" i="2" s="1"/>
  <c r="BH2002" i="2" s="1"/>
  <c r="BG2002" i="2" s="1"/>
  <c r="BF2002" i="2" s="1"/>
  <c r="BE2002" i="2" s="1"/>
  <c r="BH2188" i="2"/>
  <c r="BG2188" i="2" s="1"/>
  <c r="BF2188" i="2" s="1"/>
  <c r="BE2188" i="2" s="1"/>
  <c r="BI2180" i="2"/>
  <c r="BH2180" i="2" s="1"/>
  <c r="BG2180" i="2" s="1"/>
  <c r="BF2180" i="2" s="1"/>
  <c r="BE2180" i="2" s="1"/>
  <c r="BH2148" i="2"/>
  <c r="BG2148" i="2"/>
  <c r="BF2148" i="2" s="1"/>
  <c r="BE2148" i="2" s="1"/>
  <c r="BL2098" i="2"/>
  <c r="BK2098" i="2" s="1"/>
  <c r="BJ2098" i="2" s="1"/>
  <c r="BI2098" i="2" s="1"/>
  <c r="BH2098" i="2" s="1"/>
  <c r="BG2098" i="2" s="1"/>
  <c r="BF2098" i="2" s="1"/>
  <c r="BE2098" i="2" s="1"/>
  <c r="BM2092" i="2"/>
  <c r="BL2092" i="2" s="1"/>
  <c r="BK2092" i="2" s="1"/>
  <c r="BJ2092" i="2" s="1"/>
  <c r="BI2092" i="2" s="1"/>
  <c r="BH2092" i="2" s="1"/>
  <c r="BG2092" i="2" s="1"/>
  <c r="BF2092" i="2" s="1"/>
  <c r="BE2092" i="2" s="1"/>
  <c r="BM2049" i="2"/>
  <c r="BL2049" i="2" s="1"/>
  <c r="BK2049" i="2" s="1"/>
  <c r="BJ2049" i="2" s="1"/>
  <c r="BI2049" i="2" s="1"/>
  <c r="BH2049" i="2" s="1"/>
  <c r="BG2049" i="2" s="1"/>
  <c r="BF2049" i="2" s="1"/>
  <c r="BE2049" i="2" s="1"/>
  <c r="BM2038" i="2"/>
  <c r="BL2038" i="2" s="1"/>
  <c r="BK2038" i="2" s="1"/>
  <c r="BJ2038" i="2" s="1"/>
  <c r="BI2038" i="2" s="1"/>
  <c r="BH2038" i="2" s="1"/>
  <c r="BG2038" i="2" s="1"/>
  <c r="BF2038" i="2" s="1"/>
  <c r="BE2038" i="2" s="1"/>
  <c r="BM2030" i="2"/>
  <c r="BL2030" i="2" s="1"/>
  <c r="BK2030" i="2" s="1"/>
  <c r="BJ2030" i="2" s="1"/>
  <c r="BI2030" i="2" s="1"/>
  <c r="BH2030" i="2" s="1"/>
  <c r="BG2030" i="2" s="1"/>
  <c r="BF2030" i="2" s="1"/>
  <c r="BE2030" i="2" s="1"/>
  <c r="BM1998" i="2"/>
  <c r="BL1998" i="2" s="1"/>
  <c r="BK1998" i="2" s="1"/>
  <c r="BJ1998" i="2" s="1"/>
  <c r="BI1998" i="2" s="1"/>
  <c r="BH1998" i="2" s="1"/>
  <c r="BG1998" i="2" s="1"/>
  <c r="BF1998" i="2" s="1"/>
  <c r="BE1998" i="2" s="1"/>
  <c r="BC1998" i="2" s="1"/>
  <c r="BM2042" i="2"/>
  <c r="BL2042" i="2" s="1"/>
  <c r="BM2026" i="2"/>
  <c r="BL2026" i="2" s="1"/>
  <c r="BK2026" i="2" s="1"/>
  <c r="BJ2026" i="2" s="1"/>
  <c r="BI2026" i="2" s="1"/>
  <c r="BH2026" i="2" s="1"/>
  <c r="BG2026" i="2" s="1"/>
  <c r="BF2026" i="2" s="1"/>
  <c r="BE2026" i="2" s="1"/>
  <c r="BM1994" i="2"/>
  <c r="BL1994" i="2" s="1"/>
  <c r="BK1994" i="2"/>
  <c r="BJ1994" i="2" s="1"/>
  <c r="BI1994" i="2" s="1"/>
  <c r="BH1994" i="2" s="1"/>
  <c r="BG1994" i="2" s="1"/>
  <c r="BF1994" i="2" s="1"/>
  <c r="BE1994" i="2" s="1"/>
  <c r="BM2143" i="2"/>
  <c r="BL2143" i="2" s="1"/>
  <c r="BK2143" i="2" s="1"/>
  <c r="BJ2143" i="2" s="1"/>
  <c r="BI2143" i="2" s="1"/>
  <c r="BH2143" i="2" s="1"/>
  <c r="BG2143" i="2" s="1"/>
  <c r="BF2143" i="2" s="1"/>
  <c r="BE2143" i="2" s="1"/>
  <c r="BM2139" i="2"/>
  <c r="BL2139" i="2" s="1"/>
  <c r="BK2139" i="2" s="1"/>
  <c r="BJ2139" i="2" s="1"/>
  <c r="BI2139" i="2" s="1"/>
  <c r="BH2139" i="2" s="1"/>
  <c r="BG2139" i="2" s="1"/>
  <c r="BF2139" i="2" s="1"/>
  <c r="BE2139" i="2" s="1"/>
  <c r="BM2135" i="2"/>
  <c r="BL2135" i="2" s="1"/>
  <c r="BK2135" i="2" s="1"/>
  <c r="BJ2135" i="2" s="1"/>
  <c r="BI2135" i="2" s="1"/>
  <c r="BH2135" i="2" s="1"/>
  <c r="BG2135" i="2" s="1"/>
  <c r="BF2135" i="2" s="1"/>
  <c r="BE2135" i="2" s="1"/>
  <c r="BM2131" i="2"/>
  <c r="BL2131" i="2" s="1"/>
  <c r="BK2131" i="2" s="1"/>
  <c r="BJ2131" i="2" s="1"/>
  <c r="BI2131" i="2" s="1"/>
  <c r="BH2131" i="2" s="1"/>
  <c r="BG2131" i="2" s="1"/>
  <c r="BF2131" i="2" s="1"/>
  <c r="BE2131" i="2" s="1"/>
  <c r="BM2127" i="2"/>
  <c r="BL2127" i="2" s="1"/>
  <c r="BK2127" i="2" s="1"/>
  <c r="BJ2127" i="2" s="1"/>
  <c r="BI2127" i="2" s="1"/>
  <c r="BH2127" i="2" s="1"/>
  <c r="BG2127" i="2" s="1"/>
  <c r="BF2127" i="2" s="1"/>
  <c r="BE2127" i="2" s="1"/>
  <c r="BM2118" i="2"/>
  <c r="BL2118" i="2" s="1"/>
  <c r="BK2118" i="2" s="1"/>
  <c r="BJ2118" i="2" s="1"/>
  <c r="BI2118" i="2" s="1"/>
  <c r="BH2118" i="2" s="1"/>
  <c r="BG2118" i="2" s="1"/>
  <c r="BF2118" i="2" s="1"/>
  <c r="BE2118" i="2" s="1"/>
  <c r="BM2103" i="2"/>
  <c r="BL2103" i="2" s="1"/>
  <c r="BK2103" i="2"/>
  <c r="BJ2103" i="2" s="1"/>
  <c r="BI2103" i="2" s="1"/>
  <c r="BH2103" i="2" s="1"/>
  <c r="BG2103" i="2" s="1"/>
  <c r="BF2103" i="2" s="1"/>
  <c r="BE2103" i="2" s="1"/>
  <c r="BM2101" i="2"/>
  <c r="BM2086" i="2"/>
  <c r="BL2086" i="2" s="1"/>
  <c r="BK2086" i="2" s="1"/>
  <c r="BJ2086" i="2" s="1"/>
  <c r="BI2086" i="2" s="1"/>
  <c r="BH2086" i="2" s="1"/>
  <c r="BG2086" i="2" s="1"/>
  <c r="BF2086" i="2" s="1"/>
  <c r="BE2086" i="2" s="1"/>
  <c r="BL2082" i="2"/>
  <c r="BK2082" i="2" s="1"/>
  <c r="BJ2082" i="2" s="1"/>
  <c r="BI2082" i="2" s="1"/>
  <c r="BH2082" i="2" s="1"/>
  <c r="BG2082" i="2" s="1"/>
  <c r="BF2082" i="2" s="1"/>
  <c r="BE2082" i="2" s="1"/>
  <c r="BM2070" i="2"/>
  <c r="BL2070" i="2" s="1"/>
  <c r="BK2070" i="2" s="1"/>
  <c r="BJ2070" i="2" s="1"/>
  <c r="BI2070" i="2" s="1"/>
  <c r="BH2070" i="2" s="1"/>
  <c r="BG2070" i="2" s="1"/>
  <c r="BF2070" i="2" s="1"/>
  <c r="BE2070" i="2" s="1"/>
  <c r="BM2069" i="2"/>
  <c r="BL2069" i="2"/>
  <c r="BK2069" i="2"/>
  <c r="BJ2069" i="2" s="1"/>
  <c r="BI2069" i="2" s="1"/>
  <c r="BH2069" i="2" s="1"/>
  <c r="BG2069" i="2" s="1"/>
  <c r="BF2069" i="2" s="1"/>
  <c r="BE2069" i="2" s="1"/>
  <c r="BM2046" i="2"/>
  <c r="BL2046" i="2"/>
  <c r="BK2046" i="2" s="1"/>
  <c r="BJ2046" i="2" s="1"/>
  <c r="BI2046" i="2" s="1"/>
  <c r="BH2046" i="2" s="1"/>
  <c r="BG2046" i="2" s="1"/>
  <c r="BF2046" i="2" s="1"/>
  <c r="BE2046" i="2" s="1"/>
  <c r="BK2042" i="2"/>
  <c r="BJ2042" i="2" s="1"/>
  <c r="BI2042" i="2" s="1"/>
  <c r="BH2042" i="2" s="1"/>
  <c r="BG2042" i="2" s="1"/>
  <c r="BF2042" i="2" s="1"/>
  <c r="BE2042" i="2" s="1"/>
  <c r="BK2022" i="2"/>
  <c r="BJ2022" i="2"/>
  <c r="BI2022" i="2" s="1"/>
  <c r="BH2022" i="2" s="1"/>
  <c r="BG2022" i="2" s="1"/>
  <c r="BF2022" i="2" s="1"/>
  <c r="BE2022" i="2" s="1"/>
  <c r="BM2022" i="2"/>
  <c r="BL2022" i="2" s="1"/>
  <c r="BM1990" i="2"/>
  <c r="BL1990" i="2" s="1"/>
  <c r="BK1990" i="2" s="1"/>
  <c r="BJ1990" i="2" s="1"/>
  <c r="BI1990" i="2" s="1"/>
  <c r="BH1990" i="2" s="1"/>
  <c r="BG1990" i="2" s="1"/>
  <c r="BF1990" i="2" s="1"/>
  <c r="BE1990" i="2" s="1"/>
  <c r="BL2101" i="2"/>
  <c r="BK2101" i="2" s="1"/>
  <c r="BJ2101" i="2" s="1"/>
  <c r="BI2101" i="2" s="1"/>
  <c r="BH2101" i="2" s="1"/>
  <c r="BG2101" i="2" s="1"/>
  <c r="BF2101" i="2" s="1"/>
  <c r="BE2101" i="2" s="1"/>
  <c r="BM2088" i="2"/>
  <c r="BL2088" i="2" s="1"/>
  <c r="BK2088" i="2" s="1"/>
  <c r="BJ2088" i="2" s="1"/>
  <c r="BI2088" i="2" s="1"/>
  <c r="BH2088" i="2" s="1"/>
  <c r="BG2088" i="2" s="1"/>
  <c r="BF2088" i="2" s="1"/>
  <c r="BE2088" i="2" s="1"/>
  <c r="BL2018" i="2"/>
  <c r="BK2018" i="2" s="1"/>
  <c r="BJ2018" i="2" s="1"/>
  <c r="BI2018" i="2" s="1"/>
  <c r="BH2018" i="2" s="1"/>
  <c r="BG2018" i="2" s="1"/>
  <c r="BF2018" i="2" s="1"/>
  <c r="BE2018" i="2" s="1"/>
  <c r="BM2018" i="2"/>
  <c r="BM1986" i="2"/>
  <c r="BL1986" i="2" s="1"/>
  <c r="BK1986" i="2" s="1"/>
  <c r="BJ1986" i="2" s="1"/>
  <c r="BI1986" i="2" s="1"/>
  <c r="BH1986" i="2" s="1"/>
  <c r="BG1986" i="2" s="1"/>
  <c r="BF1986" i="2" s="1"/>
  <c r="BE1986" i="2" s="1"/>
  <c r="AC321" i="2"/>
  <c r="I321" i="2"/>
  <c r="AF321" i="2"/>
  <c r="BM2033" i="2"/>
  <c r="BL2033" i="2" s="1"/>
  <c r="BM2029" i="2"/>
  <c r="BL2029" i="2" s="1"/>
  <c r="BK2029" i="2" s="1"/>
  <c r="BJ2029" i="2" s="1"/>
  <c r="BI2029" i="2" s="1"/>
  <c r="BH2029" i="2" s="1"/>
  <c r="BG2029" i="2" s="1"/>
  <c r="BF2029" i="2" s="1"/>
  <c r="BE2029" i="2" s="1"/>
  <c r="BM2025" i="2"/>
  <c r="BL2025" i="2" s="1"/>
  <c r="BK2025" i="2" s="1"/>
  <c r="BJ2025" i="2" s="1"/>
  <c r="BI2025" i="2" s="1"/>
  <c r="BH2025" i="2" s="1"/>
  <c r="BG2025" i="2" s="1"/>
  <c r="BF2025" i="2" s="1"/>
  <c r="BE2025" i="2" s="1"/>
  <c r="BM2021" i="2"/>
  <c r="BL2021" i="2"/>
  <c r="BK2021" i="2" s="1"/>
  <c r="BJ2021" i="2" s="1"/>
  <c r="BI2021" i="2" s="1"/>
  <c r="BH2021" i="2" s="1"/>
  <c r="BG2021" i="2" s="1"/>
  <c r="BF2021" i="2" s="1"/>
  <c r="BE2021" i="2" s="1"/>
  <c r="BM2017" i="2"/>
  <c r="BL2017" i="2" s="1"/>
  <c r="BK2017" i="2" s="1"/>
  <c r="BJ2017" i="2" s="1"/>
  <c r="BI2017" i="2" s="1"/>
  <c r="BH2017" i="2" s="1"/>
  <c r="BG2017" i="2" s="1"/>
  <c r="BF2017" i="2" s="1"/>
  <c r="BE2017" i="2" s="1"/>
  <c r="BM2013" i="2"/>
  <c r="BL2013" i="2" s="1"/>
  <c r="BK2013" i="2" s="1"/>
  <c r="BJ2013" i="2" s="1"/>
  <c r="BI2013" i="2" s="1"/>
  <c r="BH2013" i="2" s="1"/>
  <c r="BG2013" i="2" s="1"/>
  <c r="BF2013" i="2" s="1"/>
  <c r="BE2013" i="2" s="1"/>
  <c r="BM2009" i="2"/>
  <c r="BL2009" i="2" s="1"/>
  <c r="BM2001" i="2"/>
  <c r="BL2001" i="2" s="1"/>
  <c r="BK2001" i="2" s="1"/>
  <c r="BJ2001" i="2" s="1"/>
  <c r="BI2001" i="2" s="1"/>
  <c r="BH2001" i="2" s="1"/>
  <c r="BG2001" i="2" s="1"/>
  <c r="BF2001" i="2" s="1"/>
  <c r="BE2001" i="2" s="1"/>
  <c r="BM1997" i="2"/>
  <c r="BL1997" i="2"/>
  <c r="BK1997" i="2" s="1"/>
  <c r="BJ1997" i="2" s="1"/>
  <c r="BI1997" i="2" s="1"/>
  <c r="BH1997" i="2" s="1"/>
  <c r="BG1997" i="2" s="1"/>
  <c r="BF1997" i="2" s="1"/>
  <c r="BE1997" i="2" s="1"/>
  <c r="BB1997" i="2" s="1"/>
  <c r="BM1993" i="2"/>
  <c r="BL1993" i="2" s="1"/>
  <c r="BK1993" i="2" s="1"/>
  <c r="BJ1993" i="2" s="1"/>
  <c r="BI1993" i="2" s="1"/>
  <c r="BH1993" i="2" s="1"/>
  <c r="BG1993" i="2" s="1"/>
  <c r="BF1993" i="2" s="1"/>
  <c r="BE1993" i="2" s="1"/>
  <c r="BM1989" i="2"/>
  <c r="BL1989" i="2" s="1"/>
  <c r="BK1989" i="2" s="1"/>
  <c r="BJ1989" i="2" s="1"/>
  <c r="BI1989" i="2" s="1"/>
  <c r="BH1989" i="2" s="1"/>
  <c r="BG1989" i="2" s="1"/>
  <c r="BF1989" i="2" s="1"/>
  <c r="BE1989" i="2" s="1"/>
  <c r="BM1985" i="2"/>
  <c r="BL1985" i="2" s="1"/>
  <c r="BK1985" i="2" s="1"/>
  <c r="BJ1985" i="2" s="1"/>
  <c r="BI1985" i="2" s="1"/>
  <c r="BH1985" i="2" s="1"/>
  <c r="BG1985" i="2" s="1"/>
  <c r="BF1985" i="2" s="1"/>
  <c r="BE1985" i="2" s="1"/>
  <c r="G311" i="2"/>
  <c r="BN311" i="2"/>
  <c r="Z311" i="2"/>
  <c r="Z301" i="2"/>
  <c r="G301" i="2"/>
  <c r="BN301" i="2"/>
  <c r="Z298" i="2"/>
  <c r="G298" i="2"/>
  <c r="BN298" i="2"/>
  <c r="BK2033" i="2"/>
  <c r="BJ2033" i="2" s="1"/>
  <c r="BI2033" i="2" s="1"/>
  <c r="BH2033" i="2" s="1"/>
  <c r="BG2033" i="2" s="1"/>
  <c r="BF2033" i="2" s="1"/>
  <c r="BE2033" i="2" s="1"/>
  <c r="BB2033" i="2" s="1"/>
  <c r="BK2009" i="2"/>
  <c r="G308" i="2"/>
  <c r="Z308" i="2"/>
  <c r="BN308" i="2"/>
  <c r="BJ2009" i="2"/>
  <c r="BI2009" i="2" s="1"/>
  <c r="BH2009" i="2" s="1"/>
  <c r="BG2009" i="2" s="1"/>
  <c r="BF2009" i="2" s="1"/>
  <c r="BE2009" i="2" s="1"/>
  <c r="AC378" i="2"/>
  <c r="Z328" i="2"/>
  <c r="G328" i="2"/>
  <c r="BN328" i="2"/>
  <c r="Z316" i="2"/>
  <c r="BN316" i="2"/>
  <c r="G316" i="2"/>
  <c r="Z381" i="2"/>
  <c r="BN379" i="2"/>
  <c r="G357" i="2"/>
  <c r="Z323" i="2"/>
  <c r="G323" i="2"/>
  <c r="BN323" i="2"/>
  <c r="J319" i="2"/>
  <c r="AC319" i="2"/>
  <c r="R319" i="2"/>
  <c r="AF319" i="2"/>
  <c r="AF307" i="2"/>
  <c r="G293" i="2"/>
  <c r="BN293" i="2"/>
  <c r="G291" i="2"/>
  <c r="BN291" i="2"/>
  <c r="Z291" i="2"/>
  <c r="G289" i="2"/>
  <c r="BN289" i="2"/>
  <c r="Z289" i="2"/>
  <c r="Z319" i="2"/>
  <c r="BN310" i="2"/>
  <c r="G302" i="2"/>
  <c r="BN302" i="2"/>
  <c r="Z302" i="2"/>
  <c r="Z321" i="2"/>
  <c r="BN320" i="2"/>
  <c r="AC320" i="2"/>
  <c r="J320" i="2"/>
  <c r="BN318" i="2"/>
  <c r="G318" i="2"/>
  <c r="G310" i="2"/>
  <c r="AC303" i="2"/>
  <c r="AF303" i="2"/>
  <c r="G296" i="2"/>
  <c r="BN296" i="2"/>
  <c r="BN281" i="2"/>
  <c r="Z281" i="2"/>
  <c r="G281" i="2"/>
  <c r="G278" i="2"/>
  <c r="BN278" i="2"/>
  <c r="Z278" i="2"/>
  <c r="AC307" i="2"/>
  <c r="Z303" i="2"/>
  <c r="BN303" i="2"/>
  <c r="BN295" i="2"/>
  <c r="G282" i="2"/>
  <c r="BN282" i="2"/>
  <c r="Z282" i="2"/>
  <c r="Z276" i="2"/>
  <c r="BN253" i="2"/>
  <c r="G253" i="2"/>
  <c r="Z253" i="2"/>
  <c r="BN319" i="2"/>
  <c r="G299" i="2"/>
  <c r="BN299" i="2"/>
  <c r="Z293" i="2"/>
  <c r="I262" i="2"/>
  <c r="R262" i="2"/>
  <c r="AF262" i="2"/>
  <c r="AC262" i="2"/>
  <c r="BN321" i="2"/>
  <c r="AF320" i="2"/>
  <c r="I307" i="2"/>
  <c r="BN305" i="2"/>
  <c r="G305" i="2"/>
  <c r="Z277" i="2"/>
  <c r="G277" i="2"/>
  <c r="BN277" i="2"/>
  <c r="Z275" i="2"/>
  <c r="G275" i="2"/>
  <c r="G219" i="2"/>
  <c r="BN219" i="2"/>
  <c r="Z219" i="2"/>
  <c r="Z267" i="2"/>
  <c r="G257" i="2"/>
  <c r="BN300" i="2"/>
  <c r="G300" i="2"/>
  <c r="G297" i="2"/>
  <c r="G292" i="2"/>
  <c r="G288" i="2"/>
  <c r="G286" i="2"/>
  <c r="G283" i="2"/>
  <c r="BN280" i="2"/>
  <c r="AF280" i="2"/>
  <c r="BN275" i="2"/>
  <c r="G272" i="2"/>
  <c r="BN272" i="2"/>
  <c r="G267" i="2"/>
  <c r="G263" i="2"/>
  <c r="Z250" i="2"/>
  <c r="BN250" i="2"/>
  <c r="G250" i="2"/>
  <c r="G231" i="2"/>
  <c r="BN231" i="2"/>
  <c r="Z231" i="2"/>
  <c r="Z279" i="2"/>
  <c r="G279" i="2"/>
  <c r="BN259" i="2"/>
  <c r="G259" i="2"/>
  <c r="I255" i="2"/>
  <c r="AC255" i="2"/>
  <c r="AF255" i="2"/>
  <c r="R255" i="2"/>
  <c r="BN212" i="2"/>
  <c r="G212" i="2"/>
  <c r="Z212" i="2"/>
  <c r="AC280" i="2"/>
  <c r="Z269" i="2"/>
  <c r="BN255" i="2"/>
  <c r="Z255" i="2"/>
  <c r="BM224" i="2"/>
  <c r="BL224" i="2" s="1"/>
  <c r="BK224" i="2" s="1"/>
  <c r="BJ224" i="2" s="1"/>
  <c r="BI224" i="2" s="1"/>
  <c r="BH224" i="2" s="1"/>
  <c r="BG224" i="2" s="1"/>
  <c r="BF224" i="2" s="1"/>
  <c r="BE224" i="2" s="1"/>
  <c r="Z175" i="2"/>
  <c r="BN175" i="2"/>
  <c r="G175" i="2"/>
  <c r="BN285" i="2"/>
  <c r="Z283" i="2"/>
  <c r="BN279" i="2"/>
  <c r="G256" i="2"/>
  <c r="Z280" i="2"/>
  <c r="G274" i="2"/>
  <c r="BN274" i="2"/>
  <c r="G270" i="2"/>
  <c r="BN270" i="2"/>
  <c r="Z268" i="2"/>
  <c r="G268" i="2"/>
  <c r="BN268" i="2"/>
  <c r="Z266" i="2"/>
  <c r="G266" i="2"/>
  <c r="BN266" i="2"/>
  <c r="Z264" i="2"/>
  <c r="G264" i="2"/>
  <c r="BN264" i="2"/>
  <c r="Z262" i="2"/>
  <c r="BN262" i="2"/>
  <c r="BN261" i="2"/>
  <c r="G261" i="2"/>
  <c r="Z261" i="2"/>
  <c r="AF251" i="2"/>
  <c r="AC251" i="2"/>
  <c r="I251" i="2"/>
  <c r="G233" i="2"/>
  <c r="BN233" i="2"/>
  <c r="G223" i="2"/>
  <c r="G214" i="2"/>
  <c r="Z214" i="2"/>
  <c r="BN214" i="2"/>
  <c r="AF197" i="2"/>
  <c r="AC197" i="2"/>
  <c r="I197" i="2"/>
  <c r="Z260" i="2"/>
  <c r="BN258" i="2"/>
  <c r="AC258" i="2"/>
  <c r="Z251" i="2"/>
  <c r="G229" i="2"/>
  <c r="BN229" i="2"/>
  <c r="Z229" i="2"/>
  <c r="G227" i="2"/>
  <c r="BN227" i="2"/>
  <c r="Z227" i="2"/>
  <c r="G225" i="2"/>
  <c r="BN225" i="2"/>
  <c r="Z225" i="2"/>
  <c r="R260" i="2"/>
  <c r="Z258" i="2"/>
  <c r="Z246" i="2"/>
  <c r="Z215" i="2"/>
  <c r="BN206" i="2"/>
  <c r="G206" i="2"/>
  <c r="Z206" i="2"/>
  <c r="Z151" i="2"/>
  <c r="G151" i="2"/>
  <c r="BN151" i="2"/>
  <c r="AF260" i="2"/>
  <c r="BN251" i="2"/>
  <c r="G247" i="2"/>
  <c r="BN247" i="2"/>
  <c r="Z242" i="2"/>
  <c r="G242" i="2"/>
  <c r="Z216" i="2"/>
  <c r="G216" i="2"/>
  <c r="BN216" i="2"/>
  <c r="R258" i="2"/>
  <c r="BN254" i="2"/>
  <c r="G237" i="2"/>
  <c r="BN237" i="2"/>
  <c r="Z237" i="2"/>
  <c r="Z236" i="2"/>
  <c r="G236" i="2"/>
  <c r="Z172" i="2"/>
  <c r="BN172" i="2"/>
  <c r="G172" i="2"/>
  <c r="AF258" i="2"/>
  <c r="I249" i="2"/>
  <c r="AC249" i="2"/>
  <c r="R249" i="2"/>
  <c r="AF249" i="2"/>
  <c r="BM236" i="2"/>
  <c r="BL236" i="2" s="1"/>
  <c r="BK236" i="2" s="1"/>
  <c r="BJ236" i="2" s="1"/>
  <c r="BI236" i="2" s="1"/>
  <c r="BH236" i="2" s="1"/>
  <c r="BG236" i="2" s="1"/>
  <c r="BF236" i="2" s="1"/>
  <c r="BE236" i="2" s="1"/>
  <c r="G235" i="2"/>
  <c r="BN235" i="2"/>
  <c r="Z235" i="2"/>
  <c r="Z233" i="2"/>
  <c r="Z223" i="2"/>
  <c r="G221" i="2"/>
  <c r="BN221" i="2"/>
  <c r="Z221" i="2"/>
  <c r="BN210" i="2"/>
  <c r="G210" i="2"/>
  <c r="BN260" i="2"/>
  <c r="AC260" i="2"/>
  <c r="I258" i="2"/>
  <c r="BM252" i="2"/>
  <c r="BL252" i="2"/>
  <c r="BK252" i="2" s="1"/>
  <c r="BJ252" i="2" s="1"/>
  <c r="BI252" i="2" s="1"/>
  <c r="BH252" i="2" s="1"/>
  <c r="BG252" i="2" s="1"/>
  <c r="BF252" i="2" s="1"/>
  <c r="BE252" i="2" s="1"/>
  <c r="BN249" i="2"/>
  <c r="Z249" i="2"/>
  <c r="G245" i="2"/>
  <c r="BN245" i="2"/>
  <c r="G243" i="2"/>
  <c r="BN243" i="2"/>
  <c r="Z222" i="2"/>
  <c r="G222" i="2"/>
  <c r="BN222" i="2"/>
  <c r="G217" i="2"/>
  <c r="BN217" i="2"/>
  <c r="Z217" i="2"/>
  <c r="G232" i="2"/>
  <c r="BM228" i="2"/>
  <c r="BL228" i="2" s="1"/>
  <c r="BK228" i="2" s="1"/>
  <c r="BJ228" i="2" s="1"/>
  <c r="BI228" i="2" s="1"/>
  <c r="BH228" i="2" s="1"/>
  <c r="BG228" i="2" s="1"/>
  <c r="BF228" i="2" s="1"/>
  <c r="BE228" i="2" s="1"/>
  <c r="G190" i="2"/>
  <c r="BN190" i="2"/>
  <c r="Z159" i="2"/>
  <c r="G159" i="2"/>
  <c r="BN159" i="2"/>
  <c r="Z224" i="2"/>
  <c r="G224" i="2"/>
  <c r="Z203" i="2"/>
  <c r="G203" i="2"/>
  <c r="BN203" i="2"/>
  <c r="Z156" i="2"/>
  <c r="G156" i="2"/>
  <c r="BN156" i="2"/>
  <c r="G154" i="2"/>
  <c r="BN154" i="2"/>
  <c r="Z154" i="2"/>
  <c r="Z145" i="2"/>
  <c r="G145" i="2"/>
  <c r="G244" i="2"/>
  <c r="G240" i="2"/>
  <c r="Z184" i="2"/>
  <c r="G184" i="2"/>
  <c r="BN184" i="2"/>
  <c r="G170" i="2"/>
  <c r="BN170" i="2"/>
  <c r="Z170" i="2"/>
  <c r="Z150" i="2"/>
  <c r="G150" i="2"/>
  <c r="BN150" i="2"/>
  <c r="Z135" i="2"/>
  <c r="G135" i="2"/>
  <c r="BN135" i="2"/>
  <c r="G128" i="2"/>
  <c r="BN128" i="2"/>
  <c r="Z128" i="2"/>
  <c r="Z241" i="2"/>
  <c r="Z226" i="2"/>
  <c r="G226" i="2"/>
  <c r="Z181" i="2"/>
  <c r="G181" i="2"/>
  <c r="BN181" i="2"/>
  <c r="G179" i="2"/>
  <c r="BN179" i="2"/>
  <c r="BN177" i="2"/>
  <c r="Z177" i="2"/>
  <c r="G177" i="2"/>
  <c r="AC174" i="2"/>
  <c r="AF174" i="2"/>
  <c r="G133" i="2"/>
  <c r="BN133" i="2"/>
  <c r="Z133" i="2"/>
  <c r="AC78" i="2"/>
  <c r="BN239" i="2"/>
  <c r="G238" i="2"/>
  <c r="BN234" i="2"/>
  <c r="Z228" i="2"/>
  <c r="G228" i="2"/>
  <c r="G213" i="2"/>
  <c r="Z213" i="2"/>
  <c r="BN213" i="2"/>
  <c r="G146" i="2"/>
  <c r="BN146" i="2"/>
  <c r="Z146" i="2"/>
  <c r="Z248" i="2"/>
  <c r="G248" i="2"/>
  <c r="R241" i="2"/>
  <c r="BN232" i="2"/>
  <c r="BN226" i="2"/>
  <c r="Z220" i="2"/>
  <c r="G220" i="2"/>
  <c r="BN220" i="2"/>
  <c r="Z207" i="2"/>
  <c r="G207" i="2"/>
  <c r="BN207" i="2"/>
  <c r="Z190" i="2"/>
  <c r="BN145" i="2"/>
  <c r="Z103" i="2"/>
  <c r="BN103" i="2"/>
  <c r="G103" i="2"/>
  <c r="Z201" i="2"/>
  <c r="G201" i="2"/>
  <c r="BN201" i="2"/>
  <c r="Z174" i="2"/>
  <c r="BN174" i="2"/>
  <c r="G165" i="2"/>
  <c r="BN165" i="2"/>
  <c r="Z165" i="2"/>
  <c r="G160" i="2"/>
  <c r="BN160" i="2"/>
  <c r="Z160" i="2"/>
  <c r="Z196" i="2"/>
  <c r="G196" i="2"/>
  <c r="BN196" i="2"/>
  <c r="Z191" i="2"/>
  <c r="G191" i="2"/>
  <c r="BN191" i="2"/>
  <c r="Z171" i="2"/>
  <c r="G171" i="2"/>
  <c r="BN171" i="2"/>
  <c r="Z166" i="2"/>
  <c r="G166" i="2"/>
  <c r="BN166" i="2"/>
  <c r="G162" i="2"/>
  <c r="BN162" i="2"/>
  <c r="Z162" i="2"/>
  <c r="G120" i="2"/>
  <c r="BN120" i="2"/>
  <c r="Z120" i="2"/>
  <c r="G204" i="2"/>
  <c r="G183" i="2"/>
  <c r="G138" i="2"/>
  <c r="BN138" i="2"/>
  <c r="Z134" i="2"/>
  <c r="G134" i="2"/>
  <c r="BN134" i="2"/>
  <c r="G130" i="2"/>
  <c r="BN130" i="2"/>
  <c r="Z130" i="2"/>
  <c r="Z121" i="2"/>
  <c r="Z92" i="2"/>
  <c r="Z208" i="2"/>
  <c r="Z205" i="2"/>
  <c r="G205" i="2"/>
  <c r="BN205" i="2"/>
  <c r="Z200" i="2"/>
  <c r="G198" i="2"/>
  <c r="G182" i="2"/>
  <c r="Z143" i="2"/>
  <c r="G143" i="2"/>
  <c r="BN143" i="2"/>
  <c r="Z140" i="2"/>
  <c r="G140" i="2"/>
  <c r="BN140" i="2"/>
  <c r="BM129" i="2"/>
  <c r="BL129" i="2" s="1"/>
  <c r="BK129" i="2" s="1"/>
  <c r="BJ129" i="2" s="1"/>
  <c r="BI129" i="2" s="1"/>
  <c r="BH129" i="2" s="1"/>
  <c r="BG129" i="2" s="1"/>
  <c r="BF129" i="2" s="1"/>
  <c r="BE129" i="2" s="1"/>
  <c r="G101" i="2"/>
  <c r="BN101" i="2"/>
  <c r="Z101" i="2"/>
  <c r="BN211" i="2"/>
  <c r="BN197" i="2"/>
  <c r="AC186" i="2"/>
  <c r="G149" i="2"/>
  <c r="BN149" i="2"/>
  <c r="Z149" i="2"/>
  <c r="G144" i="2"/>
  <c r="BN144" i="2"/>
  <c r="Z144" i="2"/>
  <c r="BN164" i="2"/>
  <c r="G164" i="2"/>
  <c r="BN148" i="2"/>
  <c r="G148" i="2"/>
  <c r="BN132" i="2"/>
  <c r="G132" i="2"/>
  <c r="Z117" i="2"/>
  <c r="BN117" i="2"/>
  <c r="G117" i="2"/>
  <c r="BN188" i="2"/>
  <c r="G188" i="2"/>
  <c r="AC188" i="2" s="1"/>
  <c r="BN180" i="2"/>
  <c r="G180" i="2"/>
  <c r="G153" i="2"/>
  <c r="G137" i="2"/>
  <c r="G119" i="2"/>
  <c r="AC118" i="2"/>
  <c r="G173" i="2"/>
  <c r="BN173" i="2"/>
  <c r="Z158" i="2"/>
  <c r="G158" i="2"/>
  <c r="BN158" i="2"/>
  <c r="Z126" i="2"/>
  <c r="G126" i="2"/>
  <c r="BN126" i="2"/>
  <c r="I123" i="2"/>
  <c r="AF123" i="2"/>
  <c r="I102" i="2"/>
  <c r="AC102" i="2"/>
  <c r="AF102" i="2"/>
  <c r="G157" i="2"/>
  <c r="BN157" i="2"/>
  <c r="G152" i="2"/>
  <c r="BN152" i="2"/>
  <c r="G141" i="2"/>
  <c r="BN141" i="2"/>
  <c r="G136" i="2"/>
  <c r="BN136" i="2"/>
  <c r="AC124" i="2"/>
  <c r="BN123" i="2"/>
  <c r="Z123" i="2"/>
  <c r="AF118" i="2"/>
  <c r="BN114" i="2"/>
  <c r="Z114" i="2"/>
  <c r="G114" i="2"/>
  <c r="Z113" i="2"/>
  <c r="G113" i="2"/>
  <c r="BN113" i="2"/>
  <c r="G112" i="2"/>
  <c r="AC112" i="2" s="1"/>
  <c r="BN112" i="2"/>
  <c r="BN106" i="2"/>
  <c r="G106" i="2"/>
  <c r="BN124" i="2"/>
  <c r="Z124" i="2"/>
  <c r="BN122" i="2"/>
  <c r="Z78" i="2"/>
  <c r="BN78" i="2"/>
  <c r="G93" i="2"/>
  <c r="BN93" i="2"/>
  <c r="Z93" i="2"/>
  <c r="Z90" i="2"/>
  <c r="G90" i="2"/>
  <c r="BN90" i="2"/>
  <c r="BN163" i="2"/>
  <c r="G163" i="2"/>
  <c r="BN155" i="2"/>
  <c r="G155" i="2"/>
  <c r="BN147" i="2"/>
  <c r="G147" i="2"/>
  <c r="BN139" i="2"/>
  <c r="G139" i="2"/>
  <c r="BN131" i="2"/>
  <c r="G131" i="2"/>
  <c r="G125" i="2"/>
  <c r="G116" i="2"/>
  <c r="AF111" i="2"/>
  <c r="I111" i="2"/>
  <c r="AC111" i="2"/>
  <c r="Z109" i="2"/>
  <c r="G109" i="2"/>
  <c r="G82" i="2"/>
  <c r="BN82" i="2"/>
  <c r="Z82" i="2"/>
  <c r="AC115" i="2"/>
  <c r="Z111" i="2"/>
  <c r="BN111" i="2"/>
  <c r="BN116" i="2"/>
  <c r="G91" i="2"/>
  <c r="BN91" i="2"/>
  <c r="Z91" i="2"/>
  <c r="BN109" i="2"/>
  <c r="G99" i="2"/>
  <c r="BN99" i="2"/>
  <c r="Z99" i="2"/>
  <c r="G104" i="2"/>
  <c r="BN104" i="2"/>
  <c r="BN100" i="2"/>
  <c r="I84" i="2"/>
  <c r="AF84" i="2"/>
  <c r="AC84" i="2"/>
  <c r="Z80" i="2"/>
  <c r="G80" i="2"/>
  <c r="BN80" i="2"/>
  <c r="G71" i="2"/>
  <c r="BN71" i="2"/>
  <c r="BM71" i="2" s="1"/>
  <c r="BL71" i="2" s="1"/>
  <c r="BK71" i="2" s="1"/>
  <c r="BJ71" i="2" s="1"/>
  <c r="BI71" i="2" s="1"/>
  <c r="BH71" i="2" s="1"/>
  <c r="BG71" i="2" s="1"/>
  <c r="BF71" i="2" s="1"/>
  <c r="BE71" i="2" s="1"/>
  <c r="Z71" i="2"/>
  <c r="G65" i="2"/>
  <c r="BN65" i="2"/>
  <c r="Z65" i="2"/>
  <c r="BN84" i="2"/>
  <c r="Z84" i="2"/>
  <c r="G68" i="2"/>
  <c r="BN68" i="2"/>
  <c r="Z68" i="2"/>
  <c r="Z105" i="2"/>
  <c r="G105" i="2"/>
  <c r="BN105" i="2"/>
  <c r="AF87" i="2"/>
  <c r="Z86" i="2"/>
  <c r="G86" i="2"/>
  <c r="BN86" i="2"/>
  <c r="Z74" i="2"/>
  <c r="G74" i="2"/>
  <c r="BN74" i="2"/>
  <c r="CW67" i="2"/>
  <c r="CV67" i="2"/>
  <c r="CU67" i="2" s="1"/>
  <c r="CT67" i="2" s="1"/>
  <c r="CS67" i="2" s="1"/>
  <c r="CR67" i="2" s="1"/>
  <c r="CQ67" i="2" s="1"/>
  <c r="CP67" i="2" s="1"/>
  <c r="CO67" i="2" s="1"/>
  <c r="G107" i="2"/>
  <c r="BN107" i="2"/>
  <c r="G96" i="2"/>
  <c r="BN96" i="2"/>
  <c r="BN87" i="2"/>
  <c r="Z87" i="2"/>
  <c r="BN108" i="2"/>
  <c r="G100" i="2"/>
  <c r="BN95" i="2"/>
  <c r="G95" i="2"/>
  <c r="Z73" i="2"/>
  <c r="G73" i="2"/>
  <c r="BN73" i="2"/>
  <c r="Z104" i="2"/>
  <c r="CW73" i="2"/>
  <c r="CV73" i="2" s="1"/>
  <c r="CU73" i="2" s="1"/>
  <c r="CT73" i="2" s="1"/>
  <c r="CS73" i="2" s="1"/>
  <c r="CR73" i="2" s="1"/>
  <c r="CQ73" i="2" s="1"/>
  <c r="CP73" i="2" s="1"/>
  <c r="CO73" i="2" s="1"/>
  <c r="G75" i="2"/>
  <c r="BN75" i="2"/>
  <c r="G72" i="2"/>
  <c r="I72" i="2" s="1"/>
  <c r="BN72" i="2"/>
  <c r="Z55" i="2"/>
  <c r="G55" i="2"/>
  <c r="BN55" i="2"/>
  <c r="BN97" i="2"/>
  <c r="G97" i="2"/>
  <c r="BN89" i="2"/>
  <c r="G89" i="2"/>
  <c r="I89" i="2" s="1"/>
  <c r="G88" i="2"/>
  <c r="Z77" i="2"/>
  <c r="G77" i="2"/>
  <c r="BN77" i="2"/>
  <c r="G76" i="2"/>
  <c r="BN76" i="2"/>
  <c r="G64" i="2"/>
  <c r="Z64" i="2"/>
  <c r="G85" i="2"/>
  <c r="BN85" i="2"/>
  <c r="CX62" i="2"/>
  <c r="CK62" i="2"/>
  <c r="BN88" i="2"/>
  <c r="CW69" i="2"/>
  <c r="CV69" i="2" s="1"/>
  <c r="CU69" i="2" s="1"/>
  <c r="CT69" i="2" s="1"/>
  <c r="CS69" i="2" s="1"/>
  <c r="CR69" i="2" s="1"/>
  <c r="CQ69" i="2" s="1"/>
  <c r="CP69" i="2" s="1"/>
  <c r="CO69" i="2" s="1"/>
  <c r="G67" i="2"/>
  <c r="BN67" i="2"/>
  <c r="CW58" i="2"/>
  <c r="CV58" i="2" s="1"/>
  <c r="CU58" i="2" s="1"/>
  <c r="CT58" i="2" s="1"/>
  <c r="CS58" i="2" s="1"/>
  <c r="CR58" i="2" s="1"/>
  <c r="CQ58" i="2" s="1"/>
  <c r="CP58" i="2" s="1"/>
  <c r="CO58" i="2" s="1"/>
  <c r="G57" i="2"/>
  <c r="BN57" i="2"/>
  <c r="Z57" i="2"/>
  <c r="G79" i="2"/>
  <c r="BN79" i="2"/>
  <c r="Z72" i="2"/>
  <c r="Z70" i="2"/>
  <c r="G70" i="2"/>
  <c r="BN70" i="2"/>
  <c r="Z69" i="2"/>
  <c r="G69" i="2"/>
  <c r="BN69" i="2"/>
  <c r="G56" i="2"/>
  <c r="BN56" i="2"/>
  <c r="Z56" i="2"/>
  <c r="G50" i="2"/>
  <c r="BN50" i="2"/>
  <c r="Z50" i="2"/>
  <c r="G41" i="2"/>
  <c r="BN41" i="2"/>
  <c r="Z41" i="2"/>
  <c r="Z38" i="2"/>
  <c r="G38" i="2"/>
  <c r="BN38" i="2"/>
  <c r="Z58" i="2"/>
  <c r="G58" i="2"/>
  <c r="BN58" i="2"/>
  <c r="AC51" i="2"/>
  <c r="I51" i="2"/>
  <c r="AF51" i="2"/>
  <c r="G49" i="2"/>
  <c r="Z49" i="2"/>
  <c r="BN49" i="2"/>
  <c r="BN62" i="2"/>
  <c r="CK61" i="2"/>
  <c r="Z59" i="2"/>
  <c r="G59" i="2"/>
  <c r="BN59" i="2"/>
  <c r="G52" i="2"/>
  <c r="AC52" i="2" s="1"/>
  <c r="BN52" i="2"/>
  <c r="CW54" i="2"/>
  <c r="CV54" i="2"/>
  <c r="CU54" i="2" s="1"/>
  <c r="CT54" i="2" s="1"/>
  <c r="CS54" i="2" s="1"/>
  <c r="CR54" i="2" s="1"/>
  <c r="CQ54" i="2" s="1"/>
  <c r="CP54" i="2" s="1"/>
  <c r="CO54" i="2" s="1"/>
  <c r="G53" i="2"/>
  <c r="BN53" i="2"/>
  <c r="CX35" i="2"/>
  <c r="CK35" i="2"/>
  <c r="Z54" i="2"/>
  <c r="G54" i="2"/>
  <c r="BN54" i="2"/>
  <c r="Z44" i="2"/>
  <c r="G44" i="2"/>
  <c r="BN44" i="2"/>
  <c r="CK58" i="2"/>
  <c r="CK54" i="2"/>
  <c r="BN51" i="2"/>
  <c r="Z51" i="2"/>
  <c r="G37" i="2"/>
  <c r="BN37" i="2"/>
  <c r="Z37" i="2"/>
  <c r="G45" i="2"/>
  <c r="BN45" i="2"/>
  <c r="Z45" i="2"/>
  <c r="Z42" i="2"/>
  <c r="G42" i="2"/>
  <c r="BN42" i="2"/>
  <c r="CX48" i="2"/>
  <c r="CK47" i="2"/>
  <c r="Z46" i="2"/>
  <c r="G46" i="2"/>
  <c r="BN46" i="2"/>
  <c r="CK36" i="2"/>
  <c r="CX36" i="2"/>
  <c r="CK40" i="2"/>
  <c r="CX40" i="2"/>
  <c r="G40" i="2"/>
  <c r="G32" i="2"/>
  <c r="BN32" i="2"/>
  <c r="Z32" i="2"/>
  <c r="CK44" i="2"/>
  <c r="CX44" i="2"/>
  <c r="BM39" i="2"/>
  <c r="BL39" i="2" s="1"/>
  <c r="BK39" i="2" s="1"/>
  <c r="BJ39" i="2" s="1"/>
  <c r="BI39" i="2" s="1"/>
  <c r="BH39" i="2" s="1"/>
  <c r="BG39" i="2" s="1"/>
  <c r="BF39" i="2" s="1"/>
  <c r="BE39" i="2" s="1"/>
  <c r="G33" i="2"/>
  <c r="BN33" i="2"/>
  <c r="Z33" i="2"/>
  <c r="G34" i="2"/>
  <c r="BN34" i="2"/>
  <c r="G31" i="2"/>
  <c r="CW34" i="2"/>
  <c r="CV34" i="2" s="1"/>
  <c r="CU34" i="2" s="1"/>
  <c r="CT34" i="2" s="1"/>
  <c r="CS34" i="2" s="1"/>
  <c r="CR34" i="2" s="1"/>
  <c r="CQ34" i="2" s="1"/>
  <c r="CP34" i="2" s="1"/>
  <c r="CO34" i="2" s="1"/>
  <c r="BN30" i="2"/>
  <c r="CK28" i="2"/>
  <c r="CX28" i="2"/>
  <c r="G22" i="2"/>
  <c r="Z22" i="2"/>
  <c r="Z21" i="2"/>
  <c r="G21" i="2"/>
  <c r="Z27" i="2"/>
  <c r="G27" i="2"/>
  <c r="BN22" i="2"/>
  <c r="CX15" i="2"/>
  <c r="CX20" i="2"/>
  <c r="CX8" i="2"/>
  <c r="CX10" i="2"/>
  <c r="CX4" i="2"/>
  <c r="CX12" i="2"/>
  <c r="BB12" i="2"/>
  <c r="CX13" i="2"/>
  <c r="CX16" i="2"/>
  <c r="CX2" i="2"/>
  <c r="CX3" i="2"/>
  <c r="CX5" i="2"/>
  <c r="CX9" i="2"/>
  <c r="CX18" i="2"/>
  <c r="CX22" i="2"/>
  <c r="CX26" i="2"/>
  <c r="CX23" i="2"/>
  <c r="CX27" i="2"/>
  <c r="CX6" i="2"/>
  <c r="CX14" i="2"/>
  <c r="CX17" i="2"/>
  <c r="CX19" i="2"/>
  <c r="BN23" i="2"/>
  <c r="BN27" i="2"/>
  <c r="BN21" i="2"/>
  <c r="CX24" i="2"/>
  <c r="CX25" i="2"/>
  <c r="BB13" i="2"/>
  <c r="BB17" i="2" s="1"/>
  <c r="G25" i="2"/>
  <c r="G28" i="2"/>
  <c r="Z23" i="2"/>
  <c r="G23" i="2"/>
  <c r="BR14" i="2"/>
  <c r="BR3" i="2"/>
  <c r="BR4" i="2"/>
  <c r="BR9" i="2"/>
  <c r="BR17" i="2"/>
  <c r="BR11" i="2"/>
  <c r="BR2" i="2"/>
  <c r="BR7" i="2"/>
  <c r="BR15" i="2"/>
  <c r="BR6" i="2"/>
  <c r="AB12" i="2"/>
  <c r="AB18" i="2"/>
  <c r="AU30" i="2" s="1"/>
  <c r="AB16" i="2"/>
  <c r="BR5" i="2"/>
  <c r="R116" i="1"/>
  <c r="M252" i="1"/>
  <c r="R104" i="1"/>
  <c r="K216" i="1"/>
  <c r="M213" i="1"/>
  <c r="M299" i="1"/>
  <c r="R157" i="1"/>
  <c r="R153" i="1"/>
  <c r="R139" i="1"/>
  <c r="M281" i="1"/>
  <c r="K277" i="1"/>
  <c r="R130" i="1"/>
  <c r="K259" i="1"/>
  <c r="R112" i="1"/>
  <c r="J209" i="1"/>
  <c r="N309" i="1"/>
  <c r="M294" i="1"/>
  <c r="R168" i="1"/>
  <c r="R149" i="1"/>
  <c r="M219" i="1"/>
  <c r="R164" i="1"/>
  <c r="R141" i="1"/>
  <c r="R121" i="1"/>
  <c r="M238" i="1"/>
  <c r="M221" i="1"/>
  <c r="J328" i="1"/>
  <c r="M296" i="1"/>
  <c r="R138" i="1"/>
  <c r="K270" i="1"/>
  <c r="R129" i="1"/>
  <c r="K261" i="1"/>
  <c r="R114" i="1"/>
  <c r="K254" i="1"/>
  <c r="R73" i="1"/>
  <c r="M211" i="1"/>
  <c r="K303" i="1"/>
  <c r="N243" i="1"/>
  <c r="R105" i="1"/>
  <c r="R88" i="1"/>
  <c r="K217" i="1"/>
  <c r="R79" i="1"/>
  <c r="M321" i="1"/>
  <c r="R172" i="1"/>
  <c r="R150" i="1"/>
  <c r="M292" i="1"/>
  <c r="R134" i="1"/>
  <c r="K275" i="1"/>
  <c r="K269" i="1"/>
  <c r="K231" i="1"/>
  <c r="M206" i="1"/>
  <c r="R144" i="1"/>
  <c r="R97" i="1"/>
  <c r="M230" i="1"/>
  <c r="R80" i="1"/>
  <c r="M202" i="1"/>
  <c r="R64" i="1"/>
  <c r="R142" i="1"/>
  <c r="M225" i="1"/>
  <c r="R87" i="1"/>
  <c r="R146" i="1"/>
  <c r="M288" i="1"/>
  <c r="R126" i="1"/>
  <c r="K248" i="1"/>
  <c r="M239" i="1"/>
  <c r="R101" i="1"/>
  <c r="K210" i="1"/>
  <c r="R72" i="1"/>
  <c r="R69" i="1"/>
  <c r="K204" i="1"/>
  <c r="K222" i="1"/>
  <c r="R65" i="1"/>
  <c r="M203" i="1"/>
  <c r="BC2022" i="2"/>
  <c r="BD2127" i="2"/>
  <c r="BB2127" i="2"/>
  <c r="BC2127" i="2"/>
  <c r="BD2249" i="2"/>
  <c r="BB2249" i="2"/>
  <c r="BB2352" i="2"/>
  <c r="BD2245" i="2"/>
  <c r="BC2459" i="2"/>
  <c r="BB2459" i="2"/>
  <c r="BD2459" i="2"/>
  <c r="BB2487" i="2"/>
  <c r="BC2487" i="2"/>
  <c r="BD2487" i="2"/>
  <c r="BB2516" i="2"/>
  <c r="BC2516" i="2"/>
  <c r="BD2516" i="2"/>
  <c r="BD2585" i="2"/>
  <c r="BB2585" i="2"/>
  <c r="BC2585" i="2"/>
  <c r="BC2601" i="2"/>
  <c r="BB2069" i="2"/>
  <c r="BC2069" i="2"/>
  <c r="BD2069" i="2"/>
  <c r="BD2131" i="2"/>
  <c r="BB2131" i="2"/>
  <c r="BC2131" i="2"/>
  <c r="BB2049" i="2"/>
  <c r="BC2049" i="2"/>
  <c r="BD2049" i="2"/>
  <c r="BB2098" i="2"/>
  <c r="BC2098" i="2"/>
  <c r="BD2098" i="2"/>
  <c r="BB2034" i="2"/>
  <c r="BB2066" i="2"/>
  <c r="BD2066" i="2"/>
  <c r="BC2066" i="2"/>
  <c r="BC2159" i="2"/>
  <c r="BC2274" i="2"/>
  <c r="BB2274" i="2"/>
  <c r="BD2274" i="2"/>
  <c r="BB2074" i="2"/>
  <c r="BD2074" i="2"/>
  <c r="BD2376" i="2"/>
  <c r="BB2376" i="2"/>
  <c r="BC2376" i="2"/>
  <c r="BB2121" i="2"/>
  <c r="BC2121" i="2"/>
  <c r="BD2121" i="2"/>
  <c r="BC2467" i="2"/>
  <c r="BB2467" i="2"/>
  <c r="BD2467" i="2"/>
  <c r="BB2499" i="2"/>
  <c r="BC2499" i="2"/>
  <c r="BD2499" i="2"/>
  <c r="BD2432" i="2"/>
  <c r="BB2432" i="2"/>
  <c r="BC2432" i="2"/>
  <c r="BC2033" i="2"/>
  <c r="BD2033" i="2"/>
  <c r="BC2042" i="2"/>
  <c r="BD2135" i="2"/>
  <c r="BB2135" i="2"/>
  <c r="BC2135" i="2"/>
  <c r="BB1998" i="2"/>
  <c r="BD1998" i="2"/>
  <c r="BB2239" i="2"/>
  <c r="BC2239" i="2"/>
  <c r="BD2239" i="2"/>
  <c r="BC2123" i="2"/>
  <c r="BB2123" i="2"/>
  <c r="BD2123" i="2"/>
  <c r="BB2489" i="2"/>
  <c r="BD2505" i="2"/>
  <c r="BB2505" i="2"/>
  <c r="BC2505" i="2"/>
  <c r="BB2671" i="2"/>
  <c r="BC2671" i="2"/>
  <c r="BD2671" i="2"/>
  <c r="BC2609" i="2"/>
  <c r="BB2703" i="2"/>
  <c r="BC2703" i="2"/>
  <c r="BD2703" i="2"/>
  <c r="BC2101" i="2"/>
  <c r="BD2101" i="2"/>
  <c r="BB2101" i="2"/>
  <c r="BB2046" i="2"/>
  <c r="BD2046" i="2"/>
  <c r="BC2046" i="2"/>
  <c r="BB2106" i="2"/>
  <c r="BC2106" i="2"/>
  <c r="BD2106" i="2"/>
  <c r="BB2211" i="2"/>
  <c r="BD2438" i="2"/>
  <c r="BB2438" i="2"/>
  <c r="BC2438" i="2"/>
  <c r="BB2523" i="2"/>
  <c r="BD2523" i="2"/>
  <c r="BD2191" i="2"/>
  <c r="BB2191" i="2"/>
  <c r="BC2243" i="2"/>
  <c r="BD2243" i="2"/>
  <c r="BD2324" i="2"/>
  <c r="BB2324" i="2"/>
  <c r="BC2324" i="2"/>
  <c r="BD2344" i="2"/>
  <c r="BD2521" i="2"/>
  <c r="BB2521" i="2"/>
  <c r="BC2521" i="2"/>
  <c r="BD2420" i="2"/>
  <c r="BB2420" i="2"/>
  <c r="BC2420" i="2"/>
  <c r="BC2451" i="2"/>
  <c r="BB2451" i="2"/>
  <c r="BD2451" i="2"/>
  <c r="BB2415" i="2"/>
  <c r="BC2415" i="2"/>
  <c r="BD2415" i="2"/>
  <c r="BD2629" i="2"/>
  <c r="BB2687" i="2"/>
  <c r="BC2687" i="2"/>
  <c r="BC2025" i="2"/>
  <c r="BB2086" i="2"/>
  <c r="BB1990" i="2"/>
  <c r="BD1990" i="2"/>
  <c r="BC1990" i="2"/>
  <c r="BC2030" i="2"/>
  <c r="BB2655" i="2"/>
  <c r="BC2655" i="2"/>
  <c r="BD2655" i="2"/>
  <c r="BB2639" i="2"/>
  <c r="BC2639" i="2"/>
  <c r="BD2639" i="2"/>
  <c r="BB2688" i="2"/>
  <c r="BC2688" i="2"/>
  <c r="BD2688" i="2"/>
  <c r="BB2001" i="2"/>
  <c r="BC2001" i="2"/>
  <c r="BD2001" i="2"/>
  <c r="BB2240" i="2"/>
  <c r="BC2240" i="2"/>
  <c r="BD2240" i="2"/>
  <c r="BD2553" i="2"/>
  <c r="BB2553" i="2"/>
  <c r="BC2553" i="2"/>
  <c r="BB2547" i="2"/>
  <c r="BC2547" i="2"/>
  <c r="BD2547" i="2"/>
  <c r="BC2607" i="2"/>
  <c r="BD2607" i="2"/>
  <c r="BB2607" i="2"/>
  <c r="BB2002" i="2"/>
  <c r="BD2002" i="2"/>
  <c r="BC2002" i="2"/>
  <c r="BC2266" i="2"/>
  <c r="BD2266" i="2"/>
  <c r="BB2266" i="2"/>
  <c r="BB2270" i="2"/>
  <c r="BD2270" i="2"/>
  <c r="BC2368" i="2"/>
  <c r="BD2384" i="2"/>
  <c r="BB2384" i="2"/>
  <c r="BC2384" i="2"/>
  <c r="BB2235" i="2"/>
  <c r="BC2235" i="2"/>
  <c r="BD2235" i="2"/>
  <c r="BB2315" i="2"/>
  <c r="BC2315" i="2"/>
  <c r="BD2315" i="2"/>
  <c r="BC2461" i="2"/>
  <c r="BB2461" i="2"/>
  <c r="BD2461" i="2"/>
  <c r="BD2424" i="2"/>
  <c r="BB2424" i="2"/>
  <c r="BC2424" i="2"/>
  <c r="BD2593" i="2"/>
  <c r="BB2593" i="2"/>
  <c r="BC2593" i="2"/>
  <c r="BB2247" i="2"/>
  <c r="BC2247" i="2"/>
  <c r="BD2247" i="2"/>
  <c r="BD2336" i="2"/>
  <c r="BB2336" i="2"/>
  <c r="BC2336" i="2"/>
  <c r="BD2665" i="2"/>
  <c r="BB2665" i="2"/>
  <c r="BC2665" i="2"/>
  <c r="BB2721" i="2"/>
  <c r="BC2721" i="2"/>
  <c r="BD2721" i="2"/>
  <c r="BC2640" i="2"/>
  <c r="BB2672" i="2"/>
  <c r="BC2672" i="2"/>
  <c r="BD2672" i="2"/>
  <c r="BB2696" i="2"/>
  <c r="BC2696" i="2"/>
  <c r="BD2696" i="2"/>
  <c r="AU25" i="2"/>
  <c r="CE26" i="2"/>
  <c r="CE30" i="2"/>
  <c r="CE22" i="2"/>
  <c r="CE27" i="2"/>
  <c r="CE17" i="2"/>
  <c r="CE24" i="2"/>
  <c r="AU28" i="2"/>
  <c r="CE11" i="2"/>
  <c r="CE19" i="2"/>
  <c r="AU27" i="2"/>
  <c r="AU40" i="2"/>
  <c r="CE45" i="2"/>
  <c r="CE32" i="2"/>
  <c r="AU41" i="2"/>
  <c r="CE42" i="2"/>
  <c r="CE46" i="2"/>
  <c r="CE33" i="2"/>
  <c r="AU38" i="2"/>
  <c r="CE43" i="2"/>
  <c r="AU33" i="2"/>
  <c r="CE40" i="2"/>
  <c r="AU43" i="2"/>
  <c r="AU34" i="2"/>
  <c r="CE49" i="2"/>
  <c r="CE53" i="2"/>
  <c r="AU60" i="2"/>
  <c r="CE21" i="2"/>
  <c r="AU57" i="2"/>
  <c r="CE58" i="2"/>
  <c r="CE62" i="2"/>
  <c r="CE31" i="2"/>
  <c r="AU47" i="2"/>
  <c r="AU62" i="2"/>
  <c r="AU64" i="2"/>
  <c r="AU67" i="2"/>
  <c r="CE68" i="2"/>
  <c r="CE72" i="2"/>
  <c r="CE76" i="2"/>
  <c r="CE64" i="2"/>
  <c r="CE51" i="2"/>
  <c r="AU59" i="2"/>
  <c r="AU68" i="2"/>
  <c r="CE69" i="2"/>
  <c r="CE73" i="2"/>
  <c r="CE50" i="2"/>
  <c r="AU69" i="2"/>
  <c r="CE70" i="2"/>
  <c r="AU98" i="2"/>
  <c r="CE67" i="2"/>
  <c r="AU101" i="2"/>
  <c r="CE66" i="2"/>
  <c r="AU96" i="2"/>
  <c r="CE55" i="2"/>
  <c r="AU91" i="2"/>
  <c r="AU85" i="2"/>
  <c r="AU94" i="2"/>
  <c r="CE75" i="2"/>
  <c r="AU105" i="2"/>
  <c r="AU110" i="2"/>
  <c r="AU111" i="2"/>
  <c r="CE71" i="2"/>
  <c r="AU87" i="2"/>
  <c r="AU95" i="2"/>
  <c r="AU103" i="2"/>
  <c r="AU113" i="2"/>
  <c r="AU135" i="2"/>
  <c r="AU159" i="2"/>
  <c r="AU118" i="2"/>
  <c r="AU146" i="2"/>
  <c r="AU154" i="2"/>
  <c r="AU170" i="2"/>
  <c r="AU119" i="2"/>
  <c r="AU133" i="2"/>
  <c r="AU149" i="2"/>
  <c r="AU165" i="2"/>
  <c r="AU121" i="2"/>
  <c r="AU128" i="2"/>
  <c r="AU136" i="2"/>
  <c r="AU144" i="2"/>
  <c r="AU160" i="2"/>
  <c r="AU139" i="2"/>
  <c r="AU147" i="2"/>
  <c r="AU155" i="2"/>
  <c r="AU134" i="2"/>
  <c r="AU166" i="2"/>
  <c r="AU174" i="2"/>
  <c r="AU184" i="2"/>
  <c r="AU129" i="2"/>
  <c r="AU179" i="2"/>
  <c r="AU200" i="2"/>
  <c r="AU204" i="2"/>
  <c r="AU206" i="2"/>
  <c r="AU74" i="2"/>
  <c r="AU175" i="2"/>
  <c r="AU140" i="2"/>
  <c r="AU156" i="2"/>
  <c r="AU173" i="2"/>
  <c r="AU193" i="2"/>
  <c r="AU158" i="2"/>
  <c r="AU180" i="2"/>
  <c r="AU188" i="2"/>
  <c r="AU247" i="2"/>
  <c r="AU197" i="2"/>
  <c r="AU116" i="2"/>
  <c r="AU132" i="2"/>
  <c r="AU215" i="2"/>
  <c r="AU219" i="2"/>
  <c r="AU223" i="2"/>
  <c r="AU227" i="2"/>
  <c r="AU231" i="2"/>
  <c r="AU235" i="2"/>
  <c r="AU239" i="2"/>
  <c r="AU241" i="2"/>
  <c r="AU243" i="2"/>
  <c r="AU177" i="2"/>
  <c r="AU178" i="2"/>
  <c r="AU189" i="2"/>
  <c r="AU194" i="2"/>
  <c r="AU176" i="2"/>
  <c r="AU198" i="2"/>
  <c r="AU240" i="2"/>
  <c r="AU244" i="2"/>
  <c r="AU214" i="2"/>
  <c r="AU236" i="2"/>
  <c r="AU251" i="2"/>
  <c r="AU153" i="2"/>
  <c r="AU212" i="2"/>
  <c r="AU216" i="2"/>
  <c r="AU248" i="2"/>
  <c r="AU191" i="2"/>
  <c r="AU238" i="2"/>
  <c r="AU256" i="2"/>
  <c r="AU265" i="2"/>
  <c r="AU257" i="2"/>
  <c r="AU137" i="2"/>
  <c r="AU205" i="2"/>
  <c r="AU246" i="2"/>
  <c r="AU259" i="2"/>
  <c r="AU274" i="2"/>
  <c r="AU276" i="2"/>
  <c r="AU148" i="2"/>
  <c r="AU253" i="2"/>
  <c r="AU220" i="2"/>
  <c r="AU301" i="2"/>
  <c r="AU272" i="2"/>
  <c r="AU284" i="2"/>
  <c r="AU305" i="2"/>
  <c r="AU308" i="2"/>
  <c r="AU311" i="2"/>
  <c r="AU270" i="2"/>
  <c r="AU291" i="2"/>
  <c r="AU296" i="2"/>
  <c r="AU299" i="2"/>
  <c r="AU283" i="2"/>
  <c r="AU114" i="2"/>
  <c r="AU282" i="2"/>
  <c r="AU294" i="2"/>
  <c r="AU260" i="2"/>
  <c r="AU281" i="2"/>
  <c r="AU286" i="2"/>
  <c r="AU288" i="2"/>
  <c r="AU292" i="2"/>
  <c r="AU264" i="2"/>
  <c r="AU266" i="2"/>
  <c r="AU280" i="2"/>
  <c r="AU295" i="2"/>
  <c r="AU298" i="2"/>
  <c r="AU261" i="2"/>
  <c r="AU297" i="2"/>
  <c r="AU326" i="2"/>
  <c r="AU309" i="2"/>
  <c r="AU315" i="2"/>
  <c r="AU321" i="2"/>
  <c r="AU275" i="2"/>
  <c r="AU313" i="2"/>
  <c r="AU319" i="2"/>
  <c r="AU324" i="2"/>
  <c r="AU342" i="2"/>
  <c r="AT342" i="2" s="1"/>
  <c r="AU307" i="2"/>
  <c r="AU316" i="2"/>
  <c r="AU322" i="2"/>
  <c r="AU327" i="2"/>
  <c r="AU300" i="2"/>
  <c r="AU310" i="2"/>
  <c r="AU325" i="2"/>
  <c r="AU318" i="2"/>
  <c r="AU320" i="2"/>
  <c r="AU323" i="2"/>
  <c r="AU328" i="2"/>
  <c r="AU374" i="2"/>
  <c r="AU381" i="2"/>
  <c r="CE8" i="2"/>
  <c r="CE10" i="2"/>
  <c r="CE9" i="2"/>
  <c r="CE4" i="2"/>
  <c r="CE3" i="2"/>
  <c r="CE20" i="2"/>
  <c r="CE13" i="2"/>
  <c r="BM214" i="2"/>
  <c r="BL214" i="2" s="1"/>
  <c r="BK214" i="2" s="1"/>
  <c r="BJ214" i="2" s="1"/>
  <c r="BI214" i="2" s="1"/>
  <c r="BH214" i="2" s="1"/>
  <c r="BG214" i="2" s="1"/>
  <c r="BF214" i="2" s="1"/>
  <c r="BE214" i="2" s="1"/>
  <c r="BM262" i="2"/>
  <c r="BL262" i="2" s="1"/>
  <c r="BK262" i="2" s="1"/>
  <c r="BJ262" i="2" s="1"/>
  <c r="BI262" i="2" s="1"/>
  <c r="BH262" i="2" s="1"/>
  <c r="BG262" i="2" s="1"/>
  <c r="BF262" i="2" s="1"/>
  <c r="BE262" i="2" s="1"/>
  <c r="BD2292" i="2"/>
  <c r="BB2292" i="2"/>
  <c r="BC2292" i="2"/>
  <c r="BB2378" i="2"/>
  <c r="BD2378" i="2"/>
  <c r="BC2378" i="2"/>
  <c r="BD2525" i="2"/>
  <c r="BB2525" i="2"/>
  <c r="BC2525" i="2"/>
  <c r="BD2412" i="2"/>
  <c r="BB2412" i="2"/>
  <c r="BC2412" i="2"/>
  <c r="BB2539" i="2"/>
  <c r="BC2539" i="2"/>
  <c r="BD2539" i="2"/>
  <c r="BC2690" i="2"/>
  <c r="BB2690" i="2"/>
  <c r="BD2690" i="2"/>
  <c r="CW17" i="2"/>
  <c r="CV17" i="2" s="1"/>
  <c r="CU17" i="2" s="1"/>
  <c r="CT17" i="2" s="1"/>
  <c r="CS17" i="2" s="1"/>
  <c r="CR17" i="2" s="1"/>
  <c r="CQ17" i="2" s="1"/>
  <c r="CP17" i="2" s="1"/>
  <c r="CO17" i="2" s="1"/>
  <c r="CW9" i="2"/>
  <c r="CV9" i="2" s="1"/>
  <c r="CU9" i="2" s="1"/>
  <c r="CT9" i="2" s="1"/>
  <c r="CS9" i="2" s="1"/>
  <c r="CR9" i="2" s="1"/>
  <c r="CQ9" i="2" s="1"/>
  <c r="CP9" i="2" s="1"/>
  <c r="CO9" i="2" s="1"/>
  <c r="CW4" i="2"/>
  <c r="CV4" i="2" s="1"/>
  <c r="CU4" i="2" s="1"/>
  <c r="CT4" i="2" s="1"/>
  <c r="CS4" i="2" s="1"/>
  <c r="CR4" i="2" s="1"/>
  <c r="CQ4" i="2" s="1"/>
  <c r="CP4" i="2" s="1"/>
  <c r="CO4" i="2" s="1"/>
  <c r="BM57" i="2"/>
  <c r="BL57" i="2" s="1"/>
  <c r="BK57" i="2" s="1"/>
  <c r="BJ57" i="2" s="1"/>
  <c r="BI57" i="2" s="1"/>
  <c r="BH57" i="2" s="1"/>
  <c r="BG57" i="2" s="1"/>
  <c r="BF57" i="2" s="1"/>
  <c r="BE57" i="2" s="1"/>
  <c r="AC77" i="2"/>
  <c r="AF77" i="2"/>
  <c r="I77" i="2"/>
  <c r="BM114" i="2"/>
  <c r="BL114" i="2"/>
  <c r="BK114" i="2" s="1"/>
  <c r="BM158" i="2"/>
  <c r="BL158" i="2" s="1"/>
  <c r="BK158" i="2" s="1"/>
  <c r="BJ158" i="2" s="1"/>
  <c r="BI158" i="2" s="1"/>
  <c r="BH158" i="2" s="1"/>
  <c r="BG158" i="2" s="1"/>
  <c r="BF158" i="2" s="1"/>
  <c r="BE158" i="2" s="1"/>
  <c r="AF119" i="2"/>
  <c r="I119" i="2"/>
  <c r="AC119" i="2"/>
  <c r="I188" i="2"/>
  <c r="AF188" i="2"/>
  <c r="AC146" i="2"/>
  <c r="I146" i="2"/>
  <c r="AF146" i="2"/>
  <c r="AC190" i="2"/>
  <c r="I190" i="2"/>
  <c r="AF190" i="2"/>
  <c r="AF216" i="2"/>
  <c r="I216" i="2"/>
  <c r="AC216" i="2"/>
  <c r="R216" i="2"/>
  <c r="BM302" i="2"/>
  <c r="BL302" i="2" s="1"/>
  <c r="BK302" i="2" s="1"/>
  <c r="BJ302" i="2" s="1"/>
  <c r="BI302" i="2" s="1"/>
  <c r="BH302" i="2" s="1"/>
  <c r="BG302" i="2" s="1"/>
  <c r="BF302" i="2" s="1"/>
  <c r="BE302" i="2" s="1"/>
  <c r="BB2117" i="2"/>
  <c r="BC2117" i="2"/>
  <c r="BD2117" i="2"/>
  <c r="BB2078" i="2"/>
  <c r="BD2078" i="2"/>
  <c r="BC2078" i="2"/>
  <c r="BD2143" i="2"/>
  <c r="BB2143" i="2"/>
  <c r="BC2143" i="2"/>
  <c r="BD2217" i="2"/>
  <c r="BB2217" i="2"/>
  <c r="BC2217" i="2"/>
  <c r="BD2280" i="2"/>
  <c r="BB2280" i="2"/>
  <c r="BC2280" i="2"/>
  <c r="BD2296" i="2"/>
  <c r="BB2296" i="2"/>
  <c r="BC2296" i="2"/>
  <c r="BD2328" i="2"/>
  <c r="BB2328" i="2"/>
  <c r="BC2328" i="2"/>
  <c r="BB2346" i="2"/>
  <c r="BD2346" i="2"/>
  <c r="BC2346" i="2"/>
  <c r="BD2364" i="2"/>
  <c r="BB2364" i="2"/>
  <c r="BC2364" i="2"/>
  <c r="BD2241" i="2"/>
  <c r="BB2241" i="2"/>
  <c r="BC2241" i="2"/>
  <c r="BB2370" i="2"/>
  <c r="BD2370" i="2"/>
  <c r="BC2370" i="2"/>
  <c r="BD2163" i="2"/>
  <c r="BB2163" i="2"/>
  <c r="BC2163" i="2"/>
  <c r="BB2298" i="2"/>
  <c r="BC2298" i="2"/>
  <c r="BD2298" i="2"/>
  <c r="BB2224" i="2"/>
  <c r="BC2224" i="2"/>
  <c r="BD2224" i="2"/>
  <c r="BD2187" i="2"/>
  <c r="BB2187" i="2"/>
  <c r="BB2440" i="2"/>
  <c r="BC2440" i="2"/>
  <c r="BD2440" i="2"/>
  <c r="BB2456" i="2"/>
  <c r="BC2456" i="2"/>
  <c r="BD2456" i="2"/>
  <c r="BD2513" i="2"/>
  <c r="BB2513" i="2"/>
  <c r="BC2513" i="2"/>
  <c r="BB2543" i="2"/>
  <c r="BC2543" i="2"/>
  <c r="BD2543" i="2"/>
  <c r="BB2556" i="2"/>
  <c r="BC2556" i="2"/>
  <c r="BD2556" i="2"/>
  <c r="BD2569" i="2"/>
  <c r="BB2569" i="2"/>
  <c r="BC2569" i="2"/>
  <c r="BD2380" i="2"/>
  <c r="BB2380" i="2"/>
  <c r="BC2380" i="2"/>
  <c r="BD2436" i="2"/>
  <c r="BB2436" i="2"/>
  <c r="BC2436" i="2"/>
  <c r="BB2515" i="2"/>
  <c r="BC2515" i="2"/>
  <c r="BD2515" i="2"/>
  <c r="BB2579" i="2"/>
  <c r="BC2579" i="2"/>
  <c r="BD2579" i="2"/>
  <c r="BD2416" i="2"/>
  <c r="BB2416" i="2"/>
  <c r="BC2416" i="2"/>
  <c r="BC2445" i="2"/>
  <c r="BB2445" i="2"/>
  <c r="BD2445" i="2"/>
  <c r="BB2470" i="2"/>
  <c r="BC2470" i="2"/>
  <c r="BD2470" i="2"/>
  <c r="BB2527" i="2"/>
  <c r="BC2527" i="2"/>
  <c r="BD2527" i="2"/>
  <c r="BD2442" i="2"/>
  <c r="BB2442" i="2"/>
  <c r="BC2442" i="2"/>
  <c r="BD2637" i="2"/>
  <c r="BB2637" i="2"/>
  <c r="BC2637" i="2"/>
  <c r="BC2727" i="2"/>
  <c r="BD2727" i="2"/>
  <c r="BB2727" i="2"/>
  <c r="BD2613" i="2"/>
  <c r="BB2613" i="2"/>
  <c r="BC2613" i="2"/>
  <c r="BB2664" i="2"/>
  <c r="BC2664" i="2"/>
  <c r="BD2664" i="2"/>
  <c r="BB2712" i="2"/>
  <c r="BC2712" i="2"/>
  <c r="BD2712" i="2"/>
  <c r="AC23" i="2"/>
  <c r="I23" i="2"/>
  <c r="AF23" i="2"/>
  <c r="BM89" i="2"/>
  <c r="BL89" i="2" s="1"/>
  <c r="BK89" i="2" s="1"/>
  <c r="BJ89" i="2" s="1"/>
  <c r="BI89" i="2" s="1"/>
  <c r="BH89" i="2" s="1"/>
  <c r="BG89" i="2" s="1"/>
  <c r="BF89" i="2" s="1"/>
  <c r="BE89" i="2" s="1"/>
  <c r="AF224" i="2"/>
  <c r="R224" i="2"/>
  <c r="I224" i="2"/>
  <c r="AC224" i="2"/>
  <c r="BM268" i="2"/>
  <c r="BL268" i="2" s="1"/>
  <c r="BK268" i="2" s="1"/>
  <c r="BJ268" i="2" s="1"/>
  <c r="BI268" i="2" s="1"/>
  <c r="BH268" i="2" s="1"/>
  <c r="BG268" i="2" s="1"/>
  <c r="BF268" i="2" s="1"/>
  <c r="BE268" i="2" s="1"/>
  <c r="I257" i="2"/>
  <c r="AC257" i="2"/>
  <c r="AF257" i="2"/>
  <c r="R257" i="2"/>
  <c r="BM308" i="2"/>
  <c r="BL308" i="2" s="1"/>
  <c r="BK308" i="2" s="1"/>
  <c r="BJ308" i="2" s="1"/>
  <c r="BI308" i="2" s="1"/>
  <c r="BH308" i="2" s="1"/>
  <c r="BG308" i="2" s="1"/>
  <c r="BF308" i="2" s="1"/>
  <c r="BE308" i="2" s="1"/>
  <c r="BC2119" i="2"/>
  <c r="BB2119" i="2"/>
  <c r="BD2119" i="2"/>
  <c r="BC2465" i="2"/>
  <c r="BB2465" i="2"/>
  <c r="BD2465" i="2"/>
  <c r="BD2497" i="2"/>
  <c r="BB2497" i="2"/>
  <c r="BC2497" i="2"/>
  <c r="BB2583" i="2"/>
  <c r="BC2583" i="2"/>
  <c r="BD2583" i="2"/>
  <c r="BD2493" i="2"/>
  <c r="BB2493" i="2"/>
  <c r="BC2493" i="2"/>
  <c r="BB2695" i="2"/>
  <c r="BC2695" i="2"/>
  <c r="BD2695" i="2"/>
  <c r="CE2" i="2"/>
  <c r="CW14" i="2"/>
  <c r="CV14" i="2" s="1"/>
  <c r="CU14" i="2" s="1"/>
  <c r="CT14" i="2" s="1"/>
  <c r="CS14" i="2" s="1"/>
  <c r="CR14" i="2" s="1"/>
  <c r="CQ14" i="2" s="1"/>
  <c r="CP14" i="2" s="1"/>
  <c r="CO14" i="2" s="1"/>
  <c r="CW5" i="2"/>
  <c r="CV5" i="2"/>
  <c r="CU5" i="2" s="1"/>
  <c r="CT5" i="2" s="1"/>
  <c r="CS5" i="2" s="1"/>
  <c r="CR5" i="2" s="1"/>
  <c r="CQ5" i="2" s="1"/>
  <c r="CP5" i="2" s="1"/>
  <c r="CO5" i="2" s="1"/>
  <c r="CW10" i="2"/>
  <c r="CV10" i="2" s="1"/>
  <c r="CU10" i="2" s="1"/>
  <c r="CT10" i="2" s="1"/>
  <c r="CS10" i="2" s="1"/>
  <c r="CR10" i="2" s="1"/>
  <c r="CQ10" i="2" s="1"/>
  <c r="CP10" i="2" s="1"/>
  <c r="CO10" i="2" s="1"/>
  <c r="AC76" i="2"/>
  <c r="I76" i="2"/>
  <c r="AF76" i="2"/>
  <c r="AC107" i="2"/>
  <c r="I107" i="2"/>
  <c r="AF107" i="2"/>
  <c r="BM84" i="2"/>
  <c r="BL84" i="2" s="1"/>
  <c r="BK84" i="2" s="1"/>
  <c r="BJ84" i="2" s="1"/>
  <c r="BI84" i="2" s="1"/>
  <c r="BH84" i="2" s="1"/>
  <c r="BG84" i="2" s="1"/>
  <c r="BF84" i="2" s="1"/>
  <c r="BE84" i="2" s="1"/>
  <c r="AF137" i="2"/>
  <c r="I137" i="2"/>
  <c r="AC137" i="2"/>
  <c r="AC144" i="2"/>
  <c r="J144" i="2"/>
  <c r="AF144" i="2"/>
  <c r="BM196" i="2"/>
  <c r="BL196" i="2" s="1"/>
  <c r="BK196" i="2" s="1"/>
  <c r="BJ196" i="2" s="1"/>
  <c r="BI196" i="2" s="1"/>
  <c r="BH196" i="2" s="1"/>
  <c r="BG196" i="2" s="1"/>
  <c r="BF196" i="2" s="1"/>
  <c r="BE196" i="2" s="1"/>
  <c r="BM229" i="2"/>
  <c r="BL229" i="2" s="1"/>
  <c r="BK229" i="2" s="1"/>
  <c r="BJ229" i="2" s="1"/>
  <c r="BI229" i="2" s="1"/>
  <c r="BH229" i="2" s="1"/>
  <c r="BG229" i="2" s="1"/>
  <c r="BF229" i="2" s="1"/>
  <c r="BE229" i="2" s="1"/>
  <c r="BD252" i="2"/>
  <c r="BB252" i="2"/>
  <c r="BC252" i="2"/>
  <c r="AC302" i="2"/>
  <c r="I302" i="2"/>
  <c r="R302" i="2"/>
  <c r="AF302" i="2"/>
  <c r="AF328" i="2"/>
  <c r="AC328" i="2"/>
  <c r="I328" i="2"/>
  <c r="BB2017" i="2"/>
  <c r="BC2017" i="2"/>
  <c r="BD2017" i="2"/>
  <c r="BB2018" i="2"/>
  <c r="BD2018" i="2"/>
  <c r="BC2018" i="2"/>
  <c r="BB2081" i="2"/>
  <c r="BC2081" i="2"/>
  <c r="BD2081" i="2"/>
  <c r="BC2118" i="2"/>
  <c r="BD2118" i="2"/>
  <c r="BB2118" i="2"/>
  <c r="BB2148" i="2"/>
  <c r="BC2148" i="2"/>
  <c r="BD2148" i="2"/>
  <c r="BB2045" i="2"/>
  <c r="BC2045" i="2"/>
  <c r="BD2045" i="2"/>
  <c r="BB2141" i="2"/>
  <c r="BC2141" i="2"/>
  <c r="BD2141" i="2"/>
  <c r="BB2200" i="2"/>
  <c r="BD2200" i="2"/>
  <c r="BC2200" i="2"/>
  <c r="BB2006" i="2"/>
  <c r="BD2006" i="2"/>
  <c r="BC2006" i="2"/>
  <c r="BB2054" i="2"/>
  <c r="BD2054" i="2"/>
  <c r="BC2054" i="2"/>
  <c r="BB2144" i="2"/>
  <c r="BC2144" i="2"/>
  <c r="BD2144" i="2"/>
  <c r="BD2147" i="2"/>
  <c r="BB2147" i="2"/>
  <c r="BC2147" i="2"/>
  <c r="BB2252" i="2"/>
  <c r="BC2252" i="2"/>
  <c r="BD2252" i="2"/>
  <c r="BC2268" i="2"/>
  <c r="BD2268" i="2"/>
  <c r="BB2268" i="2"/>
  <c r="BB2282" i="2"/>
  <c r="BC2282" i="2"/>
  <c r="BD2282" i="2"/>
  <c r="BD2300" i="2"/>
  <c r="BB2300" i="2"/>
  <c r="BC2300" i="2"/>
  <c r="BB2314" i="2"/>
  <c r="BC2314" i="2"/>
  <c r="BD2314" i="2"/>
  <c r="BD2332" i="2"/>
  <c r="BB2332" i="2"/>
  <c r="BC2332" i="2"/>
  <c r="BD2348" i="2"/>
  <c r="BB2348" i="2"/>
  <c r="BC2348" i="2"/>
  <c r="BD2408" i="2"/>
  <c r="BB2408" i="2"/>
  <c r="BC2408" i="2"/>
  <c r="BB2286" i="2"/>
  <c r="BC2286" i="2"/>
  <c r="BD2286" i="2"/>
  <c r="BB2327" i="2"/>
  <c r="BC2327" i="2"/>
  <c r="BD2327" i="2"/>
  <c r="BB2350" i="2"/>
  <c r="BD2350" i="2"/>
  <c r="BC2350" i="2"/>
  <c r="BB2269" i="2"/>
  <c r="BC2269" i="2"/>
  <c r="BD2269" i="2"/>
  <c r="BB2227" i="2"/>
  <c r="BC2227" i="2"/>
  <c r="BD2227" i="2"/>
  <c r="BC2397" i="2"/>
  <c r="BB2397" i="2"/>
  <c r="BD2397" i="2"/>
  <c r="BC2452" i="2"/>
  <c r="BD2452" i="2"/>
  <c r="BB2452" i="2"/>
  <c r="BC2258" i="2"/>
  <c r="BB2258" i="2"/>
  <c r="BD2258" i="2"/>
  <c r="BC2475" i="2"/>
  <c r="BB2475" i="2"/>
  <c r="BD2475" i="2"/>
  <c r="BD2501" i="2"/>
  <c r="BB2501" i="2"/>
  <c r="BC2501" i="2"/>
  <c r="BD2529" i="2"/>
  <c r="BB2529" i="2"/>
  <c r="BC2529" i="2"/>
  <c r="BD2308" i="2"/>
  <c r="BB2308" i="2"/>
  <c r="BC2308" i="2"/>
  <c r="BB2448" i="2"/>
  <c r="BC2448" i="2"/>
  <c r="BD2448" i="2"/>
  <c r="BD2414" i="2"/>
  <c r="BB2414" i="2"/>
  <c r="BC2414" i="2"/>
  <c r="BB2507" i="2"/>
  <c r="BC2507" i="2"/>
  <c r="BD2507" i="2"/>
  <c r="BB2531" i="2"/>
  <c r="BC2531" i="2"/>
  <c r="BD2531" i="2"/>
  <c r="BD2422" i="2"/>
  <c r="BB2422" i="2"/>
  <c r="BC2422" i="2"/>
  <c r="BB2402" i="2"/>
  <c r="BC2402" i="2"/>
  <c r="BD2402" i="2"/>
  <c r="BC2724" i="2"/>
  <c r="BB2724" i="2"/>
  <c r="BD2724" i="2"/>
  <c r="BD2623" i="2"/>
  <c r="BB2623" i="2"/>
  <c r="BC2623" i="2"/>
  <c r="BD2649" i="2"/>
  <c r="BB2649" i="2"/>
  <c r="BC2649" i="2"/>
  <c r="AC305" i="2"/>
  <c r="I305" i="2"/>
  <c r="AF305" i="2"/>
  <c r="BD2139" i="2"/>
  <c r="BB2139" i="2"/>
  <c r="BC2139" i="2"/>
  <c r="BB2311" i="2"/>
  <c r="BC2311" i="2"/>
  <c r="BD2311" i="2"/>
  <c r="BB2446" i="2"/>
  <c r="BC2446" i="2"/>
  <c r="BD2446" i="2"/>
  <c r="BB2587" i="2"/>
  <c r="BC2587" i="2"/>
  <c r="BD2587" i="2"/>
  <c r="CE12" i="2"/>
  <c r="BM46" i="2"/>
  <c r="BL46" i="2" s="1"/>
  <c r="BK46" i="2" s="1"/>
  <c r="BJ46" i="2" s="1"/>
  <c r="BI46" i="2" s="1"/>
  <c r="BH46" i="2" s="1"/>
  <c r="BG46" i="2" s="1"/>
  <c r="BF46" i="2" s="1"/>
  <c r="BE46" i="2" s="1"/>
  <c r="AC69" i="2"/>
  <c r="I69" i="2"/>
  <c r="AF69" i="2"/>
  <c r="BM97" i="2"/>
  <c r="BL97" i="2" s="1"/>
  <c r="BK97" i="2" s="1"/>
  <c r="BJ97" i="2" s="1"/>
  <c r="BI97" i="2" s="1"/>
  <c r="BH97" i="2" s="1"/>
  <c r="BG97" i="2" s="1"/>
  <c r="BF97" i="2" s="1"/>
  <c r="BE97" i="2" s="1"/>
  <c r="AC73" i="2"/>
  <c r="AF73" i="2"/>
  <c r="I73" i="2"/>
  <c r="I125" i="2"/>
  <c r="AC125" i="2"/>
  <c r="AF125" i="2"/>
  <c r="BM155" i="2"/>
  <c r="BL155" i="2" s="1"/>
  <c r="BK155" i="2" s="1"/>
  <c r="BJ155" i="2" s="1"/>
  <c r="BI155" i="2" s="1"/>
  <c r="BH155" i="2" s="1"/>
  <c r="BG155" i="2" s="1"/>
  <c r="BF155" i="2" s="1"/>
  <c r="BE155" i="2" s="1"/>
  <c r="AC93" i="2"/>
  <c r="I93" i="2"/>
  <c r="AF93" i="2"/>
  <c r="I112" i="2"/>
  <c r="AF112" i="2"/>
  <c r="BK232" i="2"/>
  <c r="BJ232" i="2" s="1"/>
  <c r="BI232" i="2" s="1"/>
  <c r="BH232" i="2" s="1"/>
  <c r="BG232" i="2" s="1"/>
  <c r="BF232" i="2" s="1"/>
  <c r="BE232" i="2" s="1"/>
  <c r="BM232" i="2"/>
  <c r="BL232" i="2" s="1"/>
  <c r="AF181" i="2"/>
  <c r="I181" i="2"/>
  <c r="AC181" i="2"/>
  <c r="AF244" i="2"/>
  <c r="AC244" i="2"/>
  <c r="I244" i="2"/>
  <c r="R244" i="2"/>
  <c r="BM300" i="2"/>
  <c r="BL300" i="2" s="1"/>
  <c r="BK300" i="2" s="1"/>
  <c r="BJ300" i="2" s="1"/>
  <c r="BI300" i="2" s="1"/>
  <c r="BH300" i="2" s="1"/>
  <c r="BG300" i="2" s="1"/>
  <c r="BF300" i="2" s="1"/>
  <c r="BE300" i="2" s="1"/>
  <c r="R310" i="2"/>
  <c r="AC310" i="2"/>
  <c r="AF310" i="2"/>
  <c r="I310" i="2"/>
  <c r="BB2029" i="2"/>
  <c r="BC2029" i="2"/>
  <c r="BD2029" i="2"/>
  <c r="BB2013" i="2"/>
  <c r="BC2013" i="2"/>
  <c r="BD2013" i="2"/>
  <c r="BB2082" i="2"/>
  <c r="BD2082" i="2"/>
  <c r="BC2082" i="2"/>
  <c r="BB2021" i="2"/>
  <c r="BC2021" i="2"/>
  <c r="BD2021" i="2"/>
  <c r="BB2010" i="2"/>
  <c r="BD2010" i="2"/>
  <c r="BC2010" i="2"/>
  <c r="BB2125" i="2"/>
  <c r="BC2125" i="2"/>
  <c r="BD2125" i="2"/>
  <c r="BD2229" i="2"/>
  <c r="BB2229" i="2"/>
  <c r="BC2229" i="2"/>
  <c r="BD2284" i="2"/>
  <c r="BB2284" i="2"/>
  <c r="BC2284" i="2"/>
  <c r="BD2316" i="2"/>
  <c r="BB2316" i="2"/>
  <c r="BC2316" i="2"/>
  <c r="BB2351" i="2"/>
  <c r="BC2351" i="2"/>
  <c r="BD2351" i="2"/>
  <c r="BB2223" i="2"/>
  <c r="BC2223" i="2"/>
  <c r="BD2223" i="2"/>
  <c r="BB2302" i="2"/>
  <c r="BC2302" i="2"/>
  <c r="BD2302" i="2"/>
  <c r="BB2366" i="2"/>
  <c r="BD2366" i="2"/>
  <c r="BC2366" i="2"/>
  <c r="BC2433" i="2"/>
  <c r="BB2433" i="2"/>
  <c r="BD2433" i="2"/>
  <c r="BB2454" i="2"/>
  <c r="BC2454" i="2"/>
  <c r="BD2454" i="2"/>
  <c r="BB2460" i="2"/>
  <c r="BC2460" i="2"/>
  <c r="BD2460" i="2"/>
  <c r="BD2573" i="2"/>
  <c r="BB2573" i="2"/>
  <c r="BC2573" i="2"/>
  <c r="BB2418" i="2"/>
  <c r="BC2418" i="2"/>
  <c r="BD2418" i="2"/>
  <c r="BC2483" i="2"/>
  <c r="BD2483" i="2"/>
  <c r="BB2483" i="2"/>
  <c r="BB2108" i="2"/>
  <c r="BC2108" i="2"/>
  <c r="BD2108" i="2"/>
  <c r="BB2450" i="2"/>
  <c r="BC2450" i="2"/>
  <c r="BD2450" i="2"/>
  <c r="BB2535" i="2"/>
  <c r="BC2535" i="2"/>
  <c r="BD2535" i="2"/>
  <c r="BB2273" i="2"/>
  <c r="BC2273" i="2"/>
  <c r="BD2273" i="2"/>
  <c r="BD2388" i="2"/>
  <c r="BC2388" i="2"/>
  <c r="BB2388" i="2"/>
  <c r="BB2559" i="2"/>
  <c r="BC2559" i="2"/>
  <c r="BD2559" i="2"/>
  <c r="BB2575" i="2"/>
  <c r="BC2575" i="2"/>
  <c r="BD2575" i="2"/>
  <c r="BB2591" i="2"/>
  <c r="BC2591" i="2"/>
  <c r="BD2591" i="2"/>
  <c r="BB2423" i="2"/>
  <c r="BC2423" i="2"/>
  <c r="BD2423" i="2"/>
  <c r="BD2458" i="2"/>
  <c r="BB2458" i="2"/>
  <c r="BC2458" i="2"/>
  <c r="BD2557" i="2"/>
  <c r="BB2557" i="2"/>
  <c r="BC2557" i="2"/>
  <c r="BD2627" i="2"/>
  <c r="BB2627" i="2"/>
  <c r="BC2627" i="2"/>
  <c r="BD2645" i="2"/>
  <c r="BB2645" i="2"/>
  <c r="BC2645" i="2"/>
  <c r="BD2669" i="2"/>
  <c r="BB2669" i="2"/>
  <c r="BC2669" i="2"/>
  <c r="BD2701" i="2"/>
  <c r="BB2701" i="2"/>
  <c r="BC2701" i="2"/>
  <c r="BD2625" i="2"/>
  <c r="BB2625" i="2"/>
  <c r="BC2625" i="2"/>
  <c r="BC2726" i="2"/>
  <c r="BB2726" i="2"/>
  <c r="BD2726" i="2"/>
  <c r="BB2512" i="2"/>
  <c r="BC2512" i="2"/>
  <c r="BD2512" i="2"/>
  <c r="BB2648" i="2"/>
  <c r="BC2648" i="2"/>
  <c r="BD2648" i="2"/>
  <c r="BD2597" i="2"/>
  <c r="BB2597" i="2"/>
  <c r="BC2597" i="2"/>
  <c r="BD2619" i="2"/>
  <c r="BB2619" i="2"/>
  <c r="BC2619" i="2"/>
  <c r="AC101" i="2"/>
  <c r="I101" i="2"/>
  <c r="AF101" i="2"/>
  <c r="I289" i="2"/>
  <c r="AC289" i="2"/>
  <c r="R289" i="2"/>
  <c r="AF289" i="2"/>
  <c r="BB2070" i="2"/>
  <c r="BD2070" i="2"/>
  <c r="BC2070" i="2"/>
  <c r="BB1978" i="2"/>
  <c r="BD1978" i="2"/>
  <c r="BC1978" i="2"/>
  <c r="BD2400" i="2"/>
  <c r="BB2400" i="2"/>
  <c r="BC2400" i="2"/>
  <c r="BB2294" i="2"/>
  <c r="BC2294" i="2"/>
  <c r="BD2294" i="2"/>
  <c r="BB2399" i="2"/>
  <c r="BC2399" i="2"/>
  <c r="BD2399" i="2"/>
  <c r="BC2469" i="2"/>
  <c r="BB2469" i="2"/>
  <c r="BD2469" i="2"/>
  <c r="BB2567" i="2"/>
  <c r="BC2567" i="2"/>
  <c r="BD2567" i="2"/>
  <c r="BB2406" i="2"/>
  <c r="BD2406" i="2"/>
  <c r="BC2406" i="2"/>
  <c r="BB2548" i="2"/>
  <c r="BC2548" i="2"/>
  <c r="BD2548" i="2"/>
  <c r="BC2658" i="2"/>
  <c r="BB2658" i="2"/>
  <c r="BD2658" i="2"/>
  <c r="BB2725" i="2"/>
  <c r="BC2725" i="2"/>
  <c r="BD2725" i="2"/>
  <c r="AF28" i="2"/>
  <c r="I28" i="2"/>
  <c r="AC28" i="2"/>
  <c r="I25" i="2"/>
  <c r="AF25" i="2"/>
  <c r="AC25" i="2"/>
  <c r="BM22" i="2"/>
  <c r="BL22" i="2" s="1"/>
  <c r="BK22" i="2" s="1"/>
  <c r="BJ22" i="2" s="1"/>
  <c r="BI22" i="2" s="1"/>
  <c r="BH22" i="2" s="1"/>
  <c r="BG22" i="2" s="1"/>
  <c r="BF22" i="2" s="1"/>
  <c r="BE22" i="2" s="1"/>
  <c r="AC46" i="2"/>
  <c r="I46" i="2"/>
  <c r="AF46" i="2"/>
  <c r="BL50" i="2"/>
  <c r="BK50" i="2" s="1"/>
  <c r="BJ50" i="2" s="1"/>
  <c r="BI50" i="2" s="1"/>
  <c r="BH50" i="2" s="1"/>
  <c r="BG50" i="2" s="1"/>
  <c r="BF50" i="2" s="1"/>
  <c r="BE50" i="2" s="1"/>
  <c r="BM50" i="2"/>
  <c r="BM85" i="2"/>
  <c r="BL85" i="2" s="1"/>
  <c r="BK85" i="2"/>
  <c r="BJ85" i="2" s="1"/>
  <c r="BI85" i="2" s="1"/>
  <c r="BH85" i="2" s="1"/>
  <c r="BG85" i="2" s="1"/>
  <c r="BF85" i="2" s="1"/>
  <c r="BE85" i="2" s="1"/>
  <c r="BM75" i="2"/>
  <c r="BL75" i="2"/>
  <c r="BK75" i="2" s="1"/>
  <c r="BJ75" i="2" s="1"/>
  <c r="BI75" i="2" s="1"/>
  <c r="BH75" i="2" s="1"/>
  <c r="BG75" i="2" s="1"/>
  <c r="BF75" i="2" s="1"/>
  <c r="BE75" i="2" s="1"/>
  <c r="BM82" i="2"/>
  <c r="BL82" i="2" s="1"/>
  <c r="BK82" i="2" s="1"/>
  <c r="BJ82" i="2" s="1"/>
  <c r="BI82" i="2" s="1"/>
  <c r="BH82" i="2" s="1"/>
  <c r="BG82" i="2" s="1"/>
  <c r="BF82" i="2" s="1"/>
  <c r="BE82" i="2" s="1"/>
  <c r="BM113" i="2"/>
  <c r="BL113" i="2" s="1"/>
  <c r="BK113" i="2" s="1"/>
  <c r="BJ113" i="2" s="1"/>
  <c r="BI113" i="2" s="1"/>
  <c r="BH113" i="2" s="1"/>
  <c r="BG113" i="2" s="1"/>
  <c r="BF113" i="2" s="1"/>
  <c r="BE113" i="2" s="1"/>
  <c r="AC126" i="2"/>
  <c r="AF126" i="2"/>
  <c r="I126" i="2"/>
  <c r="BM149" i="2"/>
  <c r="BL149" i="2" s="1"/>
  <c r="BK149" i="2" s="1"/>
  <c r="BJ149" i="2" s="1"/>
  <c r="BI149" i="2" s="1"/>
  <c r="BH149" i="2" s="1"/>
  <c r="BG149" i="2" s="1"/>
  <c r="BF149" i="2" s="1"/>
  <c r="BE149" i="2" s="1"/>
  <c r="BM140" i="2"/>
  <c r="BL140" i="2" s="1"/>
  <c r="BK140" i="2" s="1"/>
  <c r="BJ140" i="2"/>
  <c r="BI140" i="2" s="1"/>
  <c r="BH140" i="2" s="1"/>
  <c r="BG140" i="2" s="1"/>
  <c r="BF140" i="2" s="1"/>
  <c r="BE140" i="2" s="1"/>
  <c r="BM191" i="2"/>
  <c r="BL191" i="2"/>
  <c r="BK191" i="2" s="1"/>
  <c r="BJ191" i="2" s="1"/>
  <c r="BI191" i="2" s="1"/>
  <c r="BH191" i="2" s="1"/>
  <c r="BG191" i="2" s="1"/>
  <c r="BF191" i="2" s="1"/>
  <c r="BE191" i="2" s="1"/>
  <c r="BM207" i="2"/>
  <c r="BL207" i="2" s="1"/>
  <c r="BK207" i="2" s="1"/>
  <c r="BJ207" i="2" s="1"/>
  <c r="BI207" i="2" s="1"/>
  <c r="BH207" i="2" s="1"/>
  <c r="BG207" i="2" s="1"/>
  <c r="BF207" i="2" s="1"/>
  <c r="BE207" i="2" s="1"/>
  <c r="AF145" i="2"/>
  <c r="I145" i="2"/>
  <c r="AC145" i="2"/>
  <c r="I237" i="2"/>
  <c r="AC237" i="2"/>
  <c r="AF237" i="2"/>
  <c r="R237" i="2"/>
  <c r="I219" i="2"/>
  <c r="AC219" i="2"/>
  <c r="AF219" i="2"/>
  <c r="R219" i="2"/>
  <c r="BB2084" i="2"/>
  <c r="BC2084" i="2"/>
  <c r="BD2084" i="2"/>
  <c r="BB1994" i="2"/>
  <c r="BD1994" i="2"/>
  <c r="BC1994" i="2"/>
  <c r="BB2160" i="2"/>
  <c r="BC2160" i="2"/>
  <c r="BD2160" i="2"/>
  <c r="BB2129" i="2"/>
  <c r="BC2129" i="2"/>
  <c r="BD2129" i="2"/>
  <c r="BC2165" i="2"/>
  <c r="BD2165" i="2"/>
  <c r="BB2165" i="2"/>
  <c r="BB2041" i="2"/>
  <c r="BC2041" i="2"/>
  <c r="BD2041" i="2"/>
  <c r="BD2179" i="2"/>
  <c r="BB2179" i="2"/>
  <c r="BC2179" i="2"/>
  <c r="BC2231" i="2"/>
  <c r="BD2231" i="2"/>
  <c r="BB2231" i="2"/>
  <c r="BB2287" i="2"/>
  <c r="BC2287" i="2"/>
  <c r="BD2287" i="2"/>
  <c r="BB2319" i="2"/>
  <c r="BC2319" i="2"/>
  <c r="BD2319" i="2"/>
  <c r="BB2171" i="2"/>
  <c r="BC2171" i="2"/>
  <c r="BB2255" i="2"/>
  <c r="BC2255" i="2"/>
  <c r="BD2255" i="2"/>
  <c r="BB2014" i="2"/>
  <c r="BD2014" i="2"/>
  <c r="BC2014" i="2"/>
  <c r="BD2183" i="2"/>
  <c r="BB2183" i="2"/>
  <c r="BC2183" i="2"/>
  <c r="BB1982" i="2"/>
  <c r="BD1982" i="2"/>
  <c r="BC1982" i="2"/>
  <c r="BB2203" i="2"/>
  <c r="BC2203" i="2"/>
  <c r="BD2203" i="2"/>
  <c r="BB2358" i="2"/>
  <c r="BD2358" i="2"/>
  <c r="BC2358" i="2"/>
  <c r="BD2304" i="2"/>
  <c r="BB2304" i="2"/>
  <c r="BC2304" i="2"/>
  <c r="BB2342" i="2"/>
  <c r="BD2342" i="2"/>
  <c r="BC2342" i="2"/>
  <c r="BB2275" i="2"/>
  <c r="BC2275" i="2"/>
  <c r="BD2275" i="2"/>
  <c r="BB2472" i="2"/>
  <c r="BC2472" i="2"/>
  <c r="BD2472" i="2"/>
  <c r="BB2145" i="2"/>
  <c r="BC2145" i="2"/>
  <c r="BD2145" i="2"/>
  <c r="BB2426" i="2"/>
  <c r="BC2426" i="2"/>
  <c r="BD2426" i="2"/>
  <c r="BB2519" i="2"/>
  <c r="BC2519" i="2"/>
  <c r="BD2519" i="2"/>
  <c r="BD2533" i="2"/>
  <c r="BB2533" i="2"/>
  <c r="BC2533" i="2"/>
  <c r="BD2561" i="2"/>
  <c r="BB2561" i="2"/>
  <c r="BC2561" i="2"/>
  <c r="BC2485" i="2"/>
  <c r="BB2485" i="2"/>
  <c r="BD2485" i="2"/>
  <c r="BD2219" i="2"/>
  <c r="BB2219" i="2"/>
  <c r="BC2219" i="2"/>
  <c r="BB2464" i="2"/>
  <c r="BC2464" i="2"/>
  <c r="BD2464" i="2"/>
  <c r="BD2430" i="2"/>
  <c r="BB2430" i="2"/>
  <c r="BC2430" i="2"/>
  <c r="BB2555" i="2"/>
  <c r="BC2555" i="2"/>
  <c r="BD2555" i="2"/>
  <c r="BB2431" i="2"/>
  <c r="BC2431" i="2"/>
  <c r="BD2431" i="2"/>
  <c r="BB2484" i="2"/>
  <c r="BC2484" i="2"/>
  <c r="BD2484" i="2"/>
  <c r="BD2537" i="2"/>
  <c r="BB2537" i="2"/>
  <c r="BC2537" i="2"/>
  <c r="BC2642" i="2"/>
  <c r="BB2642" i="2"/>
  <c r="BD2642" i="2"/>
  <c r="BC2674" i="2"/>
  <c r="BB2674" i="2"/>
  <c r="BD2674" i="2"/>
  <c r="BC2706" i="2"/>
  <c r="BB2706" i="2"/>
  <c r="BD2706" i="2"/>
  <c r="BD2372" i="2"/>
  <c r="BB2372" i="2"/>
  <c r="BC2372" i="2"/>
  <c r="BD2474" i="2"/>
  <c r="BB2474" i="2"/>
  <c r="BC2474" i="2"/>
  <c r="BC2722" i="2"/>
  <c r="BB2722" i="2"/>
  <c r="BD2722" i="2"/>
  <c r="CE6" i="2"/>
  <c r="BM45" i="2"/>
  <c r="BL45" i="2" s="1"/>
  <c r="BK45" i="2" s="1"/>
  <c r="BJ45" i="2" s="1"/>
  <c r="BI45" i="2" s="1"/>
  <c r="BH45" i="2" s="1"/>
  <c r="BG45" i="2" s="1"/>
  <c r="BF45" i="2" s="1"/>
  <c r="BE45" i="2" s="1"/>
  <c r="BM52" i="2"/>
  <c r="BL52" i="2" s="1"/>
  <c r="BK52" i="2" s="1"/>
  <c r="BJ52" i="2" s="1"/>
  <c r="BI52" i="2" s="1"/>
  <c r="BH52" i="2" s="1"/>
  <c r="BG52" i="2" s="1"/>
  <c r="BF52" i="2" s="1"/>
  <c r="BE52" i="2" s="1"/>
  <c r="AC50" i="2"/>
  <c r="AF50" i="2"/>
  <c r="I50" i="2"/>
  <c r="BM88" i="2"/>
  <c r="BL88" i="2" s="1"/>
  <c r="BK88" i="2" s="1"/>
  <c r="BJ88" i="2" s="1"/>
  <c r="BI88" i="2" s="1"/>
  <c r="BH88" i="2" s="1"/>
  <c r="BG88" i="2" s="1"/>
  <c r="BF88" i="2" s="1"/>
  <c r="BE88" i="2" s="1"/>
  <c r="BM87" i="2"/>
  <c r="BL87" i="2" s="1"/>
  <c r="BK87" i="2" s="1"/>
  <c r="BJ87" i="2" s="1"/>
  <c r="BI87" i="2" s="1"/>
  <c r="BH87" i="2" s="1"/>
  <c r="BG87" i="2" s="1"/>
  <c r="BF87" i="2" s="1"/>
  <c r="BE87" i="2" s="1"/>
  <c r="AC99" i="2"/>
  <c r="I99" i="2"/>
  <c r="AF99" i="2"/>
  <c r="BM131" i="2"/>
  <c r="BL131" i="2" s="1"/>
  <c r="BK131" i="2" s="1"/>
  <c r="BJ131" i="2" s="1"/>
  <c r="BI131" i="2" s="1"/>
  <c r="BH131" i="2" s="1"/>
  <c r="BG131" i="2" s="1"/>
  <c r="BF131" i="2" s="1"/>
  <c r="BE131" i="2" s="1"/>
  <c r="BM163" i="2"/>
  <c r="BL163" i="2" s="1"/>
  <c r="BK163" i="2" s="1"/>
  <c r="BJ163" i="2" s="1"/>
  <c r="BI163" i="2" s="1"/>
  <c r="BH163" i="2" s="1"/>
  <c r="BG163" i="2" s="1"/>
  <c r="BF163" i="2" s="1"/>
  <c r="BE163" i="2" s="1"/>
  <c r="AC141" i="2"/>
  <c r="I141" i="2"/>
  <c r="AF141" i="2"/>
  <c r="BM117" i="2"/>
  <c r="BL117" i="2" s="1"/>
  <c r="BK117" i="2" s="1"/>
  <c r="BJ117" i="2" s="1"/>
  <c r="BI117" i="2" s="1"/>
  <c r="BH117" i="2" s="1"/>
  <c r="BG117" i="2" s="1"/>
  <c r="BF117" i="2" s="1"/>
  <c r="BE117" i="2" s="1"/>
  <c r="AC149" i="2"/>
  <c r="I149" i="2"/>
  <c r="AF149" i="2"/>
  <c r="BM211" i="2"/>
  <c r="BL211" i="2" s="1"/>
  <c r="BK211" i="2" s="1"/>
  <c r="BJ211" i="2" s="1"/>
  <c r="BI211" i="2" s="1"/>
  <c r="BH211" i="2" s="1"/>
  <c r="BG211" i="2" s="1"/>
  <c r="BF211" i="2" s="1"/>
  <c r="BE211" i="2" s="1"/>
  <c r="BM130" i="2"/>
  <c r="BL130" i="2" s="1"/>
  <c r="BK130" i="2" s="1"/>
  <c r="BJ130" i="2" s="1"/>
  <c r="BI130" i="2" s="1"/>
  <c r="BH130" i="2" s="1"/>
  <c r="BG130" i="2" s="1"/>
  <c r="BF130" i="2" s="1"/>
  <c r="BE130" i="2" s="1"/>
  <c r="BM213" i="2"/>
  <c r="BL213" i="2" s="1"/>
  <c r="BK213" i="2" s="1"/>
  <c r="BJ213" i="2" s="1"/>
  <c r="BI213" i="2" s="1"/>
  <c r="BH213" i="2" s="1"/>
  <c r="BG213" i="2" s="1"/>
  <c r="BF213" i="2" s="1"/>
  <c r="BE213" i="2" s="1"/>
  <c r="BM239" i="2"/>
  <c r="BL239" i="2" s="1"/>
  <c r="BK239" i="2" s="1"/>
  <c r="BJ239" i="2" s="1"/>
  <c r="BI239" i="2" s="1"/>
  <c r="BH239" i="2" s="1"/>
  <c r="BG239" i="2" s="1"/>
  <c r="BF239" i="2" s="1"/>
  <c r="BE239" i="2" s="1"/>
  <c r="BM135" i="2"/>
  <c r="BL135" i="2" s="1"/>
  <c r="BK135" i="2" s="1"/>
  <c r="BJ135" i="2" s="1"/>
  <c r="BI135" i="2" s="1"/>
  <c r="BH135" i="2" s="1"/>
  <c r="BG135" i="2" s="1"/>
  <c r="BF135" i="2" s="1"/>
  <c r="BE135" i="2" s="1"/>
  <c r="AC170" i="2"/>
  <c r="I170" i="2"/>
  <c r="AF170" i="2"/>
  <c r="BE159" i="2"/>
  <c r="BM159" i="2"/>
  <c r="BL159" i="2" s="1"/>
  <c r="BK159" i="2" s="1"/>
  <c r="BJ159" i="2" s="1"/>
  <c r="BI159" i="2" s="1"/>
  <c r="BH159" i="2" s="1"/>
  <c r="BG159" i="2" s="1"/>
  <c r="BF159" i="2" s="1"/>
  <c r="BM221" i="2"/>
  <c r="BL221" i="2" s="1"/>
  <c r="BK221" i="2" s="1"/>
  <c r="BJ221" i="2" s="1"/>
  <c r="BI221" i="2" s="1"/>
  <c r="BH221" i="2" s="1"/>
  <c r="BG221" i="2" s="1"/>
  <c r="BF221" i="2" s="1"/>
  <c r="BE221" i="2" s="1"/>
  <c r="AF172" i="2"/>
  <c r="I172" i="2"/>
  <c r="AC172" i="2"/>
  <c r="BB2009" i="2"/>
  <c r="BC2009" i="2"/>
  <c r="BD2009" i="2"/>
  <c r="I316" i="2"/>
  <c r="AC316" i="2"/>
  <c r="AF316" i="2"/>
  <c r="BB1986" i="2"/>
  <c r="BD1986" i="2"/>
  <c r="BC1986" i="2"/>
  <c r="BC2088" i="2"/>
  <c r="BD2088" i="2"/>
  <c r="BB2088" i="2"/>
  <c r="BB2113" i="2"/>
  <c r="BC2113" i="2"/>
  <c r="BD2113" i="2"/>
  <c r="BC2115" i="2"/>
  <c r="BB2115" i="2"/>
  <c r="BD2115" i="2"/>
  <c r="BB2180" i="2"/>
  <c r="BC2180" i="2"/>
  <c r="BD2180" i="2"/>
  <c r="BD2199" i="2"/>
  <c r="BB2199" i="2"/>
  <c r="BC2199" i="2"/>
  <c r="BB2232" i="2"/>
  <c r="BC2232" i="2"/>
  <c r="BD2232" i="2"/>
  <c r="BD2320" i="2"/>
  <c r="BB2320" i="2"/>
  <c r="BC2320" i="2"/>
  <c r="BB2354" i="2"/>
  <c r="BD2354" i="2"/>
  <c r="BC2354" i="2"/>
  <c r="BB2338" i="2"/>
  <c r="BD2338" i="2"/>
  <c r="BC2338" i="2"/>
  <c r="BB2362" i="2"/>
  <c r="BD2362" i="2"/>
  <c r="BC2362" i="2"/>
  <c r="BB2207" i="2"/>
  <c r="BD2207" i="2"/>
  <c r="BC2207" i="2"/>
  <c r="BC2409" i="2"/>
  <c r="BB2409" i="2"/>
  <c r="BD2409" i="2"/>
  <c r="BB2386" i="2"/>
  <c r="BD2386" i="2"/>
  <c r="BC2386" i="2"/>
  <c r="BD2195" i="2"/>
  <c r="BB2195" i="2"/>
  <c r="BC2195" i="2"/>
  <c r="BB2394" i="2"/>
  <c r="BC2394" i="2"/>
  <c r="BD2394" i="2"/>
  <c r="BB2520" i="2"/>
  <c r="BC2520" i="2"/>
  <c r="BD2520" i="2"/>
  <c r="BD2577" i="2"/>
  <c r="BB2577" i="2"/>
  <c r="BC2577" i="2"/>
  <c r="BD2428" i="2"/>
  <c r="BB2428" i="2"/>
  <c r="BC2428" i="2"/>
  <c r="BB2476" i="2"/>
  <c r="BC2476" i="2"/>
  <c r="BD2476" i="2"/>
  <c r="BB2390" i="2"/>
  <c r="BD2390" i="2"/>
  <c r="BC2390" i="2"/>
  <c r="BB2387" i="2"/>
  <c r="BC2387" i="2"/>
  <c r="BD2387" i="2"/>
  <c r="BD2288" i="2"/>
  <c r="BB2288" i="2"/>
  <c r="BC2288" i="2"/>
  <c r="BD2653" i="2"/>
  <c r="BB2653" i="2"/>
  <c r="BC2653" i="2"/>
  <c r="BD2709" i="2"/>
  <c r="BB2709" i="2"/>
  <c r="BC2709" i="2"/>
  <c r="BB2711" i="2"/>
  <c r="BC2711" i="2"/>
  <c r="BD2711" i="2"/>
  <c r="BB2656" i="2"/>
  <c r="BC2656" i="2"/>
  <c r="BD2656" i="2"/>
  <c r="BC2728" i="2"/>
  <c r="BB2728" i="2"/>
  <c r="BD2728" i="2"/>
  <c r="BM77" i="2"/>
  <c r="BL77" i="2" s="1"/>
  <c r="BK77" i="2" s="1"/>
  <c r="BJ77" i="2" s="1"/>
  <c r="BI77" i="2" s="1"/>
  <c r="BH77" i="2" s="1"/>
  <c r="BG77" i="2" s="1"/>
  <c r="BF77" i="2" s="1"/>
  <c r="BE77" i="2" s="1"/>
  <c r="BM132" i="2"/>
  <c r="BL132" i="2" s="1"/>
  <c r="BK132" i="2" s="1"/>
  <c r="BJ132" i="2" s="1"/>
  <c r="BI132" i="2" s="1"/>
  <c r="BH132" i="2" s="1"/>
  <c r="BG132" i="2" s="1"/>
  <c r="BF132" i="2" s="1"/>
  <c r="BE132" i="2" s="1"/>
  <c r="AC160" i="2"/>
  <c r="I160" i="2"/>
  <c r="AF160" i="2"/>
  <c r="I311" i="2"/>
  <c r="AF311" i="2"/>
  <c r="R311" i="2"/>
  <c r="AC311" i="2"/>
  <c r="BB2092" i="2"/>
  <c r="BC2092" i="2"/>
  <c r="BD2092" i="2"/>
  <c r="BC2177" i="2"/>
  <c r="BD2177" i="2"/>
  <c r="BB2177" i="2"/>
  <c r="BB2220" i="2"/>
  <c r="BC2220" i="2"/>
  <c r="BD2220" i="2"/>
  <c r="BC2103" i="2"/>
  <c r="BB2103" i="2"/>
  <c r="BD2103" i="2"/>
  <c r="BB2259" i="2"/>
  <c r="BC2259" i="2"/>
  <c r="BD2259" i="2"/>
  <c r="BC2481" i="2"/>
  <c r="BD2481" i="2"/>
  <c r="BB2481" i="2"/>
  <c r="BD2541" i="2"/>
  <c r="BB2541" i="2"/>
  <c r="BC2541" i="2"/>
  <c r="BD2225" i="2"/>
  <c r="BB2225" i="2"/>
  <c r="BC2225" i="2"/>
  <c r="BB2491" i="2"/>
  <c r="BC2491" i="2"/>
  <c r="BD2491" i="2"/>
  <c r="BD2167" i="2"/>
  <c r="BB2167" i="2"/>
  <c r="BC2167" i="2"/>
  <c r="BD2661" i="2"/>
  <c r="BB2661" i="2"/>
  <c r="BC2661" i="2"/>
  <c r="CE15" i="2"/>
  <c r="AC45" i="2"/>
  <c r="I45" i="2"/>
  <c r="AF45" i="2"/>
  <c r="AC37" i="2"/>
  <c r="I37" i="2"/>
  <c r="AF37" i="2"/>
  <c r="AC58" i="2"/>
  <c r="AF58" i="2"/>
  <c r="I58" i="2"/>
  <c r="BM55" i="2"/>
  <c r="BL55" i="2" s="1"/>
  <c r="BK55" i="2" s="1"/>
  <c r="BJ55" i="2" s="1"/>
  <c r="BI55" i="2" s="1"/>
  <c r="BH55" i="2" s="1"/>
  <c r="BG55" i="2" s="1"/>
  <c r="BF55" i="2" s="1"/>
  <c r="BE55" i="2" s="1"/>
  <c r="AF80" i="2"/>
  <c r="I80" i="2"/>
  <c r="AC80" i="2"/>
  <c r="AC139" i="2"/>
  <c r="I139" i="2"/>
  <c r="AF139" i="2"/>
  <c r="BM90" i="2"/>
  <c r="BL90" i="2" s="1"/>
  <c r="BK90" i="2" s="1"/>
  <c r="BJ90" i="2" s="1"/>
  <c r="BI90" i="2" s="1"/>
  <c r="BH90" i="2" s="1"/>
  <c r="BG90" i="2" s="1"/>
  <c r="BF90" i="2" s="1"/>
  <c r="BE90" i="2" s="1"/>
  <c r="BF78" i="2"/>
  <c r="BE78" i="2" s="1"/>
  <c r="BM78" i="2"/>
  <c r="BL78" i="2" s="1"/>
  <c r="BK78" i="2" s="1"/>
  <c r="BJ78" i="2" s="1"/>
  <c r="BI78" i="2" s="1"/>
  <c r="BH78" i="2" s="1"/>
  <c r="BG78" i="2" s="1"/>
  <c r="I135" i="2"/>
  <c r="AF135" i="2"/>
  <c r="AC135" i="2"/>
  <c r="I221" i="2"/>
  <c r="AC221" i="2"/>
  <c r="AF221" i="2"/>
  <c r="R221" i="2"/>
  <c r="BM172" i="2"/>
  <c r="BL172" i="2" s="1"/>
  <c r="BK172" i="2" s="1"/>
  <c r="BJ172" i="2" s="1"/>
  <c r="BI172" i="2" s="1"/>
  <c r="BH172" i="2" s="1"/>
  <c r="BG172" i="2" s="1"/>
  <c r="BF172" i="2" s="1"/>
  <c r="BE172" i="2" s="1"/>
  <c r="BM250" i="2"/>
  <c r="BL250" i="2" s="1"/>
  <c r="BK250" i="2" s="1"/>
  <c r="BJ250" i="2" s="1"/>
  <c r="BI250" i="2" s="1"/>
  <c r="BH250" i="2" s="1"/>
  <c r="BG250" i="2" s="1"/>
  <c r="BF250" i="2" s="1"/>
  <c r="BE250" i="2" s="1"/>
  <c r="BM275" i="2"/>
  <c r="BL275" i="2" s="1"/>
  <c r="BK275" i="2" s="1"/>
  <c r="BJ275" i="2" s="1"/>
  <c r="BI275" i="2" s="1"/>
  <c r="BH275" i="2" s="1"/>
  <c r="BG275" i="2" s="1"/>
  <c r="BF275" i="2" s="1"/>
  <c r="BE275" i="2" s="1"/>
  <c r="AF292" i="2"/>
  <c r="R292" i="2"/>
  <c r="I292" i="2"/>
  <c r="AC292" i="2"/>
  <c r="BM303" i="2"/>
  <c r="BL303" i="2" s="1"/>
  <c r="BK303" i="2" s="1"/>
  <c r="BJ303" i="2" s="1"/>
  <c r="BI303" i="2" s="1"/>
  <c r="BH303" i="2" s="1"/>
  <c r="BG303" i="2" s="1"/>
  <c r="BF303" i="2" s="1"/>
  <c r="BE303" i="2" s="1"/>
  <c r="BD303" i="2" s="1"/>
  <c r="BM316" i="2"/>
  <c r="BL316" i="2" s="1"/>
  <c r="BK316" i="2" s="1"/>
  <c r="BJ316" i="2" s="1"/>
  <c r="BI316" i="2" s="1"/>
  <c r="BH316" i="2" s="1"/>
  <c r="BG316" i="2" s="1"/>
  <c r="BF316" i="2" s="1"/>
  <c r="BE316" i="2" s="1"/>
  <c r="BB1985" i="2"/>
  <c r="BC1985" i="2"/>
  <c r="BD1985" i="2"/>
  <c r="BC1997" i="2"/>
  <c r="BD1997" i="2"/>
  <c r="BB2188" i="2"/>
  <c r="BC2188" i="2"/>
  <c r="BD2188" i="2"/>
  <c r="BB2065" i="2"/>
  <c r="BC2065" i="2"/>
  <c r="BD2065" i="2"/>
  <c r="BB2132" i="2"/>
  <c r="BC2132" i="2"/>
  <c r="BD2132" i="2"/>
  <c r="BB2212" i="2"/>
  <c r="BD2212" i="2"/>
  <c r="BC2212" i="2"/>
  <c r="BD2237" i="2"/>
  <c r="BC2237" i="2"/>
  <c r="BB2237" i="2"/>
  <c r="BB2236" i="2"/>
  <c r="BC2236" i="2"/>
  <c r="BD2236" i="2"/>
  <c r="BB2257" i="2"/>
  <c r="BC2257" i="2"/>
  <c r="BD2257" i="2"/>
  <c r="BB2290" i="2"/>
  <c r="BC2290" i="2"/>
  <c r="BD2290" i="2"/>
  <c r="BB2322" i="2"/>
  <c r="BC2322" i="2"/>
  <c r="BD2322" i="2"/>
  <c r="BD2340" i="2"/>
  <c r="BB2340" i="2"/>
  <c r="BC2340" i="2"/>
  <c r="BB2355" i="2"/>
  <c r="BC2355" i="2"/>
  <c r="BD2355" i="2"/>
  <c r="BD2392" i="2"/>
  <c r="BC2392" i="2"/>
  <c r="BB2318" i="2"/>
  <c r="BC2318" i="2"/>
  <c r="BD2318" i="2"/>
  <c r="BB2382" i="2"/>
  <c r="BD2382" i="2"/>
  <c r="BC2382" i="2"/>
  <c r="BD2151" i="2"/>
  <c r="BB2151" i="2"/>
  <c r="BC2151" i="2"/>
  <c r="BB2326" i="2"/>
  <c r="BD2326" i="2"/>
  <c r="BC2326" i="2"/>
  <c r="BB2395" i="2"/>
  <c r="BC2395" i="2"/>
  <c r="BD2395" i="2"/>
  <c r="BD2509" i="2"/>
  <c r="BB2509" i="2"/>
  <c r="BC2509" i="2"/>
  <c r="BB2551" i="2"/>
  <c r="BC2551" i="2"/>
  <c r="BD2551" i="2"/>
  <c r="BC2595" i="2"/>
  <c r="BD2595" i="2"/>
  <c r="BB2595" i="2"/>
  <c r="BB2248" i="2"/>
  <c r="BC2248" i="2"/>
  <c r="BD2248" i="2"/>
  <c r="BB2216" i="2"/>
  <c r="BD2216" i="2"/>
  <c r="BC2216" i="2"/>
  <c r="BB2571" i="2"/>
  <c r="BC2571" i="2"/>
  <c r="BD2571" i="2"/>
  <c r="BB2403" i="2"/>
  <c r="BC2403" i="2"/>
  <c r="BD2403" i="2"/>
  <c r="BB2631" i="2"/>
  <c r="BC2631" i="2"/>
  <c r="BD2631" i="2"/>
  <c r="BD2677" i="2"/>
  <c r="BC2677" i="2"/>
  <c r="BD2605" i="2"/>
  <c r="BB2605" i="2"/>
  <c r="BC2605" i="2"/>
  <c r="BB2647" i="2"/>
  <c r="BC2647" i="2"/>
  <c r="BD2647" i="2"/>
  <c r="BC2718" i="2"/>
  <c r="BB2718" i="2"/>
  <c r="BD2718" i="2"/>
  <c r="BB2704" i="2"/>
  <c r="BC2704" i="2"/>
  <c r="BD2704" i="2"/>
  <c r="BD2621" i="2"/>
  <c r="BB2621" i="2"/>
  <c r="BC2621" i="2"/>
  <c r="BC2599" i="2"/>
  <c r="BD2599" i="2"/>
  <c r="BB2599" i="2"/>
  <c r="BB2563" i="2"/>
  <c r="BC2563" i="2"/>
  <c r="BD2563" i="2"/>
  <c r="BC2730" i="2"/>
  <c r="BD2730" i="2"/>
  <c r="BB2730" i="2"/>
  <c r="CE5" i="2"/>
  <c r="BM23" i="2"/>
  <c r="BL23" i="2" s="1"/>
  <c r="BK23" i="2" s="1"/>
  <c r="BJ23" i="2" s="1"/>
  <c r="BI23" i="2" s="1"/>
  <c r="BH23" i="2" s="1"/>
  <c r="BG23" i="2" s="1"/>
  <c r="BF23" i="2" s="1"/>
  <c r="BE23" i="2" s="1"/>
  <c r="CW22" i="2"/>
  <c r="CV22" i="2" s="1"/>
  <c r="CU22" i="2" s="1"/>
  <c r="CT22" i="2" s="1"/>
  <c r="CS22" i="2" s="1"/>
  <c r="CR22" i="2" s="1"/>
  <c r="CQ22" i="2" s="1"/>
  <c r="CP22" i="2" s="1"/>
  <c r="CO22" i="2" s="1"/>
  <c r="BB39" i="2"/>
  <c r="BJ32" i="2"/>
  <c r="BI32" i="2" s="1"/>
  <c r="BH32" i="2" s="1"/>
  <c r="BG32" i="2" s="1"/>
  <c r="BF32" i="2" s="1"/>
  <c r="BE32" i="2" s="1"/>
  <c r="BM32" i="2"/>
  <c r="BL32" i="2" s="1"/>
  <c r="BK32" i="2" s="1"/>
  <c r="BM62" i="2"/>
  <c r="BL62" i="2" s="1"/>
  <c r="BK62" i="2" s="1"/>
  <c r="BJ62" i="2" s="1"/>
  <c r="BI62" i="2" s="1"/>
  <c r="BH62" i="2" s="1"/>
  <c r="BG62" i="2" s="1"/>
  <c r="BF62" i="2" s="1"/>
  <c r="BE62" i="2" s="1"/>
  <c r="BC62" i="2" s="1"/>
  <c r="AC41" i="2"/>
  <c r="I41" i="2"/>
  <c r="AF41" i="2"/>
  <c r="AC89" i="2"/>
  <c r="AF89" i="2"/>
  <c r="AF74" i="2"/>
  <c r="AC74" i="2"/>
  <c r="I74" i="2"/>
  <c r="BM68" i="2"/>
  <c r="BL68" i="2" s="1"/>
  <c r="BK68" i="2" s="1"/>
  <c r="BJ68" i="2" s="1"/>
  <c r="BI68" i="2" s="1"/>
  <c r="BH68" i="2" s="1"/>
  <c r="BG68" i="2" s="1"/>
  <c r="BF68" i="2" s="1"/>
  <c r="BE68" i="2" s="1"/>
  <c r="BD68" i="2" s="1"/>
  <c r="AC152" i="2"/>
  <c r="I152" i="2"/>
  <c r="AF152" i="2"/>
  <c r="AC173" i="2"/>
  <c r="AF173" i="2"/>
  <c r="I173" i="2"/>
  <c r="AF132" i="2"/>
  <c r="AC132" i="2"/>
  <c r="I132" i="2"/>
  <c r="BM101" i="2"/>
  <c r="BL101" i="2"/>
  <c r="BK101" i="2" s="1"/>
  <c r="BJ101" i="2" s="1"/>
  <c r="BI101" i="2" s="1"/>
  <c r="BH101" i="2" s="1"/>
  <c r="BG101" i="2" s="1"/>
  <c r="BF101" i="2" s="1"/>
  <c r="BE101" i="2" s="1"/>
  <c r="BM160" i="2"/>
  <c r="BL160" i="2" s="1"/>
  <c r="BK160" i="2" s="1"/>
  <c r="BJ160" i="2" s="1"/>
  <c r="BI160" i="2" s="1"/>
  <c r="BH160" i="2" s="1"/>
  <c r="BG160" i="2" s="1"/>
  <c r="BF160" i="2" s="1"/>
  <c r="BE160" i="2" s="1"/>
  <c r="BC160" i="2" s="1"/>
  <c r="I201" i="2"/>
  <c r="AC201" i="2"/>
  <c r="AF201" i="2"/>
  <c r="R201" i="2"/>
  <c r="BM103" i="2"/>
  <c r="BL103" i="2" s="1"/>
  <c r="BK103" i="2" s="1"/>
  <c r="BJ103" i="2" s="1"/>
  <c r="BI103" i="2" s="1"/>
  <c r="BH103" i="2" s="1"/>
  <c r="BG103" i="2" s="1"/>
  <c r="BF103" i="2" s="1"/>
  <c r="BE103" i="2" s="1"/>
  <c r="BB103" i="2" s="1"/>
  <c r="BB228" i="2"/>
  <c r="BC228" i="2"/>
  <c r="BD228" i="2"/>
  <c r="BM261" i="2"/>
  <c r="BL261" i="2" s="1"/>
  <c r="BK261" i="2" s="1"/>
  <c r="BJ261" i="2" s="1"/>
  <c r="BI261" i="2" s="1"/>
  <c r="BH261" i="2" s="1"/>
  <c r="BG261" i="2" s="1"/>
  <c r="BF261" i="2" s="1"/>
  <c r="BE261" i="2" s="1"/>
  <c r="BB2124" i="2"/>
  <c r="BC2124" i="2"/>
  <c r="BD2124" i="2"/>
  <c r="BD2090" i="2"/>
  <c r="BB2090" i="2"/>
  <c r="BC2090" i="2"/>
  <c r="BB2026" i="2"/>
  <c r="BD2026" i="2"/>
  <c r="BC2026" i="2"/>
  <c r="BB2038" i="2"/>
  <c r="BD2038" i="2"/>
  <c r="BC2038" i="2"/>
  <c r="BB2192" i="2"/>
  <c r="BC2192" i="2"/>
  <c r="BD2192" i="2"/>
  <c r="BB2137" i="2"/>
  <c r="BC2137" i="2"/>
  <c r="BD2137" i="2"/>
  <c r="BB1993" i="2"/>
  <c r="BC1993" i="2"/>
  <c r="BD1993" i="2"/>
  <c r="BB2037" i="2"/>
  <c r="BC2037" i="2"/>
  <c r="BD2037" i="2"/>
  <c r="BD2264" i="2"/>
  <c r="BB2264" i="2"/>
  <c r="BC2264" i="2"/>
  <c r="BB2278" i="2"/>
  <c r="BC2278" i="2"/>
  <c r="BD2278" i="2"/>
  <c r="BB2310" i="2"/>
  <c r="BC2310" i="2"/>
  <c r="BD2310" i="2"/>
  <c r="BB2343" i="2"/>
  <c r="BC2343" i="2"/>
  <c r="BD2343" i="2"/>
  <c r="BD2356" i="2"/>
  <c r="BB2356" i="2"/>
  <c r="BC2356" i="2"/>
  <c r="BD2396" i="2"/>
  <c r="BB2396" i="2"/>
  <c r="BC2396" i="2"/>
  <c r="BB2073" i="2"/>
  <c r="BD2073" i="2"/>
  <c r="BC2073" i="2"/>
  <c r="BB2330" i="2"/>
  <c r="BD2330" i="2"/>
  <c r="BC2330" i="2"/>
  <c r="BB2215" i="2"/>
  <c r="BC2215" i="2"/>
  <c r="BD2215" i="2"/>
  <c r="BB2334" i="2"/>
  <c r="BD2334" i="2"/>
  <c r="BC2334" i="2"/>
  <c r="BD2360" i="2"/>
  <c r="BB2360" i="2"/>
  <c r="BC2360" i="2"/>
  <c r="BD2155" i="2"/>
  <c r="BB2155" i="2"/>
  <c r="BC2155" i="2"/>
  <c r="BB2398" i="2"/>
  <c r="BC2398" i="2"/>
  <c r="BD2398" i="2"/>
  <c r="BB2444" i="2"/>
  <c r="BC2444" i="2"/>
  <c r="BD2444" i="2"/>
  <c r="BD2251" i="2"/>
  <c r="BB2251" i="2"/>
  <c r="BC2251" i="2"/>
  <c r="BC2449" i="2"/>
  <c r="BB2449" i="2"/>
  <c r="BD2449" i="2"/>
  <c r="BB2466" i="2"/>
  <c r="BC2466" i="2"/>
  <c r="BD2466" i="2"/>
  <c r="BB2496" i="2"/>
  <c r="BC2496" i="2"/>
  <c r="BD2496" i="2"/>
  <c r="BB2511" i="2"/>
  <c r="BC2511" i="2"/>
  <c r="BD2511" i="2"/>
  <c r="BD2565" i="2"/>
  <c r="BB2565" i="2"/>
  <c r="BC2565" i="2"/>
  <c r="BD2581" i="2"/>
  <c r="BB2581" i="2"/>
  <c r="BC2581" i="2"/>
  <c r="BC2443" i="2"/>
  <c r="BB2443" i="2"/>
  <c r="BD2443" i="2"/>
  <c r="BB2410" i="2"/>
  <c r="BC2410" i="2"/>
  <c r="BD2410" i="2"/>
  <c r="BB2503" i="2"/>
  <c r="BC2503" i="2"/>
  <c r="BD2503" i="2"/>
  <c r="BD2404" i="2"/>
  <c r="BC2404" i="2"/>
  <c r="BB2404" i="2"/>
  <c r="BC2654" i="2"/>
  <c r="BB2654" i="2"/>
  <c r="BD2654" i="2"/>
  <c r="BB2679" i="2"/>
  <c r="BC2679" i="2"/>
  <c r="BD2679" i="2"/>
  <c r="BD2717" i="2"/>
  <c r="BB2717" i="2"/>
  <c r="BC2717" i="2"/>
  <c r="BD2549" i="2"/>
  <c r="BB2549" i="2"/>
  <c r="BC2549" i="2"/>
  <c r="BB2663" i="2"/>
  <c r="BC2663" i="2"/>
  <c r="BD2663" i="2"/>
  <c r="BB2719" i="2"/>
  <c r="BC2719" i="2"/>
  <c r="BD2719" i="2"/>
  <c r="BD2705" i="2"/>
  <c r="BB2705" i="2"/>
  <c r="BC2705" i="2"/>
  <c r="BB2731" i="2"/>
  <c r="BC2731" i="2"/>
  <c r="BD2731" i="2"/>
  <c r="BC2603" i="2"/>
  <c r="BD2603" i="2"/>
  <c r="BB2603" i="2"/>
  <c r="BM138" i="2"/>
  <c r="BL138" i="2" s="1"/>
  <c r="BK138" i="2" s="1"/>
  <c r="BJ138" i="2" s="1"/>
  <c r="BI138" i="2" s="1"/>
  <c r="BH138" i="2" s="1"/>
  <c r="BG138" i="2" s="1"/>
  <c r="BF138" i="2" s="1"/>
  <c r="BE138" i="2" s="1"/>
  <c r="AC166" i="2"/>
  <c r="AF166" i="2"/>
  <c r="I166" i="2"/>
  <c r="BM171" i="2"/>
  <c r="BL171" i="2" s="1"/>
  <c r="BK171" i="2" s="1"/>
  <c r="BJ171" i="2" s="1"/>
  <c r="BI171" i="2" s="1"/>
  <c r="BH171" i="2" s="1"/>
  <c r="BG171" i="2" s="1"/>
  <c r="BF171" i="2" s="1"/>
  <c r="BE171" i="2" s="1"/>
  <c r="BM234" i="2"/>
  <c r="BL234" i="2" s="1"/>
  <c r="BK234" i="2" s="1"/>
  <c r="BJ234" i="2" s="1"/>
  <c r="BI234" i="2" s="1"/>
  <c r="BH234" i="2" s="1"/>
  <c r="BG234" i="2" s="1"/>
  <c r="BF234" i="2" s="1"/>
  <c r="BE234" i="2" s="1"/>
  <c r="BB234" i="2" s="1"/>
  <c r="AC179" i="2"/>
  <c r="I179" i="2"/>
  <c r="AF179" i="2"/>
  <c r="BI128" i="2"/>
  <c r="BH128" i="2" s="1"/>
  <c r="BG128" i="2" s="1"/>
  <c r="BF128" i="2" s="1"/>
  <c r="BE128" i="2" s="1"/>
  <c r="BC128" i="2" s="1"/>
  <c r="BM128" i="2"/>
  <c r="BL128" i="2" s="1"/>
  <c r="BK128" i="2" s="1"/>
  <c r="BJ128" i="2" s="1"/>
  <c r="BM156" i="2"/>
  <c r="BL156" i="2" s="1"/>
  <c r="BK156" i="2" s="1"/>
  <c r="BJ156" i="2" s="1"/>
  <c r="BI156" i="2" s="1"/>
  <c r="BH156" i="2" s="1"/>
  <c r="BG156" i="2" s="1"/>
  <c r="BF156" i="2" s="1"/>
  <c r="BE156" i="2" s="1"/>
  <c r="BB156" i="2" s="1"/>
  <c r="BM222" i="2"/>
  <c r="BL222" i="2" s="1"/>
  <c r="BK222" i="2" s="1"/>
  <c r="BJ222" i="2" s="1"/>
  <c r="BI222" i="2" s="1"/>
  <c r="BH222" i="2" s="1"/>
  <c r="BG222" i="2" s="1"/>
  <c r="BF222" i="2" s="1"/>
  <c r="BE222" i="2" s="1"/>
  <c r="AC245" i="2"/>
  <c r="I245" i="2"/>
  <c r="AF245" i="2"/>
  <c r="I247" i="2"/>
  <c r="AF247" i="2"/>
  <c r="AC247" i="2"/>
  <c r="J206" i="2"/>
  <c r="AC206" i="2"/>
  <c r="AF206" i="2"/>
  <c r="R206" i="2"/>
  <c r="BM227" i="2"/>
  <c r="BL227" i="2" s="1"/>
  <c r="BK227" i="2" s="1"/>
  <c r="BJ227" i="2" s="1"/>
  <c r="BI227" i="2" s="1"/>
  <c r="BH227" i="2" s="1"/>
  <c r="BG227" i="2" s="1"/>
  <c r="BF227" i="2" s="1"/>
  <c r="BE227" i="2" s="1"/>
  <c r="BD227" i="2" s="1"/>
  <c r="BM233" i="2"/>
  <c r="BL233" i="2" s="1"/>
  <c r="BK233" i="2" s="1"/>
  <c r="BJ233" i="2" s="1"/>
  <c r="BI233" i="2" s="1"/>
  <c r="BH233" i="2" s="1"/>
  <c r="BG233" i="2" s="1"/>
  <c r="BF233" i="2" s="1"/>
  <c r="BE233" i="2" s="1"/>
  <c r="BM266" i="2"/>
  <c r="BL266" i="2"/>
  <c r="BK266" i="2" s="1"/>
  <c r="BJ266" i="2" s="1"/>
  <c r="BI266" i="2" s="1"/>
  <c r="BH266" i="2" s="1"/>
  <c r="BG266" i="2" s="1"/>
  <c r="BF266" i="2" s="1"/>
  <c r="BE266" i="2" s="1"/>
  <c r="BB266" i="2" s="1"/>
  <c r="BM274" i="2"/>
  <c r="BL274" i="2" s="1"/>
  <c r="BK274" i="2"/>
  <c r="BJ274" i="2" s="1"/>
  <c r="BI274" i="2" s="1"/>
  <c r="BH274" i="2" s="1"/>
  <c r="BG274" i="2" s="1"/>
  <c r="BF274" i="2" s="1"/>
  <c r="BE274" i="2" s="1"/>
  <c r="BM259" i="2"/>
  <c r="BL259" i="2" s="1"/>
  <c r="BK259" i="2" s="1"/>
  <c r="BJ259" i="2" s="1"/>
  <c r="BI259" i="2" s="1"/>
  <c r="BH259" i="2" s="1"/>
  <c r="BG259" i="2" s="1"/>
  <c r="BF259" i="2" s="1"/>
  <c r="BE259" i="2" s="1"/>
  <c r="BL272" i="2"/>
  <c r="BM272" i="2"/>
  <c r="BK272" i="2"/>
  <c r="BJ272" i="2" s="1"/>
  <c r="BI272" i="2" s="1"/>
  <c r="BH272" i="2" s="1"/>
  <c r="BG272" i="2" s="1"/>
  <c r="BF272" i="2" s="1"/>
  <c r="BE272" i="2" s="1"/>
  <c r="BC272" i="2" s="1"/>
  <c r="AF286" i="2"/>
  <c r="R286" i="2"/>
  <c r="I286" i="2"/>
  <c r="AC286" i="2"/>
  <c r="I253" i="2"/>
  <c r="AC253" i="2"/>
  <c r="AF253" i="2"/>
  <c r="R253" i="2"/>
  <c r="BM296" i="2"/>
  <c r="BL296" i="2" s="1"/>
  <c r="BK296" i="2" s="1"/>
  <c r="BJ296" i="2" s="1"/>
  <c r="BI296" i="2" s="1"/>
  <c r="BH296" i="2" s="1"/>
  <c r="BG296" i="2" s="1"/>
  <c r="BF296" i="2" s="1"/>
  <c r="BE296" i="2" s="1"/>
  <c r="BB296" i="2" s="1"/>
  <c r="AF318" i="2"/>
  <c r="AC318" i="2"/>
  <c r="I318" i="2"/>
  <c r="BM293" i="2"/>
  <c r="BL293" i="2" s="1"/>
  <c r="BK293" i="2" s="1"/>
  <c r="BJ293" i="2" s="1"/>
  <c r="BI293" i="2" s="1"/>
  <c r="BH293" i="2" s="1"/>
  <c r="BG293" i="2" s="1"/>
  <c r="BF293" i="2" s="1"/>
  <c r="BE293" i="2" s="1"/>
  <c r="BM301" i="2"/>
  <c r="BL301" i="2" s="1"/>
  <c r="BK301" i="2" s="1"/>
  <c r="BJ301" i="2" s="1"/>
  <c r="BI301" i="2" s="1"/>
  <c r="BH301" i="2" s="1"/>
  <c r="BG301" i="2" s="1"/>
  <c r="BF301" i="2" s="1"/>
  <c r="BE301" i="2" s="1"/>
  <c r="BB301" i="2" s="1"/>
  <c r="BC2206" i="2"/>
  <c r="BB2206" i="2"/>
  <c r="BD2206" i="2"/>
  <c r="BD2312" i="2"/>
  <c r="BB2312" i="2"/>
  <c r="BC2312" i="2"/>
  <c r="CW19" i="2"/>
  <c r="CV19" i="2" s="1"/>
  <c r="CU19" i="2"/>
  <c r="CT19" i="2" s="1"/>
  <c r="CS19" i="2" s="1"/>
  <c r="CR19" i="2" s="1"/>
  <c r="CQ19" i="2" s="1"/>
  <c r="CP19" i="2" s="1"/>
  <c r="CO19" i="2" s="1"/>
  <c r="CW18" i="2"/>
  <c r="CV18" i="2"/>
  <c r="CU18" i="2"/>
  <c r="CT18" i="2" s="1"/>
  <c r="CS18" i="2" s="1"/>
  <c r="CR18" i="2" s="1"/>
  <c r="CQ18" i="2" s="1"/>
  <c r="CP18" i="2" s="1"/>
  <c r="CO18" i="2" s="1"/>
  <c r="CW12" i="2"/>
  <c r="CV12" i="2" s="1"/>
  <c r="CU12" i="2" s="1"/>
  <c r="CT12" i="2" s="1"/>
  <c r="CS12" i="2" s="1"/>
  <c r="CR12" i="2" s="1"/>
  <c r="CQ12" i="2" s="1"/>
  <c r="CP12" i="2" s="1"/>
  <c r="CO12" i="2" s="1"/>
  <c r="AF22" i="2"/>
  <c r="I22" i="2"/>
  <c r="AC22" i="2"/>
  <c r="BM30" i="2"/>
  <c r="BL30" i="2" s="1"/>
  <c r="BK30" i="2" s="1"/>
  <c r="BJ30" i="2" s="1"/>
  <c r="BI30" i="2" s="1"/>
  <c r="BH30" i="2" s="1"/>
  <c r="BG30" i="2" s="1"/>
  <c r="BF30" i="2" s="1"/>
  <c r="BE30" i="2" s="1"/>
  <c r="BM51" i="2"/>
  <c r="BL51" i="2" s="1"/>
  <c r="BK51" i="2" s="1"/>
  <c r="BJ51" i="2" s="1"/>
  <c r="BI51" i="2" s="1"/>
  <c r="BH51" i="2" s="1"/>
  <c r="BG51" i="2" s="1"/>
  <c r="BF51" i="2" s="1"/>
  <c r="BE51" i="2" s="1"/>
  <c r="I52" i="2"/>
  <c r="AF52" i="2"/>
  <c r="I49" i="2"/>
  <c r="AC49" i="2"/>
  <c r="AF49" i="2"/>
  <c r="BM41" i="2"/>
  <c r="BL41" i="2" s="1"/>
  <c r="BK41" i="2" s="1"/>
  <c r="BJ41" i="2" s="1"/>
  <c r="BI41" i="2" s="1"/>
  <c r="BH41" i="2" s="1"/>
  <c r="BG41" i="2" s="1"/>
  <c r="BF41" i="2" s="1"/>
  <c r="BE41" i="2" s="1"/>
  <c r="BB41" i="2" s="1"/>
  <c r="BL69" i="2"/>
  <c r="BK69" i="2" s="1"/>
  <c r="BJ69" i="2" s="1"/>
  <c r="BI69" i="2" s="1"/>
  <c r="BH69" i="2" s="1"/>
  <c r="BG69" i="2" s="1"/>
  <c r="BF69" i="2" s="1"/>
  <c r="BE69" i="2" s="1"/>
  <c r="BM69" i="2"/>
  <c r="AC79" i="2"/>
  <c r="I79" i="2"/>
  <c r="AF79" i="2"/>
  <c r="AC88" i="2"/>
  <c r="I88" i="2"/>
  <c r="AF88" i="2"/>
  <c r="AC72" i="2"/>
  <c r="AF72" i="2"/>
  <c r="BM73" i="2"/>
  <c r="BL73" i="2" s="1"/>
  <c r="BK73" i="2" s="1"/>
  <c r="BJ73" i="2" s="1"/>
  <c r="BI73" i="2" s="1"/>
  <c r="BH73" i="2" s="1"/>
  <c r="BG73" i="2" s="1"/>
  <c r="BF73" i="2" s="1"/>
  <c r="BE73" i="2" s="1"/>
  <c r="BM108" i="2"/>
  <c r="BL108" i="2" s="1"/>
  <c r="BK108" i="2" s="1"/>
  <c r="BJ108" i="2" s="1"/>
  <c r="BI108" i="2" s="1"/>
  <c r="BH108" i="2" s="1"/>
  <c r="BG108" i="2" s="1"/>
  <c r="BF108" i="2" s="1"/>
  <c r="BE108" i="2" s="1"/>
  <c r="BM74" i="2"/>
  <c r="BL74" i="2" s="1"/>
  <c r="BK74" i="2" s="1"/>
  <c r="BJ74" i="2" s="1"/>
  <c r="BI74" i="2" s="1"/>
  <c r="BH74" i="2" s="1"/>
  <c r="BG74" i="2" s="1"/>
  <c r="BF74" i="2" s="1"/>
  <c r="BE74" i="2" s="1"/>
  <c r="AC68" i="2"/>
  <c r="I68" i="2"/>
  <c r="AF68" i="2"/>
  <c r="AC71" i="2"/>
  <c r="I71" i="2"/>
  <c r="AF71" i="2"/>
  <c r="BM109" i="2"/>
  <c r="BL109" i="2" s="1"/>
  <c r="BK109" i="2" s="1"/>
  <c r="BJ109" i="2" s="1"/>
  <c r="BI109" i="2" s="1"/>
  <c r="BH109" i="2" s="1"/>
  <c r="BG109" i="2" s="1"/>
  <c r="BF109" i="2" s="1"/>
  <c r="BE109" i="2" s="1"/>
  <c r="BM116" i="2"/>
  <c r="BL116" i="2" s="1"/>
  <c r="BK116" i="2" s="1"/>
  <c r="BJ116" i="2" s="1"/>
  <c r="BI116" i="2" s="1"/>
  <c r="BH116" i="2" s="1"/>
  <c r="BG116" i="2" s="1"/>
  <c r="BF116" i="2" s="1"/>
  <c r="BE116" i="2" s="1"/>
  <c r="AC131" i="2"/>
  <c r="I131" i="2"/>
  <c r="AF131" i="2"/>
  <c r="AC163" i="2"/>
  <c r="J163" i="2"/>
  <c r="AF163" i="2"/>
  <c r="BM112" i="2"/>
  <c r="BL112" i="2" s="1"/>
  <c r="BK112" i="2" s="1"/>
  <c r="BJ112" i="2" s="1"/>
  <c r="BI112" i="2" s="1"/>
  <c r="BH112" i="2" s="1"/>
  <c r="BG112" i="2" s="1"/>
  <c r="BF112" i="2" s="1"/>
  <c r="BE112" i="2" s="1"/>
  <c r="BM152" i="2"/>
  <c r="BL152" i="2" s="1"/>
  <c r="BK152" i="2" s="1"/>
  <c r="BJ152" i="2" s="1"/>
  <c r="BI152" i="2" s="1"/>
  <c r="BH152" i="2" s="1"/>
  <c r="BG152" i="2" s="1"/>
  <c r="BF152" i="2" s="1"/>
  <c r="BE152" i="2" s="1"/>
  <c r="AC138" i="2"/>
  <c r="I138" i="2"/>
  <c r="AF138" i="2"/>
  <c r="I204" i="2"/>
  <c r="AC204" i="2"/>
  <c r="AF204" i="2"/>
  <c r="R204" i="2"/>
  <c r="AC171" i="2"/>
  <c r="I171" i="2"/>
  <c r="AF171" i="2"/>
  <c r="BK201" i="2"/>
  <c r="BJ201" i="2" s="1"/>
  <c r="BM201" i="2"/>
  <c r="BL201" i="2" s="1"/>
  <c r="AF103" i="2"/>
  <c r="I103" i="2"/>
  <c r="AC103" i="2"/>
  <c r="BM226" i="2"/>
  <c r="BL226" i="2" s="1"/>
  <c r="BK226" i="2" s="1"/>
  <c r="BJ226" i="2" s="1"/>
  <c r="BI226" i="2" s="1"/>
  <c r="BH226" i="2" s="1"/>
  <c r="BG226" i="2" s="1"/>
  <c r="BF226" i="2" s="1"/>
  <c r="BE226" i="2" s="1"/>
  <c r="BC226" i="2" s="1"/>
  <c r="BM146" i="2"/>
  <c r="BL146" i="2" s="1"/>
  <c r="BK146" i="2" s="1"/>
  <c r="BJ146" i="2" s="1"/>
  <c r="BI146" i="2" s="1"/>
  <c r="BH146" i="2" s="1"/>
  <c r="BG146" i="2" s="1"/>
  <c r="BF146" i="2" s="1"/>
  <c r="BE146" i="2" s="1"/>
  <c r="AF238" i="2"/>
  <c r="R238" i="2"/>
  <c r="I238" i="2"/>
  <c r="AC238" i="2"/>
  <c r="BM177" i="2"/>
  <c r="BL177" i="2" s="1"/>
  <c r="BK177" i="2" s="1"/>
  <c r="BJ177" i="2" s="1"/>
  <c r="BI177" i="2" s="1"/>
  <c r="BH177" i="2" s="1"/>
  <c r="BG177" i="2" s="1"/>
  <c r="BF177" i="2" s="1"/>
  <c r="BE177" i="2" s="1"/>
  <c r="BM181" i="2"/>
  <c r="BL181" i="2" s="1"/>
  <c r="BK181" i="2" s="1"/>
  <c r="BJ181" i="2" s="1"/>
  <c r="BI181" i="2" s="1"/>
  <c r="BH181" i="2" s="1"/>
  <c r="BG181" i="2" s="1"/>
  <c r="BF181" i="2" s="1"/>
  <c r="BE181" i="2" s="1"/>
  <c r="AC128" i="2"/>
  <c r="I128" i="2"/>
  <c r="AF128" i="2"/>
  <c r="BM170" i="2"/>
  <c r="BL170" i="2" s="1"/>
  <c r="BK170" i="2" s="1"/>
  <c r="BJ170" i="2" s="1"/>
  <c r="BI170" i="2" s="1"/>
  <c r="BH170" i="2" s="1"/>
  <c r="BG170" i="2" s="1"/>
  <c r="BF170" i="2" s="1"/>
  <c r="BE170" i="2" s="1"/>
  <c r="AF240" i="2"/>
  <c r="AC240" i="2"/>
  <c r="I240" i="2"/>
  <c r="R240" i="2"/>
  <c r="AF156" i="2"/>
  <c r="I156" i="2"/>
  <c r="AC156" i="2"/>
  <c r="BM190" i="2"/>
  <c r="BL190" i="2" s="1"/>
  <c r="BK190" i="2" s="1"/>
  <c r="BJ190" i="2" s="1"/>
  <c r="BI190" i="2" s="1"/>
  <c r="BH190" i="2" s="1"/>
  <c r="BG190" i="2" s="1"/>
  <c r="BF190" i="2" s="1"/>
  <c r="BE190" i="2" s="1"/>
  <c r="AF222" i="2"/>
  <c r="I222" i="2"/>
  <c r="AC222" i="2"/>
  <c r="R222" i="2"/>
  <c r="BM237" i="2"/>
  <c r="BL237" i="2" s="1"/>
  <c r="BK237" i="2" s="1"/>
  <c r="BJ237" i="2" s="1"/>
  <c r="BI237" i="2" s="1"/>
  <c r="BH237" i="2" s="1"/>
  <c r="BG237" i="2" s="1"/>
  <c r="BF237" i="2" s="1"/>
  <c r="BE237" i="2" s="1"/>
  <c r="BM216" i="2"/>
  <c r="BL216" i="2" s="1"/>
  <c r="BK216" i="2" s="1"/>
  <c r="BJ216" i="2" s="1"/>
  <c r="BI216" i="2" s="1"/>
  <c r="BH216" i="2" s="1"/>
  <c r="BG216" i="2" s="1"/>
  <c r="BF216" i="2" s="1"/>
  <c r="BE216" i="2" s="1"/>
  <c r="BB216" i="2" s="1"/>
  <c r="BM251" i="2"/>
  <c r="BL251" i="2" s="1"/>
  <c r="BK251" i="2" s="1"/>
  <c r="BJ251" i="2" s="1"/>
  <c r="BI251" i="2" s="1"/>
  <c r="BH251" i="2" s="1"/>
  <c r="BG251" i="2" s="1"/>
  <c r="BF251" i="2" s="1"/>
  <c r="BE251" i="2" s="1"/>
  <c r="BM206" i="2"/>
  <c r="BL206" i="2" s="1"/>
  <c r="BK206" i="2" s="1"/>
  <c r="BJ206" i="2" s="1"/>
  <c r="BI206" i="2" s="1"/>
  <c r="BH206" i="2" s="1"/>
  <c r="BG206" i="2" s="1"/>
  <c r="BF206" i="2" s="1"/>
  <c r="BE206" i="2" s="1"/>
  <c r="BB206" i="2" s="1"/>
  <c r="I227" i="2"/>
  <c r="AC227" i="2"/>
  <c r="AF227" i="2"/>
  <c r="R227" i="2"/>
  <c r="I233" i="2"/>
  <c r="AC233" i="2"/>
  <c r="R233" i="2"/>
  <c r="AF233" i="2"/>
  <c r="I261" i="2"/>
  <c r="AC261" i="2"/>
  <c r="AF261" i="2"/>
  <c r="R261" i="2"/>
  <c r="I266" i="2"/>
  <c r="AC266" i="2"/>
  <c r="R266" i="2"/>
  <c r="AF266" i="2"/>
  <c r="I274" i="2"/>
  <c r="AC274" i="2"/>
  <c r="AF274" i="2"/>
  <c r="R274" i="2"/>
  <c r="BM279" i="2"/>
  <c r="BL279" i="2" s="1"/>
  <c r="BK279" i="2" s="1"/>
  <c r="BJ279" i="2" s="1"/>
  <c r="BI279" i="2" s="1"/>
  <c r="BH279" i="2" s="1"/>
  <c r="BG279" i="2" s="1"/>
  <c r="BF279" i="2" s="1"/>
  <c r="BE279" i="2" s="1"/>
  <c r="BM255" i="2"/>
  <c r="BL255" i="2" s="1"/>
  <c r="BK255" i="2" s="1"/>
  <c r="BJ255" i="2" s="1"/>
  <c r="BI255" i="2" s="1"/>
  <c r="BH255" i="2" s="1"/>
  <c r="BG255" i="2" s="1"/>
  <c r="BF255" i="2" s="1"/>
  <c r="BE255" i="2" s="1"/>
  <c r="BD255" i="2" s="1"/>
  <c r="I250" i="2"/>
  <c r="R250" i="2"/>
  <c r="AF250" i="2"/>
  <c r="AC250" i="2"/>
  <c r="I272" i="2"/>
  <c r="AC272" i="2"/>
  <c r="R272" i="2"/>
  <c r="AF272" i="2"/>
  <c r="AF288" i="2"/>
  <c r="R288" i="2"/>
  <c r="I288" i="2"/>
  <c r="AC288" i="2"/>
  <c r="AC300" i="2"/>
  <c r="R300" i="2"/>
  <c r="AF300" i="2"/>
  <c r="I300" i="2"/>
  <c r="BM219" i="2"/>
  <c r="BL219" i="2" s="1"/>
  <c r="BK219" i="2" s="1"/>
  <c r="BJ219" i="2" s="1"/>
  <c r="BI219" i="2" s="1"/>
  <c r="BH219" i="2" s="1"/>
  <c r="BG219" i="2" s="1"/>
  <c r="BF219" i="2" s="1"/>
  <c r="BE219" i="2" s="1"/>
  <c r="AF275" i="2"/>
  <c r="I275" i="2"/>
  <c r="R275" i="2"/>
  <c r="AC275" i="2"/>
  <c r="BM253" i="2"/>
  <c r="BL253" i="2" s="1"/>
  <c r="BK253" i="2" s="1"/>
  <c r="BJ253" i="2" s="1"/>
  <c r="BI253" i="2" s="1"/>
  <c r="BH253" i="2" s="1"/>
  <c r="BG253" i="2" s="1"/>
  <c r="BF253" i="2" s="1"/>
  <c r="BE253" i="2" s="1"/>
  <c r="BL295" i="2"/>
  <c r="BK295" i="2" s="1"/>
  <c r="BJ295" i="2" s="1"/>
  <c r="BI295" i="2" s="1"/>
  <c r="BH295" i="2" s="1"/>
  <c r="BG295" i="2" s="1"/>
  <c r="BF295" i="2" s="1"/>
  <c r="BE295" i="2" s="1"/>
  <c r="BM295" i="2"/>
  <c r="AC296" i="2"/>
  <c r="I296" i="2"/>
  <c r="R296" i="2"/>
  <c r="AF296" i="2"/>
  <c r="BM318" i="2"/>
  <c r="BL318" i="2" s="1"/>
  <c r="BK318" i="2"/>
  <c r="BJ318" i="2" s="1"/>
  <c r="BI318" i="2" s="1"/>
  <c r="BH318" i="2" s="1"/>
  <c r="BG318" i="2" s="1"/>
  <c r="BF318" i="2" s="1"/>
  <c r="BE318" i="2" s="1"/>
  <c r="BB318" i="2" s="1"/>
  <c r="BM289" i="2"/>
  <c r="BL289" i="2" s="1"/>
  <c r="BK289" i="2" s="1"/>
  <c r="BJ289" i="2" s="1"/>
  <c r="BI289" i="2" s="1"/>
  <c r="BH289" i="2" s="1"/>
  <c r="BG289" i="2" s="1"/>
  <c r="BF289" i="2" s="1"/>
  <c r="BE289" i="2" s="1"/>
  <c r="AC293" i="2"/>
  <c r="I293" i="2"/>
  <c r="R293" i="2"/>
  <c r="AF293" i="2"/>
  <c r="I301" i="2"/>
  <c r="R301" i="2"/>
  <c r="AF301" i="2"/>
  <c r="AC301" i="2"/>
  <c r="BK311" i="2"/>
  <c r="BJ311" i="2" s="1"/>
  <c r="BI311" i="2" s="1"/>
  <c r="BH311" i="2" s="1"/>
  <c r="BG311" i="2" s="1"/>
  <c r="BF311" i="2" s="1"/>
  <c r="BE311" i="2" s="1"/>
  <c r="BM311" i="2"/>
  <c r="BL311" i="2" s="1"/>
  <c r="BC2205" i="2"/>
  <c r="BD2205" i="2"/>
  <c r="BB2205" i="2"/>
  <c r="BC2455" i="2"/>
  <c r="BD2455" i="2"/>
  <c r="BB2455" i="2"/>
  <c r="BD2479" i="2"/>
  <c r="BB2479" i="2"/>
  <c r="BC2479" i="2"/>
  <c r="CW25" i="2"/>
  <c r="CV25" i="2" s="1"/>
  <c r="CU25" i="2" s="1"/>
  <c r="CT25" i="2" s="1"/>
  <c r="CS25" i="2" s="1"/>
  <c r="CR25" i="2" s="1"/>
  <c r="CQ25" i="2" s="1"/>
  <c r="CP25" i="2" s="1"/>
  <c r="CO25" i="2" s="1"/>
  <c r="CW6" i="2"/>
  <c r="CV6" i="2" s="1"/>
  <c r="CU6" i="2" s="1"/>
  <c r="CT6" i="2" s="1"/>
  <c r="CS6" i="2" s="1"/>
  <c r="CR6" i="2" s="1"/>
  <c r="CQ6" i="2" s="1"/>
  <c r="CP6" i="2" s="1"/>
  <c r="CO6" i="2" s="1"/>
  <c r="CW3" i="2"/>
  <c r="CV3" i="2"/>
  <c r="CU3" i="2" s="1"/>
  <c r="CT3" i="2" s="1"/>
  <c r="CS3" i="2" s="1"/>
  <c r="CR3" i="2" s="1"/>
  <c r="CQ3" i="2" s="1"/>
  <c r="CP3" i="2" s="1"/>
  <c r="CO3" i="2" s="1"/>
  <c r="CW8" i="2"/>
  <c r="CV8" i="2" s="1"/>
  <c r="CU8" i="2" s="1"/>
  <c r="CT8" i="2" s="1"/>
  <c r="CS8" i="2" s="1"/>
  <c r="CR8" i="2" s="1"/>
  <c r="CQ8" i="2" s="1"/>
  <c r="CP8" i="2" s="1"/>
  <c r="CO8" i="2" s="1"/>
  <c r="AC27" i="2"/>
  <c r="I27" i="2"/>
  <c r="AF27" i="2"/>
  <c r="AF31" i="2"/>
  <c r="I31" i="2"/>
  <c r="AC31" i="2"/>
  <c r="BM33" i="2"/>
  <c r="BL33" i="2" s="1"/>
  <c r="BK33" i="2" s="1"/>
  <c r="BJ33" i="2" s="1"/>
  <c r="BI33" i="2" s="1"/>
  <c r="BH33" i="2" s="1"/>
  <c r="BG33" i="2" s="1"/>
  <c r="BF33" i="2" s="1"/>
  <c r="BE33" i="2" s="1"/>
  <c r="I32" i="2"/>
  <c r="AF32" i="2"/>
  <c r="AC32" i="2"/>
  <c r="I40" i="2"/>
  <c r="AF40" i="2"/>
  <c r="AC40" i="2"/>
  <c r="CW36" i="2"/>
  <c r="CV36" i="2" s="1"/>
  <c r="CU36" i="2" s="1"/>
  <c r="CT36" i="2" s="1"/>
  <c r="CS36" i="2" s="1"/>
  <c r="CR36" i="2" s="1"/>
  <c r="CQ36" i="2" s="1"/>
  <c r="CP36" i="2" s="1"/>
  <c r="CO36" i="2" s="1"/>
  <c r="BK44" i="2"/>
  <c r="BJ44" i="2" s="1"/>
  <c r="BI44" i="2" s="1"/>
  <c r="BH44" i="2" s="1"/>
  <c r="BG44" i="2" s="1"/>
  <c r="BF44" i="2" s="1"/>
  <c r="BE44" i="2" s="1"/>
  <c r="BM44" i="2"/>
  <c r="BL44" i="2" s="1"/>
  <c r="BM54" i="2"/>
  <c r="BL54" i="2" s="1"/>
  <c r="BK54" i="2" s="1"/>
  <c r="BJ54" i="2" s="1"/>
  <c r="BI54" i="2" s="1"/>
  <c r="BH54" i="2" s="1"/>
  <c r="BG54" i="2" s="1"/>
  <c r="BF54" i="2" s="1"/>
  <c r="BE54" i="2" s="1"/>
  <c r="BM53" i="2"/>
  <c r="BL53" i="2" s="1"/>
  <c r="BK53" i="2" s="1"/>
  <c r="BJ53" i="2" s="1"/>
  <c r="BI53" i="2" s="1"/>
  <c r="BH53" i="2" s="1"/>
  <c r="BG53" i="2" s="1"/>
  <c r="BF53" i="2" s="1"/>
  <c r="BE53" i="2" s="1"/>
  <c r="BM59" i="2"/>
  <c r="BL59" i="2" s="1"/>
  <c r="BK59" i="2" s="1"/>
  <c r="BJ59" i="2" s="1"/>
  <c r="BI59" i="2" s="1"/>
  <c r="BH59" i="2" s="1"/>
  <c r="BG59" i="2" s="1"/>
  <c r="BF59" i="2" s="1"/>
  <c r="BE59" i="2" s="1"/>
  <c r="BD59" i="2" s="1"/>
  <c r="BM38" i="2"/>
  <c r="BL38" i="2" s="1"/>
  <c r="BK38" i="2" s="1"/>
  <c r="BJ38" i="2" s="1"/>
  <c r="BI38" i="2" s="1"/>
  <c r="BH38" i="2" s="1"/>
  <c r="BG38" i="2" s="1"/>
  <c r="BF38" i="2" s="1"/>
  <c r="BE38" i="2" s="1"/>
  <c r="BM70" i="2"/>
  <c r="BL70" i="2" s="1"/>
  <c r="BK70" i="2" s="1"/>
  <c r="BJ70" i="2" s="1"/>
  <c r="BI70" i="2" s="1"/>
  <c r="BH70" i="2" s="1"/>
  <c r="BG70" i="2" s="1"/>
  <c r="BF70" i="2" s="1"/>
  <c r="BE70" i="2" s="1"/>
  <c r="BD70" i="2" s="1"/>
  <c r="AC57" i="2"/>
  <c r="I57" i="2"/>
  <c r="AF57" i="2"/>
  <c r="CW62" i="2"/>
  <c r="CV62" i="2" s="1"/>
  <c r="CU62" i="2" s="1"/>
  <c r="CT62" i="2" s="1"/>
  <c r="CS62" i="2" s="1"/>
  <c r="CR62" i="2" s="1"/>
  <c r="CQ62" i="2" s="1"/>
  <c r="CP62" i="2" s="1"/>
  <c r="CO62" i="2" s="1"/>
  <c r="AC85" i="2"/>
  <c r="AF85" i="2"/>
  <c r="I85" i="2"/>
  <c r="AF55" i="2"/>
  <c r="AC55" i="2"/>
  <c r="I55" i="2"/>
  <c r="AC75" i="2"/>
  <c r="I75" i="2"/>
  <c r="AF75" i="2"/>
  <c r="BM96" i="2"/>
  <c r="BL96" i="2" s="1"/>
  <c r="BK96" i="2" s="1"/>
  <c r="BJ96" i="2" s="1"/>
  <c r="BI96" i="2" s="1"/>
  <c r="BH96" i="2" s="1"/>
  <c r="BG96" i="2"/>
  <c r="BF96" i="2" s="1"/>
  <c r="BE96" i="2" s="1"/>
  <c r="BM86" i="2"/>
  <c r="BL86" i="2" s="1"/>
  <c r="BK86" i="2" s="1"/>
  <c r="BJ86" i="2" s="1"/>
  <c r="BI86" i="2" s="1"/>
  <c r="BH86" i="2" s="1"/>
  <c r="BG86" i="2" s="1"/>
  <c r="BF86" i="2" s="1"/>
  <c r="BE86" i="2" s="1"/>
  <c r="BM105" i="2"/>
  <c r="BL105" i="2" s="1"/>
  <c r="BK105" i="2" s="1"/>
  <c r="BJ105" i="2" s="1"/>
  <c r="BI105" i="2" s="1"/>
  <c r="BH105" i="2" s="1"/>
  <c r="BG105" i="2" s="1"/>
  <c r="BF105" i="2" s="1"/>
  <c r="BE105" i="2" s="1"/>
  <c r="BB105" i="2" s="1"/>
  <c r="BM104" i="2"/>
  <c r="BL104" i="2" s="1"/>
  <c r="BK104" i="2" s="1"/>
  <c r="BJ104" i="2" s="1"/>
  <c r="BI104" i="2" s="1"/>
  <c r="BH104" i="2" s="1"/>
  <c r="BG104" i="2" s="1"/>
  <c r="BF104" i="2" s="1"/>
  <c r="BE104" i="2" s="1"/>
  <c r="AC82" i="2"/>
  <c r="I82" i="2"/>
  <c r="AF82" i="2"/>
  <c r="I109" i="2"/>
  <c r="AF109" i="2"/>
  <c r="AC109" i="2"/>
  <c r="BJ139" i="2"/>
  <c r="BI139" i="2" s="1"/>
  <c r="BH139" i="2" s="1"/>
  <c r="BG139" i="2" s="1"/>
  <c r="BF139" i="2" s="1"/>
  <c r="BE139" i="2" s="1"/>
  <c r="BM139" i="2"/>
  <c r="BL139" i="2" s="1"/>
  <c r="BK139" i="2" s="1"/>
  <c r="I90" i="2"/>
  <c r="AF90" i="2"/>
  <c r="AC90" i="2"/>
  <c r="I113" i="2"/>
  <c r="AF113" i="2"/>
  <c r="AC113" i="2"/>
  <c r="BM123" i="2"/>
  <c r="BL123" i="2" s="1"/>
  <c r="BK123" i="2" s="1"/>
  <c r="BJ123" i="2" s="1"/>
  <c r="BI123" i="2" s="1"/>
  <c r="BH123" i="2" s="1"/>
  <c r="BG123" i="2" s="1"/>
  <c r="BF123" i="2" s="1"/>
  <c r="BE123" i="2" s="1"/>
  <c r="BM136" i="2"/>
  <c r="BL136" i="2" s="1"/>
  <c r="BK136" i="2" s="1"/>
  <c r="BJ136" i="2" s="1"/>
  <c r="BI136" i="2" s="1"/>
  <c r="BH136" i="2" s="1"/>
  <c r="BG136" i="2" s="1"/>
  <c r="BF136" i="2" s="1"/>
  <c r="BE136" i="2" s="1"/>
  <c r="BM157" i="2"/>
  <c r="BL157" i="2" s="1"/>
  <c r="BK157" i="2" s="1"/>
  <c r="BJ157" i="2" s="1"/>
  <c r="BI157" i="2" s="1"/>
  <c r="BH157" i="2" s="1"/>
  <c r="BG157" i="2" s="1"/>
  <c r="BF157" i="2" s="1"/>
  <c r="BE157" i="2" s="1"/>
  <c r="AC158" i="2"/>
  <c r="AF158" i="2"/>
  <c r="I158" i="2"/>
  <c r="AF153" i="2"/>
  <c r="I153" i="2"/>
  <c r="AC153" i="2"/>
  <c r="BM188" i="2"/>
  <c r="BL188" i="2" s="1"/>
  <c r="BK188" i="2" s="1"/>
  <c r="BJ188" i="2" s="1"/>
  <c r="BI188" i="2" s="1"/>
  <c r="BH188" i="2" s="1"/>
  <c r="BG188" i="2" s="1"/>
  <c r="BF188" i="2" s="1"/>
  <c r="BE188" i="2" s="1"/>
  <c r="AF148" i="2"/>
  <c r="AC148" i="2"/>
  <c r="I148" i="2"/>
  <c r="BM197" i="2"/>
  <c r="BL197" i="2" s="1"/>
  <c r="BK197" i="2" s="1"/>
  <c r="BJ197" i="2" s="1"/>
  <c r="BI197" i="2" s="1"/>
  <c r="BH197" i="2" s="1"/>
  <c r="BG197" i="2" s="1"/>
  <c r="BF197" i="2" s="1"/>
  <c r="BE197" i="2" s="1"/>
  <c r="AF140" i="2"/>
  <c r="I140" i="2"/>
  <c r="AC140" i="2"/>
  <c r="BM205" i="2"/>
  <c r="BL205" i="2" s="1"/>
  <c r="BK205" i="2" s="1"/>
  <c r="BJ205" i="2" s="1"/>
  <c r="BI205" i="2" s="1"/>
  <c r="BH205" i="2" s="1"/>
  <c r="BG205" i="2" s="1"/>
  <c r="BF205" i="2" s="1"/>
  <c r="BE205" i="2" s="1"/>
  <c r="BD205" i="2" s="1"/>
  <c r="AC130" i="2"/>
  <c r="I130" i="2"/>
  <c r="AF130" i="2"/>
  <c r="AC191" i="2"/>
  <c r="AF191" i="2"/>
  <c r="I191" i="2"/>
  <c r="AC196" i="2"/>
  <c r="I196" i="2"/>
  <c r="AF196" i="2"/>
  <c r="BM165" i="2"/>
  <c r="BL165" i="2" s="1"/>
  <c r="BK165" i="2" s="1"/>
  <c r="BJ165" i="2" s="1"/>
  <c r="BI165" i="2" s="1"/>
  <c r="BH165" i="2" s="1"/>
  <c r="BG165" i="2" s="1"/>
  <c r="BF165" i="2" s="1"/>
  <c r="BE165" i="2"/>
  <c r="BC165" i="2" s="1"/>
  <c r="J207" i="2"/>
  <c r="AC207" i="2"/>
  <c r="R207" i="2"/>
  <c r="AF207" i="2"/>
  <c r="BM184" i="2"/>
  <c r="BL184" i="2" s="1"/>
  <c r="BK184" i="2" s="1"/>
  <c r="BJ184" i="2" s="1"/>
  <c r="BI184" i="2" s="1"/>
  <c r="BH184" i="2" s="1"/>
  <c r="BG184" i="2" s="1"/>
  <c r="BF184" i="2" s="1"/>
  <c r="BE184" i="2" s="1"/>
  <c r="BB184" i="2" s="1"/>
  <c r="I159" i="2"/>
  <c r="AF159" i="2"/>
  <c r="AC159" i="2"/>
  <c r="BM254" i="2"/>
  <c r="BL254" i="2" s="1"/>
  <c r="BK254" i="2" s="1"/>
  <c r="BJ254" i="2" s="1"/>
  <c r="BI254" i="2" s="1"/>
  <c r="BH254" i="2" s="1"/>
  <c r="BG254" i="2" s="1"/>
  <c r="BF254" i="2" s="1"/>
  <c r="BE254" i="2" s="1"/>
  <c r="I229" i="2"/>
  <c r="AC229" i="2"/>
  <c r="AF229" i="2"/>
  <c r="R229" i="2"/>
  <c r="I268" i="2"/>
  <c r="AC268" i="2"/>
  <c r="R268" i="2"/>
  <c r="AF268" i="2"/>
  <c r="BM270" i="2"/>
  <c r="BL270" i="2" s="1"/>
  <c r="BK270" i="2" s="1"/>
  <c r="BJ270" i="2" s="1"/>
  <c r="BI270" i="2" s="1"/>
  <c r="BH270" i="2" s="1"/>
  <c r="BG270" i="2" s="1"/>
  <c r="BF270" i="2" s="1"/>
  <c r="BE270" i="2" s="1"/>
  <c r="BD270" i="2" s="1"/>
  <c r="BM285" i="2"/>
  <c r="BL285" i="2" s="1"/>
  <c r="BK285" i="2" s="1"/>
  <c r="BJ285" i="2" s="1"/>
  <c r="BI285" i="2" s="1"/>
  <c r="BH285" i="2" s="1"/>
  <c r="BG285" i="2" s="1"/>
  <c r="BF285" i="2" s="1"/>
  <c r="BE285" i="2" s="1"/>
  <c r="BM277" i="2"/>
  <c r="BL277" i="2" s="1"/>
  <c r="BK277" i="2" s="1"/>
  <c r="BJ277" i="2" s="1"/>
  <c r="BI277" i="2" s="1"/>
  <c r="BH277" i="2" s="1"/>
  <c r="BG277" i="2" s="1"/>
  <c r="BF277" i="2" s="1"/>
  <c r="BE277" i="2" s="1"/>
  <c r="BD277" i="2" s="1"/>
  <c r="BM305" i="2"/>
  <c r="BL305" i="2" s="1"/>
  <c r="BK305" i="2" s="1"/>
  <c r="BJ305" i="2" s="1"/>
  <c r="BI305" i="2" s="1"/>
  <c r="BH305" i="2" s="1"/>
  <c r="BG305" i="2" s="1"/>
  <c r="BF305" i="2" s="1"/>
  <c r="BE305" i="2" s="1"/>
  <c r="BM321" i="2"/>
  <c r="BL321" i="2" s="1"/>
  <c r="BK321" i="2" s="1"/>
  <c r="BJ321" i="2" s="1"/>
  <c r="BI321" i="2" s="1"/>
  <c r="BH321" i="2" s="1"/>
  <c r="BG321" i="2" s="1"/>
  <c r="BF321" i="2" s="1"/>
  <c r="BE321" i="2" s="1"/>
  <c r="BM299" i="2"/>
  <c r="BL299" i="2" s="1"/>
  <c r="BK299" i="2" s="1"/>
  <c r="BJ299" i="2" s="1"/>
  <c r="BI299" i="2" s="1"/>
  <c r="BH299" i="2" s="1"/>
  <c r="BG299" i="2" s="1"/>
  <c r="BF299" i="2" s="1"/>
  <c r="BE299" i="2" s="1"/>
  <c r="I278" i="2"/>
  <c r="AC278" i="2"/>
  <c r="AF278" i="2"/>
  <c r="R278" i="2"/>
  <c r="BM320" i="2"/>
  <c r="BL320" i="2"/>
  <c r="BK320" i="2" s="1"/>
  <c r="BJ320" i="2" s="1"/>
  <c r="BI320" i="2" s="1"/>
  <c r="BH320" i="2" s="1"/>
  <c r="BG320" i="2" s="1"/>
  <c r="BF320" i="2" s="1"/>
  <c r="BE320" i="2" s="1"/>
  <c r="BM323" i="2"/>
  <c r="BL323" i="2" s="1"/>
  <c r="BK323" i="2" s="1"/>
  <c r="BJ323" i="2" s="1"/>
  <c r="BI323" i="2" s="1"/>
  <c r="BH323" i="2" s="1"/>
  <c r="BG323" i="2" s="1"/>
  <c r="BF323" i="2" s="1"/>
  <c r="BE323" i="2" s="1"/>
  <c r="CW24" i="2"/>
  <c r="CV24" i="2" s="1"/>
  <c r="CU24" i="2" s="1"/>
  <c r="CT24" i="2" s="1"/>
  <c r="CS24" i="2" s="1"/>
  <c r="CR24" i="2" s="1"/>
  <c r="CQ24" i="2" s="1"/>
  <c r="CP24" i="2" s="1"/>
  <c r="CO24" i="2" s="1"/>
  <c r="CW27" i="2"/>
  <c r="CV27" i="2" s="1"/>
  <c r="CU27" i="2" s="1"/>
  <c r="CT27" i="2" s="1"/>
  <c r="CS27" i="2" s="1"/>
  <c r="CR27" i="2" s="1"/>
  <c r="CQ27" i="2" s="1"/>
  <c r="CP27" i="2" s="1"/>
  <c r="CO27" i="2" s="1"/>
  <c r="CW2" i="2"/>
  <c r="CV2" i="2" s="1"/>
  <c r="CU2" i="2" s="1"/>
  <c r="CT2" i="2" s="1"/>
  <c r="CS2" i="2" s="1"/>
  <c r="CR2" i="2" s="1"/>
  <c r="CQ2" i="2" s="1"/>
  <c r="CP2" i="2" s="1"/>
  <c r="CO2" i="2" s="1"/>
  <c r="CW20" i="2"/>
  <c r="CV20" i="2"/>
  <c r="CU20" i="2" s="1"/>
  <c r="CT20" i="2" s="1"/>
  <c r="CS20" i="2" s="1"/>
  <c r="CR20" i="2" s="1"/>
  <c r="CQ20" i="2" s="1"/>
  <c r="CP20" i="2" s="1"/>
  <c r="CO20" i="2" s="1"/>
  <c r="AC33" i="2"/>
  <c r="I33" i="2"/>
  <c r="AF33" i="2"/>
  <c r="CW40" i="2"/>
  <c r="CV40" i="2" s="1"/>
  <c r="CU40" i="2" s="1"/>
  <c r="CT40" i="2" s="1"/>
  <c r="CS40" i="2" s="1"/>
  <c r="CR40" i="2" s="1"/>
  <c r="CQ40" i="2" s="1"/>
  <c r="CP40" i="2" s="1"/>
  <c r="CO40" i="2" s="1"/>
  <c r="BL42" i="2"/>
  <c r="BK42" i="2" s="1"/>
  <c r="BJ42" i="2" s="1"/>
  <c r="BI42" i="2" s="1"/>
  <c r="BH42" i="2" s="1"/>
  <c r="BG42" i="2" s="1"/>
  <c r="BF42" i="2" s="1"/>
  <c r="BE42" i="2" s="1"/>
  <c r="BC42" i="2" s="1"/>
  <c r="BM42" i="2"/>
  <c r="I44" i="2"/>
  <c r="AF44" i="2"/>
  <c r="AC44" i="2"/>
  <c r="AC54" i="2"/>
  <c r="I54" i="2"/>
  <c r="AF54" i="2"/>
  <c r="CW35" i="2"/>
  <c r="CV35" i="2" s="1"/>
  <c r="CU35" i="2" s="1"/>
  <c r="CT35" i="2" s="1"/>
  <c r="CS35" i="2" s="1"/>
  <c r="CR35" i="2" s="1"/>
  <c r="CQ35" i="2" s="1"/>
  <c r="CP35" i="2" s="1"/>
  <c r="CO35" i="2" s="1"/>
  <c r="AC53" i="2"/>
  <c r="I53" i="2"/>
  <c r="AF53" i="2"/>
  <c r="AF59" i="2"/>
  <c r="AC59" i="2"/>
  <c r="I59" i="2"/>
  <c r="AC38" i="2"/>
  <c r="I38" i="2"/>
  <c r="AF38" i="2"/>
  <c r="BM56" i="2"/>
  <c r="BL56" i="2" s="1"/>
  <c r="BK56" i="2" s="1"/>
  <c r="BJ56" i="2" s="1"/>
  <c r="BI56" i="2" s="1"/>
  <c r="BH56" i="2" s="1"/>
  <c r="BG56" i="2" s="1"/>
  <c r="BF56" i="2" s="1"/>
  <c r="BE56" i="2" s="1"/>
  <c r="BD56" i="2" s="1"/>
  <c r="AF70" i="2"/>
  <c r="AC70" i="2"/>
  <c r="I70" i="2"/>
  <c r="AF95" i="2"/>
  <c r="I95" i="2"/>
  <c r="AC95" i="2"/>
  <c r="AC96" i="2"/>
  <c r="I96" i="2"/>
  <c r="AF96" i="2"/>
  <c r="AC86" i="2"/>
  <c r="I86" i="2"/>
  <c r="AF86" i="2"/>
  <c r="AC105" i="2"/>
  <c r="AF105" i="2"/>
  <c r="I105" i="2"/>
  <c r="BF65" i="2"/>
  <c r="BE65" i="2" s="1"/>
  <c r="BC65" i="2" s="1"/>
  <c r="BM65" i="2"/>
  <c r="BL65" i="2" s="1"/>
  <c r="BK65" i="2" s="1"/>
  <c r="BJ65" i="2" s="1"/>
  <c r="BI65" i="2" s="1"/>
  <c r="BH65" i="2" s="1"/>
  <c r="BG65" i="2" s="1"/>
  <c r="AC104" i="2"/>
  <c r="I104" i="2"/>
  <c r="AF104" i="2"/>
  <c r="AC147" i="2"/>
  <c r="I147" i="2"/>
  <c r="AF147" i="2"/>
  <c r="AC136" i="2"/>
  <c r="J136" i="2"/>
  <c r="AF136" i="2"/>
  <c r="AC157" i="2"/>
  <c r="I157" i="2"/>
  <c r="AF157" i="2"/>
  <c r="BM148" i="2"/>
  <c r="BL148" i="2" s="1"/>
  <c r="BK148" i="2" s="1"/>
  <c r="BJ148" i="2" s="1"/>
  <c r="BI148" i="2" s="1"/>
  <c r="BH148" i="2" s="1"/>
  <c r="BG148" i="2" s="1"/>
  <c r="BF148" i="2" s="1"/>
  <c r="BE148" i="2" s="1"/>
  <c r="I205" i="2"/>
  <c r="AC205" i="2"/>
  <c r="AF205" i="2"/>
  <c r="R205" i="2"/>
  <c r="BM134" i="2"/>
  <c r="BL134" i="2" s="1"/>
  <c r="BK134" i="2" s="1"/>
  <c r="BJ134" i="2" s="1"/>
  <c r="BI134" i="2" s="1"/>
  <c r="BH134" i="2" s="1"/>
  <c r="BG134" i="2" s="1"/>
  <c r="BF134" i="2" s="1"/>
  <c r="BE134" i="2" s="1"/>
  <c r="BM120" i="2"/>
  <c r="BL120" i="2" s="1"/>
  <c r="BK120" i="2" s="1"/>
  <c r="BJ120" i="2" s="1"/>
  <c r="BI120" i="2" s="1"/>
  <c r="BH120" i="2" s="1"/>
  <c r="BG120" i="2" s="1"/>
  <c r="BF120" i="2" s="1"/>
  <c r="BE120" i="2" s="1"/>
  <c r="BM162" i="2"/>
  <c r="BL162" i="2" s="1"/>
  <c r="BK162" i="2" s="1"/>
  <c r="BJ162" i="2" s="1"/>
  <c r="BI162" i="2" s="1"/>
  <c r="BH162" i="2" s="1"/>
  <c r="BG162" i="2" s="1"/>
  <c r="BF162" i="2" s="1"/>
  <c r="BE162" i="2" s="1"/>
  <c r="AC165" i="2"/>
  <c r="I165" i="2"/>
  <c r="AF165" i="2"/>
  <c r="BM145" i="2"/>
  <c r="BL145" i="2" s="1"/>
  <c r="BK145" i="2" s="1"/>
  <c r="BJ145" i="2" s="1"/>
  <c r="BI145" i="2" s="1"/>
  <c r="BH145" i="2" s="1"/>
  <c r="BG145" i="2" s="1"/>
  <c r="BF145" i="2" s="1"/>
  <c r="BE145" i="2" s="1"/>
  <c r="AC213" i="2"/>
  <c r="J213" i="2"/>
  <c r="AF213" i="2"/>
  <c r="R213" i="2"/>
  <c r="BM150" i="2"/>
  <c r="BL150" i="2" s="1"/>
  <c r="BK150" i="2" s="1"/>
  <c r="BJ150" i="2" s="1"/>
  <c r="BI150" i="2" s="1"/>
  <c r="BH150" i="2" s="1"/>
  <c r="BG150" i="2" s="1"/>
  <c r="BF150" i="2" s="1"/>
  <c r="BE150" i="2" s="1"/>
  <c r="I184" i="2"/>
  <c r="AF184" i="2"/>
  <c r="AC184" i="2"/>
  <c r="BM203" i="2"/>
  <c r="BL203" i="2" s="1"/>
  <c r="BK203" i="2" s="1"/>
  <c r="BJ203" i="2" s="1"/>
  <c r="BI203" i="2" s="1"/>
  <c r="BH203" i="2" s="1"/>
  <c r="BG203" i="2" s="1"/>
  <c r="BF203" i="2" s="1"/>
  <c r="BE203" i="2" s="1"/>
  <c r="BB203" i="2" s="1"/>
  <c r="BM243" i="2"/>
  <c r="BL243" i="2"/>
  <c r="BK243" i="2" s="1"/>
  <c r="BJ243" i="2" s="1"/>
  <c r="BI243" i="2" s="1"/>
  <c r="BH243" i="2" s="1"/>
  <c r="BG243" i="2" s="1"/>
  <c r="BF243" i="2" s="1"/>
  <c r="BE243" i="2" s="1"/>
  <c r="BM260" i="2"/>
  <c r="BL260" i="2" s="1"/>
  <c r="BK260" i="2" s="1"/>
  <c r="BJ260" i="2" s="1"/>
  <c r="BI260" i="2" s="1"/>
  <c r="BH260" i="2" s="1"/>
  <c r="BG260" i="2" s="1"/>
  <c r="BF260" i="2" s="1"/>
  <c r="BE260" i="2" s="1"/>
  <c r="BM235" i="2"/>
  <c r="BL235" i="2" s="1"/>
  <c r="BK235" i="2" s="1"/>
  <c r="BJ235" i="2" s="1"/>
  <c r="BI235" i="2" s="1"/>
  <c r="BH235" i="2" s="1"/>
  <c r="BG235" i="2" s="1"/>
  <c r="BF235" i="2" s="1"/>
  <c r="BE235" i="2" s="1"/>
  <c r="AF242" i="2"/>
  <c r="I242" i="2"/>
  <c r="R242" i="2"/>
  <c r="AC242" i="2"/>
  <c r="BM151" i="2"/>
  <c r="BL151" i="2" s="1"/>
  <c r="BK151" i="2" s="1"/>
  <c r="BJ151" i="2" s="1"/>
  <c r="BI151" i="2" s="1"/>
  <c r="BH151" i="2" s="1"/>
  <c r="BG151" i="2" s="1"/>
  <c r="BF151" i="2" s="1"/>
  <c r="BE151" i="2" s="1"/>
  <c r="BM225" i="2"/>
  <c r="BL225" i="2" s="1"/>
  <c r="BK225" i="2" s="1"/>
  <c r="BJ225" i="2" s="1"/>
  <c r="BI225" i="2" s="1"/>
  <c r="BH225" i="2" s="1"/>
  <c r="BG225" i="2" s="1"/>
  <c r="BF225" i="2" s="1"/>
  <c r="BE225" i="2" s="1"/>
  <c r="BM258" i="2"/>
  <c r="BL258" i="2" s="1"/>
  <c r="BK258" i="2" s="1"/>
  <c r="BJ258" i="2" s="1"/>
  <c r="BI258" i="2" s="1"/>
  <c r="BH258" i="2" s="1"/>
  <c r="BG258" i="2" s="1"/>
  <c r="BF258" i="2" s="1"/>
  <c r="BE258" i="2" s="1"/>
  <c r="BC258" i="2" s="1"/>
  <c r="I214" i="2"/>
  <c r="AC214" i="2"/>
  <c r="R214" i="2"/>
  <c r="AF214" i="2"/>
  <c r="BM264" i="2"/>
  <c r="BL264" i="2" s="1"/>
  <c r="BK264" i="2" s="1"/>
  <c r="BJ264" i="2" s="1"/>
  <c r="BI264" i="2" s="1"/>
  <c r="BH264" i="2" s="1"/>
  <c r="BG264" i="2" s="1"/>
  <c r="BF264" i="2" s="1"/>
  <c r="BE264" i="2" s="1"/>
  <c r="I270" i="2"/>
  <c r="AC270" i="2"/>
  <c r="R270" i="2"/>
  <c r="AF270" i="2"/>
  <c r="I212" i="2"/>
  <c r="AC212" i="2"/>
  <c r="AF212" i="2"/>
  <c r="R212" i="2"/>
  <c r="I263" i="2"/>
  <c r="AC263" i="2"/>
  <c r="R263" i="2"/>
  <c r="AF263" i="2"/>
  <c r="BM280" i="2"/>
  <c r="BL280" i="2" s="1"/>
  <c r="BK280" i="2" s="1"/>
  <c r="BJ280" i="2" s="1"/>
  <c r="BI280" i="2" s="1"/>
  <c r="BH280" i="2" s="1"/>
  <c r="BG280" i="2" s="1"/>
  <c r="BF280" i="2" s="1"/>
  <c r="BE280" i="2" s="1"/>
  <c r="BC280" i="2" s="1"/>
  <c r="AF277" i="2"/>
  <c r="R277" i="2"/>
  <c r="AC277" i="2"/>
  <c r="I277" i="2"/>
  <c r="AC299" i="2"/>
  <c r="I299" i="2"/>
  <c r="R299" i="2"/>
  <c r="AF299" i="2"/>
  <c r="BM319" i="2"/>
  <c r="BL319" i="2" s="1"/>
  <c r="BK319" i="2" s="1"/>
  <c r="BJ319" i="2" s="1"/>
  <c r="BI319" i="2" s="1"/>
  <c r="BH319" i="2" s="1"/>
  <c r="BG319" i="2" s="1"/>
  <c r="BF319" i="2"/>
  <c r="BE319" i="2" s="1"/>
  <c r="BB319" i="2" s="1"/>
  <c r="AF281" i="2"/>
  <c r="I281" i="2"/>
  <c r="R281" i="2"/>
  <c r="AC281" i="2"/>
  <c r="BM310" i="2"/>
  <c r="BL310" i="2"/>
  <c r="BK310" i="2" s="1"/>
  <c r="BJ310" i="2" s="1"/>
  <c r="BI310" i="2" s="1"/>
  <c r="BH310" i="2" s="1"/>
  <c r="BG310" i="2" s="1"/>
  <c r="BF310" i="2" s="1"/>
  <c r="BE310" i="2" s="1"/>
  <c r="BM291" i="2"/>
  <c r="BL291" i="2" s="1"/>
  <c r="BK291" i="2" s="1"/>
  <c r="BJ291" i="2" s="1"/>
  <c r="BI291" i="2" s="1"/>
  <c r="BH291" i="2" s="1"/>
  <c r="BG291" i="2" s="1"/>
  <c r="BF291" i="2" s="1"/>
  <c r="BE291" i="2" s="1"/>
  <c r="AF323" i="2"/>
  <c r="AC323" i="2"/>
  <c r="I323" i="2"/>
  <c r="I308" i="2"/>
  <c r="AC308" i="2"/>
  <c r="AF308" i="2"/>
  <c r="R308" i="2"/>
  <c r="BM298" i="2"/>
  <c r="BL298" i="2" s="1"/>
  <c r="BK298" i="2" s="1"/>
  <c r="BJ298" i="2" s="1"/>
  <c r="BI298" i="2" s="1"/>
  <c r="BH298" i="2" s="1"/>
  <c r="BG298" i="2" s="1"/>
  <c r="BF298" i="2" s="1"/>
  <c r="BE298" i="2" s="1"/>
  <c r="BC298" i="2" s="1"/>
  <c r="BC2169" i="2"/>
  <c r="BD2169" i="2"/>
  <c r="BB2169" i="2"/>
  <c r="BC2468" i="2"/>
  <c r="BD2468" i="2"/>
  <c r="BB2468" i="2"/>
  <c r="BB2462" i="2"/>
  <c r="BC2462" i="2"/>
  <c r="BD2462" i="2"/>
  <c r="BM21" i="2"/>
  <c r="BL21" i="2" s="1"/>
  <c r="BK21" i="2" s="1"/>
  <c r="BJ21" i="2" s="1"/>
  <c r="BI21" i="2" s="1"/>
  <c r="BH21" i="2" s="1"/>
  <c r="BG21" i="2" s="1"/>
  <c r="BF21" i="2" s="1"/>
  <c r="BE21" i="2" s="1"/>
  <c r="CW23" i="2"/>
  <c r="CV23" i="2" s="1"/>
  <c r="CU23" i="2" s="1"/>
  <c r="CT23" i="2" s="1"/>
  <c r="CS23" i="2" s="1"/>
  <c r="CR23" i="2" s="1"/>
  <c r="CQ23" i="2" s="1"/>
  <c r="CP23" i="2" s="1"/>
  <c r="CO23" i="2" s="1"/>
  <c r="CW16" i="2"/>
  <c r="CV16" i="2" s="1"/>
  <c r="CU16" i="2" s="1"/>
  <c r="CT16" i="2" s="1"/>
  <c r="CS16" i="2" s="1"/>
  <c r="CR16" i="2" s="1"/>
  <c r="CQ16" i="2" s="1"/>
  <c r="CP16" i="2" s="1"/>
  <c r="CO16" i="2" s="1"/>
  <c r="CW15" i="2"/>
  <c r="CV15" i="2" s="1"/>
  <c r="CU15" i="2" s="1"/>
  <c r="CT15" i="2" s="1"/>
  <c r="CS15" i="2" s="1"/>
  <c r="CR15" i="2" s="1"/>
  <c r="CQ15" i="2" s="1"/>
  <c r="CP15" i="2" s="1"/>
  <c r="CO15" i="2" s="1"/>
  <c r="AC21" i="2"/>
  <c r="I21" i="2"/>
  <c r="AF21" i="2"/>
  <c r="CW28" i="2"/>
  <c r="CV28" i="2" s="1"/>
  <c r="CU28" i="2" s="1"/>
  <c r="CT28" i="2" s="1"/>
  <c r="CS28" i="2" s="1"/>
  <c r="CR28" i="2" s="1"/>
  <c r="CQ28" i="2" s="1"/>
  <c r="CP28" i="2" s="1"/>
  <c r="CO28" i="2" s="1"/>
  <c r="BM34" i="2"/>
  <c r="BL34" i="2"/>
  <c r="BK34" i="2" s="1"/>
  <c r="BJ34" i="2" s="1"/>
  <c r="BI34" i="2" s="1"/>
  <c r="BH34" i="2" s="1"/>
  <c r="BG34" i="2" s="1"/>
  <c r="BF34" i="2" s="1"/>
  <c r="BE34" i="2" s="1"/>
  <c r="CW44" i="2"/>
  <c r="CV44" i="2" s="1"/>
  <c r="CU44" i="2" s="1"/>
  <c r="CT44" i="2" s="1"/>
  <c r="CS44" i="2" s="1"/>
  <c r="CR44" i="2" s="1"/>
  <c r="CQ44" i="2" s="1"/>
  <c r="CP44" i="2" s="1"/>
  <c r="CO44" i="2" s="1"/>
  <c r="CW48" i="2"/>
  <c r="CV48" i="2" s="1"/>
  <c r="CU48" i="2" s="1"/>
  <c r="CT48" i="2" s="1"/>
  <c r="CS48" i="2" s="1"/>
  <c r="CR48" i="2" s="1"/>
  <c r="CQ48" i="2" s="1"/>
  <c r="CP48" i="2" s="1"/>
  <c r="CO48" i="2" s="1"/>
  <c r="AC42" i="2"/>
  <c r="I42" i="2"/>
  <c r="AF42" i="2"/>
  <c r="AC56" i="2"/>
  <c r="I56" i="2"/>
  <c r="AF56" i="2"/>
  <c r="BM67" i="2"/>
  <c r="BL67" i="2" s="1"/>
  <c r="BK67" i="2" s="1"/>
  <c r="BJ67" i="2" s="1"/>
  <c r="BI67" i="2" s="1"/>
  <c r="BH67" i="2" s="1"/>
  <c r="BG67" i="2" s="1"/>
  <c r="BF67" i="2" s="1"/>
  <c r="BE67" i="2" s="1"/>
  <c r="BM95" i="2"/>
  <c r="BL95" i="2" s="1"/>
  <c r="BK95" i="2" s="1"/>
  <c r="BJ95" i="2" s="1"/>
  <c r="BI95" i="2" s="1"/>
  <c r="BH95" i="2" s="1"/>
  <c r="BG95" i="2" s="1"/>
  <c r="BF95" i="2" s="1"/>
  <c r="BE95" i="2" s="1"/>
  <c r="I65" i="2"/>
  <c r="AC65" i="2"/>
  <c r="AF65" i="2"/>
  <c r="BM91" i="2"/>
  <c r="BL91" i="2" s="1"/>
  <c r="BK91" i="2" s="1"/>
  <c r="BJ91" i="2" s="1"/>
  <c r="BI91" i="2" s="1"/>
  <c r="BH91" i="2" s="1"/>
  <c r="BG91" i="2" s="1"/>
  <c r="BF91" i="2" s="1"/>
  <c r="BE91" i="2" s="1"/>
  <c r="BM111" i="2"/>
  <c r="BL111" i="2" s="1"/>
  <c r="BK111" i="2" s="1"/>
  <c r="BJ111" i="2" s="1"/>
  <c r="BI111" i="2" s="1"/>
  <c r="BH111" i="2" s="1"/>
  <c r="BG111" i="2" s="1"/>
  <c r="BF111" i="2" s="1"/>
  <c r="BE111" i="2" s="1"/>
  <c r="AC116" i="2"/>
  <c r="I116" i="2"/>
  <c r="AF116" i="2"/>
  <c r="BL147" i="2"/>
  <c r="BK147" i="2" s="1"/>
  <c r="BJ147" i="2" s="1"/>
  <c r="BI147" i="2" s="1"/>
  <c r="BH147" i="2" s="1"/>
  <c r="BG147" i="2" s="1"/>
  <c r="BF147" i="2" s="1"/>
  <c r="BE147" i="2" s="1"/>
  <c r="BM147" i="2"/>
  <c r="BL122" i="2"/>
  <c r="BK122" i="2" s="1"/>
  <c r="BJ122" i="2" s="1"/>
  <c r="BI122" i="2" s="1"/>
  <c r="BH122" i="2" s="1"/>
  <c r="BG122" i="2" s="1"/>
  <c r="BF122" i="2" s="1"/>
  <c r="BE122" i="2" s="1"/>
  <c r="BM122" i="2"/>
  <c r="AF106" i="2"/>
  <c r="AC106" i="2"/>
  <c r="I106" i="2"/>
  <c r="AC114" i="2"/>
  <c r="I114" i="2"/>
  <c r="AF114" i="2"/>
  <c r="AC180" i="2"/>
  <c r="I180" i="2"/>
  <c r="AF180" i="2"/>
  <c r="AF164" i="2"/>
  <c r="AC164" i="2"/>
  <c r="I164" i="2"/>
  <c r="BJ143" i="2"/>
  <c r="BI143" i="2" s="1"/>
  <c r="BH143" i="2" s="1"/>
  <c r="BG143" i="2" s="1"/>
  <c r="BF143" i="2" s="1"/>
  <c r="BE143" i="2" s="1"/>
  <c r="BM143" i="2"/>
  <c r="BL143" i="2" s="1"/>
  <c r="BK143" i="2" s="1"/>
  <c r="AC198" i="2"/>
  <c r="AF198" i="2"/>
  <c r="I198" i="2"/>
  <c r="AC134" i="2"/>
  <c r="AF134" i="2"/>
  <c r="I134" i="2"/>
  <c r="AC120" i="2"/>
  <c r="I120" i="2"/>
  <c r="AF120" i="2"/>
  <c r="AC162" i="2"/>
  <c r="I162" i="2"/>
  <c r="AF162" i="2"/>
  <c r="BM220" i="2"/>
  <c r="BL220" i="2" s="1"/>
  <c r="BK220" i="2" s="1"/>
  <c r="BJ220" i="2" s="1"/>
  <c r="BI220" i="2" s="1"/>
  <c r="BH220" i="2" s="1"/>
  <c r="BG220" i="2" s="1"/>
  <c r="BF220" i="2" s="1"/>
  <c r="BE220" i="2" s="1"/>
  <c r="AF228" i="2"/>
  <c r="R228" i="2"/>
  <c r="AC228" i="2"/>
  <c r="I228" i="2"/>
  <c r="BM133" i="2"/>
  <c r="BL133" i="2" s="1"/>
  <c r="BK133" i="2" s="1"/>
  <c r="BJ133" i="2" s="1"/>
  <c r="BI133" i="2" s="1"/>
  <c r="BH133" i="2" s="1"/>
  <c r="BG133" i="2" s="1"/>
  <c r="BF133" i="2" s="1"/>
  <c r="BE133" i="2" s="1"/>
  <c r="AC150" i="2"/>
  <c r="AF150" i="2"/>
  <c r="J150" i="2"/>
  <c r="BM154" i="2"/>
  <c r="BL154" i="2" s="1"/>
  <c r="BK154" i="2" s="1"/>
  <c r="BJ154" i="2" s="1"/>
  <c r="BI154" i="2" s="1"/>
  <c r="BH154" i="2" s="1"/>
  <c r="BG154" i="2" s="1"/>
  <c r="BF154" i="2" s="1"/>
  <c r="BE154" i="2" s="1"/>
  <c r="J203" i="2"/>
  <c r="AC203" i="2"/>
  <c r="AF203" i="2"/>
  <c r="R203" i="2"/>
  <c r="BM217" i="2"/>
  <c r="BL217" i="2" s="1"/>
  <c r="BK217" i="2" s="1"/>
  <c r="BJ217" i="2" s="1"/>
  <c r="BI217" i="2" s="1"/>
  <c r="BH217" i="2" s="1"/>
  <c r="BG217" i="2" s="1"/>
  <c r="BF217" i="2" s="1"/>
  <c r="BE217" i="2" s="1"/>
  <c r="AC243" i="2"/>
  <c r="AF243" i="2"/>
  <c r="R243" i="2"/>
  <c r="I243" i="2"/>
  <c r="I210" i="2"/>
  <c r="AC210" i="2"/>
  <c r="AF210" i="2"/>
  <c r="R210" i="2"/>
  <c r="I235" i="2"/>
  <c r="AC235" i="2"/>
  <c r="AF235" i="2"/>
  <c r="R235" i="2"/>
  <c r="AF236" i="2"/>
  <c r="I236" i="2"/>
  <c r="R236" i="2"/>
  <c r="AC236" i="2"/>
  <c r="I151" i="2"/>
  <c r="AF151" i="2"/>
  <c r="AC151" i="2"/>
  <c r="I225" i="2"/>
  <c r="AC225" i="2"/>
  <c r="AF225" i="2"/>
  <c r="R225" i="2"/>
  <c r="BM223" i="2"/>
  <c r="BL223" i="2" s="1"/>
  <c r="BK223" i="2" s="1"/>
  <c r="BJ223" i="2" s="1"/>
  <c r="BI223" i="2" s="1"/>
  <c r="BH223" i="2" s="1"/>
  <c r="BG223" i="2" s="1"/>
  <c r="BF223" i="2" s="1"/>
  <c r="BE223" i="2" s="1"/>
  <c r="I264" i="2"/>
  <c r="AC264" i="2"/>
  <c r="R264" i="2"/>
  <c r="AF264" i="2"/>
  <c r="I175" i="2"/>
  <c r="AC175" i="2"/>
  <c r="AF175" i="2"/>
  <c r="BM212" i="2"/>
  <c r="BL212" i="2" s="1"/>
  <c r="BK212" i="2" s="1"/>
  <c r="BJ212" i="2" s="1"/>
  <c r="BI212" i="2" s="1"/>
  <c r="BH212" i="2" s="1"/>
  <c r="BG212" i="2" s="1"/>
  <c r="BF212" i="2" s="1"/>
  <c r="BE212" i="2" s="1"/>
  <c r="BD212" i="2" s="1"/>
  <c r="BM231" i="2"/>
  <c r="BL231" i="2" s="1"/>
  <c r="BK231" i="2" s="1"/>
  <c r="BJ231" i="2" s="1"/>
  <c r="BI231" i="2" s="1"/>
  <c r="BH231" i="2" s="1"/>
  <c r="BG231" i="2" s="1"/>
  <c r="BF231" i="2" s="1"/>
  <c r="BE231" i="2" s="1"/>
  <c r="AF283" i="2"/>
  <c r="AC283" i="2"/>
  <c r="R283" i="2"/>
  <c r="I283" i="2"/>
  <c r="BM282" i="2"/>
  <c r="BL282" i="2" s="1"/>
  <c r="BK282" i="2" s="1"/>
  <c r="BJ282" i="2" s="1"/>
  <c r="BI282" i="2" s="1"/>
  <c r="BH282" i="2" s="1"/>
  <c r="BG282" i="2" s="1"/>
  <c r="BF282" i="2" s="1"/>
  <c r="BE282" i="2" s="1"/>
  <c r="I291" i="2"/>
  <c r="AC291" i="2"/>
  <c r="R291" i="2"/>
  <c r="AF291" i="2"/>
  <c r="I298" i="2"/>
  <c r="AF298" i="2"/>
  <c r="AC298" i="2"/>
  <c r="BM27" i="2"/>
  <c r="BL27" i="2" s="1"/>
  <c r="BK27" i="2" s="1"/>
  <c r="BJ27" i="2" s="1"/>
  <c r="BI27" i="2" s="1"/>
  <c r="BH27" i="2" s="1"/>
  <c r="BG27" i="2" s="1"/>
  <c r="BF27" i="2" s="1"/>
  <c r="BE27" i="2" s="1"/>
  <c r="CW26" i="2"/>
  <c r="CV26" i="2" s="1"/>
  <c r="CU26" i="2" s="1"/>
  <c r="CT26" i="2" s="1"/>
  <c r="CS26" i="2" s="1"/>
  <c r="CR26" i="2" s="1"/>
  <c r="CQ26" i="2" s="1"/>
  <c r="CP26" i="2" s="1"/>
  <c r="CO26" i="2" s="1"/>
  <c r="CW13" i="2"/>
  <c r="CV13" i="2" s="1"/>
  <c r="CU13" i="2" s="1"/>
  <c r="CT13" i="2" s="1"/>
  <c r="CS13" i="2" s="1"/>
  <c r="CR13" i="2" s="1"/>
  <c r="CQ13" i="2" s="1"/>
  <c r="CP13" i="2" s="1"/>
  <c r="CO13" i="2" s="1"/>
  <c r="AC34" i="2"/>
  <c r="I34" i="2"/>
  <c r="AF34" i="2"/>
  <c r="BM37" i="2"/>
  <c r="BL37" i="2" s="1"/>
  <c r="BK37" i="2" s="1"/>
  <c r="BJ37" i="2" s="1"/>
  <c r="BI37" i="2" s="1"/>
  <c r="BH37" i="2" s="1"/>
  <c r="BG37" i="2" s="1"/>
  <c r="BF37" i="2" s="1"/>
  <c r="BE37" i="2" s="1"/>
  <c r="BD37" i="2" s="1"/>
  <c r="BM49" i="2"/>
  <c r="BL49" i="2" s="1"/>
  <c r="BK49" i="2" s="1"/>
  <c r="BJ49" i="2" s="1"/>
  <c r="BI49" i="2" s="1"/>
  <c r="BH49" i="2" s="1"/>
  <c r="BG49" i="2" s="1"/>
  <c r="BF49" i="2" s="1"/>
  <c r="BE49" i="2" s="1"/>
  <c r="BC49" i="2" s="1"/>
  <c r="BM58" i="2"/>
  <c r="BL58" i="2" s="1"/>
  <c r="BK58" i="2" s="1"/>
  <c r="BJ58" i="2" s="1"/>
  <c r="BI58" i="2" s="1"/>
  <c r="BH58" i="2" s="1"/>
  <c r="BG58" i="2" s="1"/>
  <c r="BF58" i="2" s="1"/>
  <c r="BE58" i="2" s="1"/>
  <c r="AC67" i="2"/>
  <c r="I67" i="2"/>
  <c r="AF67" i="2"/>
  <c r="AF64" i="2"/>
  <c r="AC64" i="2"/>
  <c r="I64" i="2"/>
  <c r="BM76" i="2"/>
  <c r="BL76" i="2" s="1"/>
  <c r="BK76" i="2" s="1"/>
  <c r="BJ76" i="2" s="1"/>
  <c r="BI76" i="2" s="1"/>
  <c r="BH76" i="2" s="1"/>
  <c r="BG76" i="2" s="1"/>
  <c r="BF76" i="2" s="1"/>
  <c r="BE76" i="2" s="1"/>
  <c r="BC76" i="2" s="1"/>
  <c r="AC97" i="2"/>
  <c r="AF97" i="2"/>
  <c r="I97" i="2"/>
  <c r="AF100" i="2"/>
  <c r="I100" i="2"/>
  <c r="AC100" i="2"/>
  <c r="BM107" i="2"/>
  <c r="BL107" i="2" s="1"/>
  <c r="BK107" i="2" s="1"/>
  <c r="BJ107" i="2" s="1"/>
  <c r="BI107" i="2" s="1"/>
  <c r="BH107" i="2" s="1"/>
  <c r="BG107" i="2" s="1"/>
  <c r="BF107" i="2" s="1"/>
  <c r="BE107" i="2" s="1"/>
  <c r="BM99" i="2"/>
  <c r="BL99" i="2" s="1"/>
  <c r="BK99" i="2" s="1"/>
  <c r="BJ99" i="2" s="1"/>
  <c r="BI99" i="2" s="1"/>
  <c r="BH99" i="2" s="1"/>
  <c r="BG99" i="2" s="1"/>
  <c r="BF99" i="2" s="1"/>
  <c r="BE99" i="2" s="1"/>
  <c r="BB99" i="2" s="1"/>
  <c r="AC91" i="2"/>
  <c r="I91" i="2"/>
  <c r="AF91" i="2"/>
  <c r="AC155" i="2"/>
  <c r="J155" i="2"/>
  <c r="AF155" i="2"/>
  <c r="BM93" i="2"/>
  <c r="BL93" i="2"/>
  <c r="BK93" i="2" s="1"/>
  <c r="BJ93" i="2" s="1"/>
  <c r="BI93" i="2" s="1"/>
  <c r="BH93" i="2" s="1"/>
  <c r="BG93" i="2" s="1"/>
  <c r="BF93" i="2" s="1"/>
  <c r="BE93" i="2" s="1"/>
  <c r="BM106" i="2"/>
  <c r="BL106" i="2" s="1"/>
  <c r="BK106" i="2" s="1"/>
  <c r="BJ106" i="2" s="1"/>
  <c r="BI106" i="2" s="1"/>
  <c r="BH106" i="2" s="1"/>
  <c r="BG106" i="2" s="1"/>
  <c r="BF106" i="2" s="1"/>
  <c r="BE106" i="2" s="1"/>
  <c r="BM141" i="2"/>
  <c r="BL141" i="2" s="1"/>
  <c r="BK141" i="2" s="1"/>
  <c r="BJ141" i="2" s="1"/>
  <c r="BI141" i="2" s="1"/>
  <c r="BH141" i="2" s="1"/>
  <c r="BG141" i="2" s="1"/>
  <c r="BF141" i="2" s="1"/>
  <c r="BE141" i="2" s="1"/>
  <c r="BM126" i="2"/>
  <c r="BL126" i="2" s="1"/>
  <c r="BK126" i="2" s="1"/>
  <c r="BJ126" i="2" s="1"/>
  <c r="BI126" i="2" s="1"/>
  <c r="BH126" i="2" s="1"/>
  <c r="BG126" i="2" s="1"/>
  <c r="BF126" i="2" s="1"/>
  <c r="BE126" i="2" s="1"/>
  <c r="BM180" i="2"/>
  <c r="BL180" i="2" s="1"/>
  <c r="BK180" i="2" s="1"/>
  <c r="BJ180" i="2" s="1"/>
  <c r="BI180" i="2" s="1"/>
  <c r="BH180" i="2" s="1"/>
  <c r="BG180" i="2" s="1"/>
  <c r="BF180" i="2" s="1"/>
  <c r="BE180" i="2" s="1"/>
  <c r="I117" i="2"/>
  <c r="AC117" i="2"/>
  <c r="AF117" i="2"/>
  <c r="BM164" i="2"/>
  <c r="BL164" i="2" s="1"/>
  <c r="BK164" i="2" s="1"/>
  <c r="BJ164" i="2" s="1"/>
  <c r="BI164" i="2" s="1"/>
  <c r="BH164" i="2" s="1"/>
  <c r="BG164" i="2" s="1"/>
  <c r="BF164" i="2" s="1"/>
  <c r="BE164" i="2" s="1"/>
  <c r="BB164" i="2" s="1"/>
  <c r="BM144" i="2"/>
  <c r="BL144" i="2" s="1"/>
  <c r="BK144" i="2" s="1"/>
  <c r="BJ144" i="2" s="1"/>
  <c r="BI144" i="2" s="1"/>
  <c r="BH144" i="2" s="1"/>
  <c r="BG144" i="2" s="1"/>
  <c r="BF144" i="2" s="1"/>
  <c r="BE144" i="2" s="1"/>
  <c r="I143" i="2"/>
  <c r="AF143" i="2"/>
  <c r="AC143" i="2"/>
  <c r="AC182" i="2"/>
  <c r="J182" i="2"/>
  <c r="AF182" i="2"/>
  <c r="AC183" i="2"/>
  <c r="AF183" i="2"/>
  <c r="I183" i="2"/>
  <c r="BM166" i="2"/>
  <c r="BL166" i="2" s="1"/>
  <c r="BK166" i="2" s="1"/>
  <c r="BJ166" i="2" s="1"/>
  <c r="BI166" i="2" s="1"/>
  <c r="BH166" i="2" s="1"/>
  <c r="BG166" i="2" s="1"/>
  <c r="BF166" i="2" s="1"/>
  <c r="BE166" i="2" s="1"/>
  <c r="BM174" i="2"/>
  <c r="BL174" i="2" s="1"/>
  <c r="BK174" i="2" s="1"/>
  <c r="BJ174" i="2" s="1"/>
  <c r="BI174" i="2" s="1"/>
  <c r="BH174" i="2" s="1"/>
  <c r="BG174" i="2" s="1"/>
  <c r="BF174" i="2" s="1"/>
  <c r="BE174" i="2" s="1"/>
  <c r="AF220" i="2"/>
  <c r="I220" i="2"/>
  <c r="AC220" i="2"/>
  <c r="R220" i="2"/>
  <c r="I248" i="2"/>
  <c r="AC248" i="2"/>
  <c r="AF248" i="2"/>
  <c r="R248" i="2"/>
  <c r="AC133" i="2"/>
  <c r="I133" i="2"/>
  <c r="AF133" i="2"/>
  <c r="I177" i="2"/>
  <c r="AF177" i="2"/>
  <c r="AC177" i="2"/>
  <c r="BM179" i="2"/>
  <c r="BL179" i="2" s="1"/>
  <c r="BK179" i="2" s="1"/>
  <c r="BJ179" i="2" s="1"/>
  <c r="BI179" i="2" s="1"/>
  <c r="BH179" i="2" s="1"/>
  <c r="BG179" i="2" s="1"/>
  <c r="BF179" i="2" s="1"/>
  <c r="BE179" i="2" s="1"/>
  <c r="AF226" i="2"/>
  <c r="AC226" i="2"/>
  <c r="I226" i="2"/>
  <c r="R226" i="2"/>
  <c r="AC154" i="2"/>
  <c r="I154" i="2"/>
  <c r="AF154" i="2"/>
  <c r="AF232" i="2"/>
  <c r="R232" i="2"/>
  <c r="AC232" i="2"/>
  <c r="I232" i="2"/>
  <c r="I217" i="2"/>
  <c r="AC217" i="2"/>
  <c r="AF217" i="2"/>
  <c r="R217" i="2"/>
  <c r="BM245" i="2"/>
  <c r="BL245" i="2" s="1"/>
  <c r="BK245" i="2" s="1"/>
  <c r="BJ245" i="2" s="1"/>
  <c r="BI245" i="2" s="1"/>
  <c r="BH245" i="2" s="1"/>
  <c r="BG245" i="2" s="1"/>
  <c r="BF245" i="2" s="1"/>
  <c r="BE245" i="2" s="1"/>
  <c r="BM249" i="2"/>
  <c r="BL249" i="2" s="1"/>
  <c r="BK249" i="2" s="1"/>
  <c r="BJ249" i="2" s="1"/>
  <c r="BI249" i="2" s="1"/>
  <c r="BH249" i="2" s="1"/>
  <c r="BG249" i="2" s="1"/>
  <c r="BF249" i="2" s="1"/>
  <c r="BE249" i="2" s="1"/>
  <c r="BM210" i="2"/>
  <c r="BL210" i="2" s="1"/>
  <c r="BK210" i="2" s="1"/>
  <c r="BJ210" i="2" s="1"/>
  <c r="BI210" i="2" s="1"/>
  <c r="BH210" i="2" s="1"/>
  <c r="BG210" i="2" s="1"/>
  <c r="BF210" i="2" s="1"/>
  <c r="BE210" i="2" s="1"/>
  <c r="BM247" i="2"/>
  <c r="BL247" i="2" s="1"/>
  <c r="BK247" i="2" s="1"/>
  <c r="BJ247" i="2" s="1"/>
  <c r="BI247" i="2" s="1"/>
  <c r="BH247" i="2" s="1"/>
  <c r="BG247" i="2" s="1"/>
  <c r="BF247" i="2" s="1"/>
  <c r="BE247" i="2" s="1"/>
  <c r="BD247" i="2" s="1"/>
  <c r="I223" i="2"/>
  <c r="AC223" i="2"/>
  <c r="AF223" i="2"/>
  <c r="R223" i="2"/>
  <c r="R256" i="2"/>
  <c r="AC256" i="2"/>
  <c r="I256" i="2"/>
  <c r="AF256" i="2"/>
  <c r="BM175" i="2"/>
  <c r="BL175" i="2" s="1"/>
  <c r="BK175" i="2" s="1"/>
  <c r="BJ175" i="2" s="1"/>
  <c r="BI175" i="2" s="1"/>
  <c r="BH175" i="2" s="1"/>
  <c r="BG175" i="2" s="1"/>
  <c r="BF175" i="2" s="1"/>
  <c r="BE175" i="2" s="1"/>
  <c r="I259" i="2"/>
  <c r="AC259" i="2"/>
  <c r="AF259" i="2"/>
  <c r="R259" i="2"/>
  <c r="AF279" i="2"/>
  <c r="AC279" i="2"/>
  <c r="I279" i="2"/>
  <c r="R279" i="2"/>
  <c r="I231" i="2"/>
  <c r="AC231" i="2"/>
  <c r="AF231" i="2"/>
  <c r="R231" i="2"/>
  <c r="I267" i="2"/>
  <c r="AC267" i="2"/>
  <c r="R267" i="2"/>
  <c r="AF267" i="2"/>
  <c r="AC297" i="2"/>
  <c r="R297" i="2"/>
  <c r="AF297" i="2"/>
  <c r="I297" i="2"/>
  <c r="R282" i="2"/>
  <c r="AF282" i="2"/>
  <c r="I282" i="2"/>
  <c r="AC282" i="2"/>
  <c r="BM281" i="2"/>
  <c r="BL281" i="2" s="1"/>
  <c r="BK281" i="2" s="1"/>
  <c r="BJ281" i="2" s="1"/>
  <c r="BI281" i="2" s="1"/>
  <c r="BH281" i="2" s="1"/>
  <c r="BG281" i="2" s="1"/>
  <c r="BF281" i="2" s="1"/>
  <c r="BE281" i="2" s="1"/>
  <c r="BD165" i="2"/>
  <c r="BD128" i="2"/>
  <c r="BB128" i="2"/>
  <c r="BC250" i="2"/>
  <c r="BD250" i="2"/>
  <c r="BB250" i="2"/>
  <c r="BB87" i="2"/>
  <c r="BB191" i="2"/>
  <c r="BC191" i="2"/>
  <c r="BD191" i="2"/>
  <c r="BC155" i="2"/>
  <c r="BD155" i="2"/>
  <c r="BB155" i="2"/>
  <c r="CN4" i="2"/>
  <c r="CM4" i="2"/>
  <c r="BB214" i="2"/>
  <c r="BC214" i="2"/>
  <c r="BD214" i="2"/>
  <c r="BB255" i="2"/>
  <c r="BC255" i="2"/>
  <c r="BD103" i="2"/>
  <c r="BC103" i="2"/>
  <c r="BD55" i="2"/>
  <c r="BB135" i="2"/>
  <c r="BC135" i="2"/>
  <c r="BD135" i="2"/>
  <c r="BB163" i="2"/>
  <c r="BB140" i="2"/>
  <c r="BC140" i="2"/>
  <c r="BD140" i="2"/>
  <c r="BB300" i="2"/>
  <c r="BC300" i="2"/>
  <c r="BD300" i="2"/>
  <c r="BB73" i="2"/>
  <c r="BB62" i="2"/>
  <c r="BD62" i="2"/>
  <c r="BC172" i="2"/>
  <c r="BB172" i="2"/>
  <c r="BD172" i="2"/>
  <c r="BB90" i="2"/>
  <c r="BC90" i="2"/>
  <c r="BD90" i="2"/>
  <c r="BB239" i="2"/>
  <c r="BC239" i="2"/>
  <c r="BD239" i="2"/>
  <c r="BC131" i="2"/>
  <c r="BD131" i="2"/>
  <c r="BB131" i="2"/>
  <c r="BB88" i="2"/>
  <c r="BC88" i="2"/>
  <c r="BD88" i="2"/>
  <c r="BB149" i="2"/>
  <c r="BC149" i="2"/>
  <c r="BD149" i="2"/>
  <c r="BB82" i="2"/>
  <c r="BC82" i="2"/>
  <c r="BD82" i="2"/>
  <c r="BD190" i="2"/>
  <c r="BB190" i="2"/>
  <c r="BC190" i="2"/>
  <c r="BC266" i="2"/>
  <c r="BD266" i="2"/>
  <c r="BB138" i="2"/>
  <c r="BB132" i="2"/>
  <c r="BC132" i="2"/>
  <c r="BD132" i="2"/>
  <c r="BB130" i="2"/>
  <c r="BC130" i="2"/>
  <c r="BD130" i="2"/>
  <c r="BB117" i="2"/>
  <c r="BC117" i="2"/>
  <c r="BD117" i="2"/>
  <c r="BC84" i="2"/>
  <c r="CM10" i="2"/>
  <c r="CN10" i="2"/>
  <c r="BB205" i="2"/>
  <c r="BC205" i="2"/>
  <c r="BD112" i="2"/>
  <c r="BD109" i="2"/>
  <c r="BD272" i="2"/>
  <c r="BB272" i="2"/>
  <c r="BB222" i="2"/>
  <c r="BC68" i="2"/>
  <c r="BB32" i="2"/>
  <c r="BB159" i="2"/>
  <c r="BC159" i="2"/>
  <c r="BD159" i="2"/>
  <c r="BB213" i="2"/>
  <c r="BD213" i="2"/>
  <c r="BC213" i="2"/>
  <c r="BB97" i="2"/>
  <c r="BC97" i="2"/>
  <c r="BD97" i="2"/>
  <c r="CM5" i="2"/>
  <c r="CN5" i="2"/>
  <c r="BC143" i="2"/>
  <c r="BB77" i="2"/>
  <c r="BC77" i="2"/>
  <c r="BD77" i="2"/>
  <c r="BC85" i="2"/>
  <c r="BD85" i="2"/>
  <c r="BB85" i="2"/>
  <c r="BB22" i="2"/>
  <c r="BC22" i="2"/>
  <c r="BD22" i="2"/>
  <c r="BB71" i="2"/>
  <c r="BD71" i="2"/>
  <c r="BC71" i="2"/>
  <c r="CM14" i="2"/>
  <c r="CN14" i="2"/>
  <c r="BB308" i="2"/>
  <c r="BD308" i="2"/>
  <c r="BC308" i="2"/>
  <c r="BB158" i="2"/>
  <c r="BC158" i="2"/>
  <c r="BD158" i="2"/>
  <c r="CM9" i="2"/>
  <c r="CN9" i="2"/>
  <c r="BD260" i="2"/>
  <c r="BC41" i="2"/>
  <c r="BD41" i="2"/>
  <c r="BB227" i="2"/>
  <c r="BC227" i="2"/>
  <c r="BC156" i="2"/>
  <c r="BD156" i="2"/>
  <c r="BD160" i="2"/>
  <c r="BB160" i="2"/>
  <c r="BB52" i="2"/>
  <c r="BD52" i="2"/>
  <c r="BC52" i="2"/>
  <c r="BC46" i="2"/>
  <c r="BD46" i="2"/>
  <c r="BB46" i="2"/>
  <c r="BB268" i="2"/>
  <c r="BD268" i="2"/>
  <c r="BC268" i="2"/>
  <c r="BB89" i="2"/>
  <c r="BC89" i="2"/>
  <c r="BD89" i="2"/>
  <c r="CM17" i="2"/>
  <c r="CN17" i="2"/>
  <c r="BC30" i="2"/>
  <c r="BB261" i="2"/>
  <c r="BC261" i="2"/>
  <c r="BD261" i="2"/>
  <c r="BD23" i="2"/>
  <c r="BC275" i="2"/>
  <c r="BC211" i="2"/>
  <c r="BB207" i="2"/>
  <c r="BC207" i="2"/>
  <c r="BD207" i="2"/>
  <c r="BC50" i="2"/>
  <c r="BD50" i="2"/>
  <c r="BB50" i="2"/>
  <c r="BC196" i="2"/>
  <c r="BD196" i="2"/>
  <c r="BB196" i="2"/>
  <c r="BD57" i="2"/>
  <c r="BB57" i="2"/>
  <c r="BC57" i="2"/>
  <c r="BB262" i="2"/>
  <c r="BC262" i="2"/>
  <c r="BD262" i="2"/>
  <c r="CD8" i="2"/>
  <c r="CC8" i="2" s="1"/>
  <c r="CB8" i="2" s="1"/>
  <c r="CA8" i="2" s="1"/>
  <c r="BZ8" i="2" s="1"/>
  <c r="BY8" i="2" s="1"/>
  <c r="BX8" i="2" s="1"/>
  <c r="BW8" i="2" s="1"/>
  <c r="BV8" i="2" s="1"/>
  <c r="BT8" i="2" s="1"/>
  <c r="AT324" i="2"/>
  <c r="AS324" i="2" s="1"/>
  <c r="AR324" i="2" s="1"/>
  <c r="AQ324" i="2" s="1"/>
  <c r="AP324" i="2" s="1"/>
  <c r="AO324" i="2" s="1"/>
  <c r="AN324" i="2" s="1"/>
  <c r="AM324" i="2" s="1"/>
  <c r="AL324" i="2" s="1"/>
  <c r="AT295" i="2"/>
  <c r="AS295" i="2" s="1"/>
  <c r="AR295" i="2" s="1"/>
  <c r="AQ295" i="2" s="1"/>
  <c r="AP295" i="2" s="1"/>
  <c r="AO295" i="2" s="1"/>
  <c r="AN295" i="2" s="1"/>
  <c r="AM295" i="2" s="1"/>
  <c r="AL295" i="2" s="1"/>
  <c r="AT286" i="2"/>
  <c r="AS286" i="2" s="1"/>
  <c r="AR286" i="2" s="1"/>
  <c r="AQ286" i="2" s="1"/>
  <c r="AP286" i="2" s="1"/>
  <c r="AO286" i="2" s="1"/>
  <c r="AN286" i="2" s="1"/>
  <c r="AM286" i="2" s="1"/>
  <c r="AL286" i="2" s="1"/>
  <c r="AT114" i="2"/>
  <c r="AS114" i="2" s="1"/>
  <c r="AR114" i="2" s="1"/>
  <c r="AQ114" i="2" s="1"/>
  <c r="AP114" i="2" s="1"/>
  <c r="AO114" i="2" s="1"/>
  <c r="AN114" i="2" s="1"/>
  <c r="AM114" i="2" s="1"/>
  <c r="AL114" i="2" s="1"/>
  <c r="AT284" i="2"/>
  <c r="AS284" i="2" s="1"/>
  <c r="AR284" i="2" s="1"/>
  <c r="AQ284" i="2" s="1"/>
  <c r="AP284" i="2" s="1"/>
  <c r="AO284" i="2" s="1"/>
  <c r="AN284" i="2" s="1"/>
  <c r="AM284" i="2" s="1"/>
  <c r="AL284" i="2" s="1"/>
  <c r="AI284" i="2" s="1"/>
  <c r="AT253" i="2"/>
  <c r="AS253" i="2" s="1"/>
  <c r="AR253" i="2" s="1"/>
  <c r="AQ253" i="2" s="1"/>
  <c r="AP253" i="2" s="1"/>
  <c r="AO253" i="2" s="1"/>
  <c r="AN253" i="2" s="1"/>
  <c r="AM253" i="2" s="1"/>
  <c r="AL253" i="2" s="1"/>
  <c r="AT246" i="2"/>
  <c r="AS246" i="2" s="1"/>
  <c r="AR246" i="2" s="1"/>
  <c r="AQ246" i="2" s="1"/>
  <c r="AP246" i="2" s="1"/>
  <c r="AO246" i="2" s="1"/>
  <c r="AN246" i="2" s="1"/>
  <c r="AM246" i="2" s="1"/>
  <c r="AL246" i="2" s="1"/>
  <c r="AT265" i="2"/>
  <c r="AS265" i="2" s="1"/>
  <c r="AR265" i="2" s="1"/>
  <c r="AQ265" i="2" s="1"/>
  <c r="AP265" i="2" s="1"/>
  <c r="AO265" i="2" s="1"/>
  <c r="AN265" i="2" s="1"/>
  <c r="AM265" i="2" s="1"/>
  <c r="AL265" i="2" s="1"/>
  <c r="AT239" i="2"/>
  <c r="AS239" i="2" s="1"/>
  <c r="AR239" i="2" s="1"/>
  <c r="AQ239" i="2" s="1"/>
  <c r="AP239" i="2" s="1"/>
  <c r="AO239" i="2" s="1"/>
  <c r="AN239" i="2" s="1"/>
  <c r="AM239" i="2" s="1"/>
  <c r="AL239" i="2" s="1"/>
  <c r="AT223" i="2"/>
  <c r="AS223" i="2" s="1"/>
  <c r="AR223" i="2" s="1"/>
  <c r="AQ223" i="2" s="1"/>
  <c r="AP223" i="2" s="1"/>
  <c r="AO223" i="2" s="1"/>
  <c r="AN223" i="2" s="1"/>
  <c r="AM223" i="2" s="1"/>
  <c r="AL223" i="2" s="1"/>
  <c r="AT116" i="2"/>
  <c r="AS116" i="2" s="1"/>
  <c r="AR116" i="2" s="1"/>
  <c r="AQ116" i="2" s="1"/>
  <c r="AP116" i="2" s="1"/>
  <c r="AO116" i="2" s="1"/>
  <c r="AN116" i="2" s="1"/>
  <c r="AM116" i="2" s="1"/>
  <c r="AL116" i="2" s="1"/>
  <c r="AT180" i="2"/>
  <c r="AS180" i="2" s="1"/>
  <c r="AR180" i="2" s="1"/>
  <c r="AQ180" i="2" s="1"/>
  <c r="AP180" i="2" s="1"/>
  <c r="AO180" i="2" s="1"/>
  <c r="AN180" i="2" s="1"/>
  <c r="AM180" i="2" s="1"/>
  <c r="AL180" i="2" s="1"/>
  <c r="AT156" i="2"/>
  <c r="AS156" i="2" s="1"/>
  <c r="AR156" i="2" s="1"/>
  <c r="AQ156" i="2" s="1"/>
  <c r="AP156" i="2" s="1"/>
  <c r="AO156" i="2" s="1"/>
  <c r="AN156" i="2" s="1"/>
  <c r="AM156" i="2" s="1"/>
  <c r="AL156" i="2" s="1"/>
  <c r="AT206" i="2"/>
  <c r="AS206" i="2" s="1"/>
  <c r="AR206" i="2" s="1"/>
  <c r="AQ206" i="2" s="1"/>
  <c r="AP206" i="2" s="1"/>
  <c r="AO206" i="2" s="1"/>
  <c r="AN206" i="2" s="1"/>
  <c r="AM206" i="2" s="1"/>
  <c r="AL206" i="2" s="1"/>
  <c r="AI206" i="2" s="1"/>
  <c r="AT113" i="2"/>
  <c r="AS113" i="2" s="1"/>
  <c r="AR113" i="2" s="1"/>
  <c r="AQ113" i="2" s="1"/>
  <c r="AP113" i="2" s="1"/>
  <c r="AO113" i="2" s="1"/>
  <c r="AN113" i="2" s="1"/>
  <c r="AM113" i="2" s="1"/>
  <c r="AL113" i="2" s="1"/>
  <c r="AJ113" i="2" s="1"/>
  <c r="CD71" i="2"/>
  <c r="CC71" i="2" s="1"/>
  <c r="CB71" i="2" s="1"/>
  <c r="CA71" i="2" s="1"/>
  <c r="BZ71" i="2" s="1"/>
  <c r="BY71" i="2" s="1"/>
  <c r="BX71" i="2" s="1"/>
  <c r="BW71" i="2" s="1"/>
  <c r="BV71" i="2" s="1"/>
  <c r="AT105" i="2"/>
  <c r="AS105" i="2" s="1"/>
  <c r="AR105" i="2" s="1"/>
  <c r="AQ105" i="2" s="1"/>
  <c r="AP105" i="2" s="1"/>
  <c r="AO105" i="2" s="1"/>
  <c r="AN105" i="2" s="1"/>
  <c r="AM105" i="2" s="1"/>
  <c r="AL105" i="2" s="1"/>
  <c r="AT91" i="2"/>
  <c r="AS91" i="2" s="1"/>
  <c r="AR91" i="2" s="1"/>
  <c r="AQ91" i="2" s="1"/>
  <c r="AP91" i="2" s="1"/>
  <c r="AO91" i="2" s="1"/>
  <c r="AN91" i="2" s="1"/>
  <c r="AM91" i="2" s="1"/>
  <c r="AL91" i="2" s="1"/>
  <c r="AJ91" i="2" s="1"/>
  <c r="CD66" i="2"/>
  <c r="CC66" i="2" s="1"/>
  <c r="CB66" i="2" s="1"/>
  <c r="CA66" i="2" s="1"/>
  <c r="BZ66" i="2" s="1"/>
  <c r="BY66" i="2" s="1"/>
  <c r="BX66" i="2" s="1"/>
  <c r="BW66" i="2" s="1"/>
  <c r="BV66" i="2" s="1"/>
  <c r="CD70" i="2"/>
  <c r="CC70" i="2" s="1"/>
  <c r="CB70" i="2" s="1"/>
  <c r="CA70" i="2" s="1"/>
  <c r="BZ70" i="2" s="1"/>
  <c r="BY70" i="2" s="1"/>
  <c r="BX70" i="2" s="1"/>
  <c r="BW70" i="2" s="1"/>
  <c r="BV70" i="2" s="1"/>
  <c r="AT59" i="2"/>
  <c r="AS59" i="2" s="1"/>
  <c r="AR59" i="2" s="1"/>
  <c r="AQ59" i="2" s="1"/>
  <c r="AP59" i="2" s="1"/>
  <c r="AO59" i="2" s="1"/>
  <c r="AN59" i="2" s="1"/>
  <c r="AM59" i="2" s="1"/>
  <c r="AL59" i="2" s="1"/>
  <c r="CD76" i="2"/>
  <c r="CC76" i="2" s="1"/>
  <c r="CB76" i="2" s="1"/>
  <c r="CA76" i="2" s="1"/>
  <c r="BZ76" i="2" s="1"/>
  <c r="BY76" i="2" s="1"/>
  <c r="BX76" i="2" s="1"/>
  <c r="BW76" i="2" s="1"/>
  <c r="BV76" i="2" s="1"/>
  <c r="AT64" i="2"/>
  <c r="AS64" i="2" s="1"/>
  <c r="AR64" i="2" s="1"/>
  <c r="AQ64" i="2" s="1"/>
  <c r="AP64" i="2" s="1"/>
  <c r="AO64" i="2" s="1"/>
  <c r="AN64" i="2" s="1"/>
  <c r="AM64" i="2" s="1"/>
  <c r="AL64" i="2" s="1"/>
  <c r="AJ64" i="2" s="1"/>
  <c r="CD31" i="2"/>
  <c r="CC31" i="2" s="1"/>
  <c r="CB31" i="2" s="1"/>
  <c r="CA31" i="2" s="1"/>
  <c r="BZ31" i="2" s="1"/>
  <c r="BY31" i="2" s="1"/>
  <c r="BX31" i="2" s="1"/>
  <c r="BW31" i="2" s="1"/>
  <c r="BV31" i="2" s="1"/>
  <c r="CD21" i="2"/>
  <c r="CC21" i="2" s="1"/>
  <c r="CB21" i="2" s="1"/>
  <c r="CA21" i="2" s="1"/>
  <c r="BZ21" i="2" s="1"/>
  <c r="BY21" i="2" s="1"/>
  <c r="BX21" i="2" s="1"/>
  <c r="BW21" i="2" s="1"/>
  <c r="BV21" i="2" s="1"/>
  <c r="CD49" i="2"/>
  <c r="CC49" i="2" s="1"/>
  <c r="CB49" i="2" s="1"/>
  <c r="CA49" i="2" s="1"/>
  <c r="BZ49" i="2" s="1"/>
  <c r="BY49" i="2" s="1"/>
  <c r="BX49" i="2" s="1"/>
  <c r="BW49" i="2" s="1"/>
  <c r="BV49" i="2" s="1"/>
  <c r="BT49" i="2" s="1"/>
  <c r="AT33" i="2"/>
  <c r="AS33" i="2" s="1"/>
  <c r="AR33" i="2" s="1"/>
  <c r="AQ33" i="2" s="1"/>
  <c r="AP33" i="2" s="1"/>
  <c r="AO33" i="2" s="1"/>
  <c r="AN33" i="2" s="1"/>
  <c r="AM33" i="2" s="1"/>
  <c r="AL33" i="2" s="1"/>
  <c r="AJ33" i="2" s="1"/>
  <c r="CD33" i="2"/>
  <c r="CC33" i="2" s="1"/>
  <c r="CB33" i="2" s="1"/>
  <c r="CA33" i="2" s="1"/>
  <c r="BZ33" i="2" s="1"/>
  <c r="BY33" i="2" s="1"/>
  <c r="BX33" i="2" s="1"/>
  <c r="BW33" i="2" s="1"/>
  <c r="BV33" i="2" s="1"/>
  <c r="CD32" i="2"/>
  <c r="CC32" i="2" s="1"/>
  <c r="CB32" i="2" s="1"/>
  <c r="CA32" i="2" s="1"/>
  <c r="BZ32" i="2" s="1"/>
  <c r="BY32" i="2" s="1"/>
  <c r="BX32" i="2" s="1"/>
  <c r="BW32" i="2" s="1"/>
  <c r="BV32" i="2" s="1"/>
  <c r="CD5" i="2"/>
  <c r="CC5" i="2" s="1"/>
  <c r="CB5" i="2" s="1"/>
  <c r="CA5" i="2" s="1"/>
  <c r="BZ5" i="2" s="1"/>
  <c r="BY5" i="2" s="1"/>
  <c r="BX5" i="2" s="1"/>
  <c r="BW5" i="2" s="1"/>
  <c r="BV5" i="2" s="1"/>
  <c r="CD6" i="2"/>
  <c r="CC6" i="2" s="1"/>
  <c r="CB6" i="2" s="1"/>
  <c r="CA6" i="2" s="1"/>
  <c r="BZ6" i="2" s="1"/>
  <c r="BY6" i="2" s="1"/>
  <c r="BX6" i="2" s="1"/>
  <c r="BW6" i="2" s="1"/>
  <c r="BV6" i="2" s="1"/>
  <c r="CD13" i="2"/>
  <c r="CC13" i="2" s="1"/>
  <c r="CB13" i="2" s="1"/>
  <c r="CA13" i="2" s="1"/>
  <c r="BZ13" i="2" s="1"/>
  <c r="BY13" i="2" s="1"/>
  <c r="BX13" i="2" s="1"/>
  <c r="BW13" i="2" s="1"/>
  <c r="BV13" i="2" s="1"/>
  <c r="AT381" i="2"/>
  <c r="AS381" i="2" s="1"/>
  <c r="AR381" i="2" s="1"/>
  <c r="AQ381" i="2" s="1"/>
  <c r="AP381" i="2" s="1"/>
  <c r="AO381" i="2" s="1"/>
  <c r="AN381" i="2" s="1"/>
  <c r="AM381" i="2" s="1"/>
  <c r="AL381" i="2" s="1"/>
  <c r="AI381" i="2" s="1"/>
  <c r="AT319" i="2"/>
  <c r="AS319" i="2" s="1"/>
  <c r="AR319" i="2" s="1"/>
  <c r="AQ319" i="2" s="1"/>
  <c r="AP319" i="2" s="1"/>
  <c r="AO319" i="2" s="1"/>
  <c r="AN319" i="2" s="1"/>
  <c r="AM319" i="2" s="1"/>
  <c r="AL319" i="2" s="1"/>
  <c r="AK319" i="2" s="1"/>
  <c r="AT321" i="2"/>
  <c r="AS321" i="2" s="1"/>
  <c r="AR321" i="2" s="1"/>
  <c r="AQ321" i="2" s="1"/>
  <c r="AP321" i="2" s="1"/>
  <c r="AO321" i="2" s="1"/>
  <c r="AN321" i="2" s="1"/>
  <c r="AM321" i="2" s="1"/>
  <c r="AL321" i="2" s="1"/>
  <c r="AT280" i="2"/>
  <c r="AS280" i="2" s="1"/>
  <c r="AR280" i="2" s="1"/>
  <c r="AQ280" i="2" s="1"/>
  <c r="AP280" i="2" s="1"/>
  <c r="AO280" i="2" s="1"/>
  <c r="AN280" i="2" s="1"/>
  <c r="AM280" i="2" s="1"/>
  <c r="AL280" i="2" s="1"/>
  <c r="AI280" i="2" s="1"/>
  <c r="AT281" i="2"/>
  <c r="AS281" i="2" s="1"/>
  <c r="AR281" i="2" s="1"/>
  <c r="AQ281" i="2" s="1"/>
  <c r="AP281" i="2" s="1"/>
  <c r="AO281" i="2" s="1"/>
  <c r="AN281" i="2" s="1"/>
  <c r="AM281" i="2" s="1"/>
  <c r="AL281" i="2" s="1"/>
  <c r="AS248" i="2"/>
  <c r="AR248" i="2" s="1"/>
  <c r="AQ248" i="2" s="1"/>
  <c r="AP248" i="2" s="1"/>
  <c r="AO248" i="2" s="1"/>
  <c r="AN248" i="2" s="1"/>
  <c r="AM248" i="2" s="1"/>
  <c r="AL248" i="2" s="1"/>
  <c r="AT248" i="2"/>
  <c r="AT236" i="2"/>
  <c r="AS236" i="2" s="1"/>
  <c r="AR236" i="2" s="1"/>
  <c r="AQ236" i="2" s="1"/>
  <c r="AP236" i="2" s="1"/>
  <c r="AO236" i="2" s="1"/>
  <c r="AN236" i="2" s="1"/>
  <c r="AM236" i="2" s="1"/>
  <c r="AL236" i="2" s="1"/>
  <c r="AT198" i="2"/>
  <c r="AS198" i="2"/>
  <c r="AR198" i="2" s="1"/>
  <c r="AQ198" i="2" s="1"/>
  <c r="AP198" i="2" s="1"/>
  <c r="AO198" i="2" s="1"/>
  <c r="AN198" i="2" s="1"/>
  <c r="AM198" i="2" s="1"/>
  <c r="AL198" i="2" s="1"/>
  <c r="AK198" i="2" s="1"/>
  <c r="AT197" i="2"/>
  <c r="AS197" i="2"/>
  <c r="AR197" i="2" s="1"/>
  <c r="AQ197" i="2" s="1"/>
  <c r="AP197" i="2" s="1"/>
  <c r="AO197" i="2" s="1"/>
  <c r="AN197" i="2" s="1"/>
  <c r="AM197" i="2" s="1"/>
  <c r="AL197" i="2" s="1"/>
  <c r="AT158" i="2"/>
  <c r="AS158" i="2" s="1"/>
  <c r="AR158" i="2" s="1"/>
  <c r="AQ158" i="2" s="1"/>
  <c r="AP158" i="2" s="1"/>
  <c r="AO158" i="2" s="1"/>
  <c r="AN158" i="2" s="1"/>
  <c r="AM158" i="2" s="1"/>
  <c r="AL158" i="2" s="1"/>
  <c r="AI158" i="2" s="1"/>
  <c r="AT140" i="2"/>
  <c r="AS140" i="2" s="1"/>
  <c r="AR140" i="2" s="1"/>
  <c r="AQ140" i="2" s="1"/>
  <c r="AP140" i="2" s="1"/>
  <c r="AO140" i="2" s="1"/>
  <c r="AN140" i="2" s="1"/>
  <c r="AM140" i="2" s="1"/>
  <c r="AL140" i="2" s="1"/>
  <c r="AI140" i="2" s="1"/>
  <c r="AT204" i="2"/>
  <c r="AS204" i="2" s="1"/>
  <c r="AR204" i="2" s="1"/>
  <c r="AQ204" i="2" s="1"/>
  <c r="AP204" i="2" s="1"/>
  <c r="AO204" i="2" s="1"/>
  <c r="AN204" i="2" s="1"/>
  <c r="AM204" i="2" s="1"/>
  <c r="AL204" i="2" s="1"/>
  <c r="AT129" i="2"/>
  <c r="AS129" i="2" s="1"/>
  <c r="AR129" i="2" s="1"/>
  <c r="AQ129" i="2" s="1"/>
  <c r="AP129" i="2" s="1"/>
  <c r="AO129" i="2" s="1"/>
  <c r="AN129" i="2" s="1"/>
  <c r="AM129" i="2" s="1"/>
  <c r="AL129" i="2" s="1"/>
  <c r="AT134" i="2"/>
  <c r="AS134" i="2" s="1"/>
  <c r="AR134" i="2" s="1"/>
  <c r="AQ134" i="2" s="1"/>
  <c r="AP134" i="2" s="1"/>
  <c r="AO134" i="2" s="1"/>
  <c r="AN134" i="2" s="1"/>
  <c r="AM134" i="2" s="1"/>
  <c r="AL134" i="2" s="1"/>
  <c r="AT160" i="2"/>
  <c r="AS160" i="2" s="1"/>
  <c r="AR160" i="2" s="1"/>
  <c r="AQ160" i="2" s="1"/>
  <c r="AP160" i="2" s="1"/>
  <c r="AO160" i="2" s="1"/>
  <c r="AN160" i="2" s="1"/>
  <c r="AM160" i="2" s="1"/>
  <c r="AL160" i="2" s="1"/>
  <c r="AJ160" i="2" s="1"/>
  <c r="AT165" i="2"/>
  <c r="AS165" i="2" s="1"/>
  <c r="AR165" i="2" s="1"/>
  <c r="AQ165" i="2" s="1"/>
  <c r="AP165" i="2" s="1"/>
  <c r="AO165" i="2" s="1"/>
  <c r="AN165" i="2" s="1"/>
  <c r="AM165" i="2" s="1"/>
  <c r="AL165" i="2" s="1"/>
  <c r="AI165" i="2" s="1"/>
  <c r="AT170" i="2"/>
  <c r="AS170" i="2" s="1"/>
  <c r="AR170" i="2" s="1"/>
  <c r="AQ170" i="2" s="1"/>
  <c r="AP170" i="2" s="1"/>
  <c r="AO170" i="2" s="1"/>
  <c r="AN170" i="2" s="1"/>
  <c r="AM170" i="2" s="1"/>
  <c r="AL170" i="2" s="1"/>
  <c r="AT159" i="2"/>
  <c r="AS159" i="2" s="1"/>
  <c r="AR159" i="2" s="1"/>
  <c r="AQ159" i="2" s="1"/>
  <c r="AP159" i="2" s="1"/>
  <c r="AO159" i="2" s="1"/>
  <c r="AN159" i="2" s="1"/>
  <c r="AM159" i="2" s="1"/>
  <c r="AL159" i="2" s="1"/>
  <c r="AI159" i="2" s="1"/>
  <c r="AT27" i="2"/>
  <c r="AS27" i="2" s="1"/>
  <c r="AR27" i="2" s="1"/>
  <c r="AQ27" i="2" s="1"/>
  <c r="AP27" i="2" s="1"/>
  <c r="AO27" i="2" s="1"/>
  <c r="AN27" i="2" s="1"/>
  <c r="AM27" i="2" s="1"/>
  <c r="AL27" i="2" s="1"/>
  <c r="CD24" i="2"/>
  <c r="CC24" i="2" s="1"/>
  <c r="CB24" i="2" s="1"/>
  <c r="CA24" i="2" s="1"/>
  <c r="BZ24" i="2" s="1"/>
  <c r="BY24" i="2" s="1"/>
  <c r="BX24" i="2" s="1"/>
  <c r="BW24" i="2" s="1"/>
  <c r="BV24" i="2" s="1"/>
  <c r="CD22" i="2"/>
  <c r="CC22" i="2" s="1"/>
  <c r="CB22" i="2" s="1"/>
  <c r="CA22" i="2" s="1"/>
  <c r="BZ22" i="2" s="1"/>
  <c r="BY22" i="2" s="1"/>
  <c r="BX22" i="2" s="1"/>
  <c r="BW22" i="2" s="1"/>
  <c r="BV22" i="2" s="1"/>
  <c r="BT22" i="2" s="1"/>
  <c r="CD12" i="2"/>
  <c r="CC12" i="2" s="1"/>
  <c r="CB12" i="2" s="1"/>
  <c r="CA12" i="2" s="1"/>
  <c r="BZ12" i="2" s="1"/>
  <c r="BY12" i="2" s="1"/>
  <c r="BX12" i="2" s="1"/>
  <c r="BW12" i="2" s="1"/>
  <c r="BV12" i="2" s="1"/>
  <c r="BU12" i="2" s="1"/>
  <c r="CD20" i="2"/>
  <c r="CC20" i="2" s="1"/>
  <c r="CB20" i="2" s="1"/>
  <c r="CA20" i="2" s="1"/>
  <c r="BZ20" i="2" s="1"/>
  <c r="BY20" i="2" s="1"/>
  <c r="BX20" i="2" s="1"/>
  <c r="BW20" i="2" s="1"/>
  <c r="BV20" i="2" s="1"/>
  <c r="AT313" i="2"/>
  <c r="AS313" i="2" s="1"/>
  <c r="AR313" i="2" s="1"/>
  <c r="AQ313" i="2" s="1"/>
  <c r="AP313" i="2" s="1"/>
  <c r="AO313" i="2" s="1"/>
  <c r="AN313" i="2" s="1"/>
  <c r="AM313" i="2" s="1"/>
  <c r="AL313" i="2" s="1"/>
  <c r="AK313" i="2" s="1"/>
  <c r="AT315" i="2"/>
  <c r="AS315" i="2" s="1"/>
  <c r="AR315" i="2" s="1"/>
  <c r="AQ315" i="2" s="1"/>
  <c r="AP315" i="2" s="1"/>
  <c r="AO315" i="2" s="1"/>
  <c r="AN315" i="2" s="1"/>
  <c r="AM315" i="2" s="1"/>
  <c r="AL315" i="2" s="1"/>
  <c r="AI315" i="2" s="1"/>
  <c r="AQ260" i="2"/>
  <c r="AP260" i="2" s="1"/>
  <c r="AO260" i="2" s="1"/>
  <c r="AN260" i="2" s="1"/>
  <c r="AM260" i="2" s="1"/>
  <c r="AL260" i="2" s="1"/>
  <c r="AT260" i="2"/>
  <c r="AS260" i="2" s="1"/>
  <c r="AR260" i="2" s="1"/>
  <c r="AT283" i="2"/>
  <c r="AS283" i="2" s="1"/>
  <c r="AR283" i="2" s="1"/>
  <c r="AQ283" i="2" s="1"/>
  <c r="AP283" i="2" s="1"/>
  <c r="AO283" i="2" s="1"/>
  <c r="AN283" i="2" s="1"/>
  <c r="AM283" i="2" s="1"/>
  <c r="AL283" i="2" s="1"/>
  <c r="AT270" i="2"/>
  <c r="AS270" i="2"/>
  <c r="AR270" i="2" s="1"/>
  <c r="AQ270" i="2" s="1"/>
  <c r="AP270" i="2" s="1"/>
  <c r="AO270" i="2" s="1"/>
  <c r="AN270" i="2" s="1"/>
  <c r="AM270" i="2" s="1"/>
  <c r="AL270" i="2" s="1"/>
  <c r="AT272" i="2"/>
  <c r="AS272" i="2" s="1"/>
  <c r="AR272" i="2" s="1"/>
  <c r="AQ272" i="2" s="1"/>
  <c r="AP272" i="2" s="1"/>
  <c r="AO272" i="2" s="1"/>
  <c r="AN272" i="2" s="1"/>
  <c r="AM272" i="2" s="1"/>
  <c r="AL272" i="2" s="1"/>
  <c r="AQ148" i="2"/>
  <c r="AP148" i="2" s="1"/>
  <c r="AO148" i="2" s="1"/>
  <c r="AN148" i="2" s="1"/>
  <c r="AM148" i="2" s="1"/>
  <c r="AL148" i="2" s="1"/>
  <c r="AT148" i="2"/>
  <c r="AS148" i="2" s="1"/>
  <c r="AR148" i="2" s="1"/>
  <c r="AT256" i="2"/>
  <c r="AS256" i="2" s="1"/>
  <c r="AR256" i="2" s="1"/>
  <c r="AQ256" i="2" s="1"/>
  <c r="AP256" i="2" s="1"/>
  <c r="AO256" i="2" s="1"/>
  <c r="AN256" i="2" s="1"/>
  <c r="AM256" i="2" s="1"/>
  <c r="AL256" i="2" s="1"/>
  <c r="AT235" i="2"/>
  <c r="AS235" i="2" s="1"/>
  <c r="AR235" i="2" s="1"/>
  <c r="AQ235" i="2" s="1"/>
  <c r="AP235" i="2" s="1"/>
  <c r="AO235" i="2" s="1"/>
  <c r="AN235" i="2" s="1"/>
  <c r="AM235" i="2" s="1"/>
  <c r="AL235" i="2" s="1"/>
  <c r="AT219" i="2"/>
  <c r="AS219" i="2" s="1"/>
  <c r="AR219" i="2" s="1"/>
  <c r="AQ219" i="2" s="1"/>
  <c r="AP219" i="2" s="1"/>
  <c r="AO219" i="2" s="1"/>
  <c r="AN219" i="2" s="1"/>
  <c r="AM219" i="2" s="1"/>
  <c r="AL219" i="2" s="1"/>
  <c r="AS111" i="2"/>
  <c r="AR111" i="2" s="1"/>
  <c r="AQ111" i="2" s="1"/>
  <c r="AP111" i="2" s="1"/>
  <c r="AO111" i="2" s="1"/>
  <c r="AN111" i="2" s="1"/>
  <c r="AM111" i="2" s="1"/>
  <c r="AL111" i="2" s="1"/>
  <c r="AT111" i="2"/>
  <c r="AT101" i="2"/>
  <c r="AS101" i="2"/>
  <c r="AR101" i="2" s="1"/>
  <c r="AQ101" i="2" s="1"/>
  <c r="AP101" i="2" s="1"/>
  <c r="AO101" i="2" s="1"/>
  <c r="AN101" i="2" s="1"/>
  <c r="AM101" i="2" s="1"/>
  <c r="AL101" i="2" s="1"/>
  <c r="AT69" i="2"/>
  <c r="AS69" i="2" s="1"/>
  <c r="AR69" i="2" s="1"/>
  <c r="AQ69" i="2" s="1"/>
  <c r="AP69" i="2" s="1"/>
  <c r="AO69" i="2" s="1"/>
  <c r="AN69" i="2" s="1"/>
  <c r="AM69" i="2" s="1"/>
  <c r="AL69" i="2" s="1"/>
  <c r="CD73" i="2"/>
  <c r="CC73" i="2"/>
  <c r="CB73" i="2" s="1"/>
  <c r="CA73" i="2" s="1"/>
  <c r="BZ73" i="2" s="1"/>
  <c r="BY73" i="2" s="1"/>
  <c r="BX73" i="2" s="1"/>
  <c r="BW73" i="2" s="1"/>
  <c r="BV73" i="2" s="1"/>
  <c r="CD51" i="2"/>
  <c r="CC51" i="2" s="1"/>
  <c r="CB51" i="2" s="1"/>
  <c r="CA51" i="2" s="1"/>
  <c r="BZ51" i="2" s="1"/>
  <c r="BY51" i="2" s="1"/>
  <c r="BX51" i="2" s="1"/>
  <c r="BW51" i="2" s="1"/>
  <c r="BV51" i="2" s="1"/>
  <c r="CD72" i="2"/>
  <c r="CC72" i="2"/>
  <c r="CB72" i="2" s="1"/>
  <c r="CA72" i="2" s="1"/>
  <c r="BZ72" i="2" s="1"/>
  <c r="BY72" i="2" s="1"/>
  <c r="BX72" i="2" s="1"/>
  <c r="BW72" i="2" s="1"/>
  <c r="BV72" i="2" s="1"/>
  <c r="AT62" i="2"/>
  <c r="AS62" i="2" s="1"/>
  <c r="AR62" i="2" s="1"/>
  <c r="AQ62" i="2" s="1"/>
  <c r="AP62" i="2" s="1"/>
  <c r="AO62" i="2" s="1"/>
  <c r="AN62" i="2" s="1"/>
  <c r="AM62" i="2" s="1"/>
  <c r="AL62" i="2" s="1"/>
  <c r="CD62" i="2"/>
  <c r="CC62" i="2" s="1"/>
  <c r="CB62" i="2" s="1"/>
  <c r="CA62" i="2" s="1"/>
  <c r="BZ62" i="2" s="1"/>
  <c r="BY62" i="2" s="1"/>
  <c r="BX62" i="2" s="1"/>
  <c r="BW62" i="2" s="1"/>
  <c r="BV62" i="2" s="1"/>
  <c r="BT62" i="2" s="1"/>
  <c r="AT60" i="2"/>
  <c r="AS60" i="2" s="1"/>
  <c r="AR60" i="2" s="1"/>
  <c r="AQ60" i="2" s="1"/>
  <c r="AP60" i="2" s="1"/>
  <c r="AO60" i="2" s="1"/>
  <c r="AN60" i="2" s="1"/>
  <c r="AM60" i="2" s="1"/>
  <c r="AL60" i="2" s="1"/>
  <c r="AJ60" i="2" s="1"/>
  <c r="AT34" i="2"/>
  <c r="AS34" i="2" s="1"/>
  <c r="AR34" i="2" s="1"/>
  <c r="AQ34" i="2" s="1"/>
  <c r="AP34" i="2" s="1"/>
  <c r="AO34" i="2" s="1"/>
  <c r="AN34" i="2" s="1"/>
  <c r="AM34" i="2" s="1"/>
  <c r="AL34" i="2" s="1"/>
  <c r="CD43" i="2"/>
  <c r="CC43" i="2" s="1"/>
  <c r="CB43" i="2" s="1"/>
  <c r="CA43" i="2" s="1"/>
  <c r="BZ43" i="2" s="1"/>
  <c r="BY43" i="2" s="1"/>
  <c r="BX43" i="2" s="1"/>
  <c r="BW43" i="2" s="1"/>
  <c r="BV43" i="2" s="1"/>
  <c r="CD46" i="2"/>
  <c r="CC46" i="2" s="1"/>
  <c r="CB46" i="2" s="1"/>
  <c r="CA46" i="2" s="1"/>
  <c r="BZ46" i="2" s="1"/>
  <c r="BY46" i="2" s="1"/>
  <c r="BX46" i="2" s="1"/>
  <c r="BW46" i="2" s="1"/>
  <c r="BV46" i="2" s="1"/>
  <c r="CD45" i="2"/>
  <c r="CC45" i="2" s="1"/>
  <c r="CB45" i="2" s="1"/>
  <c r="CA45" i="2" s="1"/>
  <c r="BZ45" i="2" s="1"/>
  <c r="BY45" i="2" s="1"/>
  <c r="BX45" i="2" s="1"/>
  <c r="BW45" i="2" s="1"/>
  <c r="BV45" i="2" s="1"/>
  <c r="CD3" i="2"/>
  <c r="CC3" i="2" s="1"/>
  <c r="CB3" i="2" s="1"/>
  <c r="CA3" i="2" s="1"/>
  <c r="BZ3" i="2" s="1"/>
  <c r="BY3" i="2" s="1"/>
  <c r="BX3" i="2" s="1"/>
  <c r="BW3" i="2" s="1"/>
  <c r="BV3" i="2" s="1"/>
  <c r="AP322" i="2"/>
  <c r="AO322" i="2" s="1"/>
  <c r="AN322" i="2" s="1"/>
  <c r="AM322" i="2" s="1"/>
  <c r="AL322" i="2" s="1"/>
  <c r="AT322" i="2"/>
  <c r="AS322" i="2" s="1"/>
  <c r="AR322" i="2" s="1"/>
  <c r="AQ322" i="2" s="1"/>
  <c r="AT275" i="2"/>
  <c r="AS275" i="2" s="1"/>
  <c r="AR275" i="2"/>
  <c r="AQ275" i="2" s="1"/>
  <c r="AP275" i="2" s="1"/>
  <c r="AO275" i="2" s="1"/>
  <c r="AN275" i="2" s="1"/>
  <c r="AM275" i="2" s="1"/>
  <c r="AL275" i="2" s="1"/>
  <c r="AT326" i="2"/>
  <c r="AS326" i="2" s="1"/>
  <c r="AR326" i="2" s="1"/>
  <c r="AQ326" i="2" s="1"/>
  <c r="AP326" i="2" s="1"/>
  <c r="AO326" i="2" s="1"/>
  <c r="AN326" i="2" s="1"/>
  <c r="AM326" i="2" s="1"/>
  <c r="AL326" i="2" s="1"/>
  <c r="AT266" i="2"/>
  <c r="AS266" i="2" s="1"/>
  <c r="AR266" i="2" s="1"/>
  <c r="AQ266" i="2" s="1"/>
  <c r="AP266" i="2" s="1"/>
  <c r="AO266" i="2" s="1"/>
  <c r="AN266" i="2" s="1"/>
  <c r="AM266" i="2" s="1"/>
  <c r="AL266" i="2" s="1"/>
  <c r="AT216" i="2"/>
  <c r="AS216" i="2" s="1"/>
  <c r="AR216" i="2" s="1"/>
  <c r="AQ216" i="2" s="1"/>
  <c r="AP216" i="2" s="1"/>
  <c r="AO216" i="2" s="1"/>
  <c r="AN216" i="2" s="1"/>
  <c r="AM216" i="2" s="1"/>
  <c r="AL216" i="2" s="1"/>
  <c r="AT214" i="2"/>
  <c r="AS214" i="2" s="1"/>
  <c r="AR214" i="2" s="1"/>
  <c r="AQ214" i="2" s="1"/>
  <c r="AP214" i="2" s="1"/>
  <c r="AO214" i="2" s="1"/>
  <c r="AN214" i="2" s="1"/>
  <c r="AM214" i="2" s="1"/>
  <c r="AL214" i="2" s="1"/>
  <c r="AT176" i="2"/>
  <c r="AS176" i="2" s="1"/>
  <c r="AR176" i="2" s="1"/>
  <c r="AQ176" i="2" s="1"/>
  <c r="AP176" i="2" s="1"/>
  <c r="AO176" i="2" s="1"/>
  <c r="AN176" i="2" s="1"/>
  <c r="AM176" i="2" s="1"/>
  <c r="AL176" i="2" s="1"/>
  <c r="AT247" i="2"/>
  <c r="AS247" i="2" s="1"/>
  <c r="AR247" i="2" s="1"/>
  <c r="AQ247" i="2" s="1"/>
  <c r="AP247" i="2" s="1"/>
  <c r="AO247" i="2" s="1"/>
  <c r="AN247" i="2" s="1"/>
  <c r="AM247" i="2" s="1"/>
  <c r="AL247" i="2" s="1"/>
  <c r="AK247" i="2" s="1"/>
  <c r="AT200" i="2"/>
  <c r="AS200" i="2" s="1"/>
  <c r="AR200" i="2" s="1"/>
  <c r="AQ200" i="2" s="1"/>
  <c r="AP200" i="2" s="1"/>
  <c r="AO200" i="2" s="1"/>
  <c r="AN200" i="2" s="1"/>
  <c r="AM200" i="2" s="1"/>
  <c r="AL200" i="2" s="1"/>
  <c r="AL155" i="2"/>
  <c r="AT155" i="2"/>
  <c r="AS155" i="2" s="1"/>
  <c r="AR155" i="2" s="1"/>
  <c r="AQ155" i="2" s="1"/>
  <c r="AP155" i="2" s="1"/>
  <c r="AO155" i="2" s="1"/>
  <c r="AN155" i="2" s="1"/>
  <c r="AM155" i="2" s="1"/>
  <c r="AT144" i="2"/>
  <c r="AS144" i="2" s="1"/>
  <c r="AR144" i="2" s="1"/>
  <c r="AQ144" i="2" s="1"/>
  <c r="AP144" i="2" s="1"/>
  <c r="AO144" i="2" s="1"/>
  <c r="AN144" i="2" s="1"/>
  <c r="AM144" i="2" s="1"/>
  <c r="AL144" i="2" s="1"/>
  <c r="AI144" i="2" s="1"/>
  <c r="AT149" i="2"/>
  <c r="AS149" i="2" s="1"/>
  <c r="AR149" i="2" s="1"/>
  <c r="AQ149" i="2" s="1"/>
  <c r="AP149" i="2" s="1"/>
  <c r="AO149" i="2" s="1"/>
  <c r="AN149" i="2" s="1"/>
  <c r="AM149" i="2" s="1"/>
  <c r="AL149" i="2" s="1"/>
  <c r="AT154" i="2"/>
  <c r="AS154" i="2" s="1"/>
  <c r="AR154" i="2" s="1"/>
  <c r="AQ154" i="2" s="1"/>
  <c r="AP154" i="2" s="1"/>
  <c r="AO154" i="2" s="1"/>
  <c r="AN154" i="2" s="1"/>
  <c r="AM154" i="2" s="1"/>
  <c r="AL154" i="2" s="1"/>
  <c r="CD19" i="2"/>
  <c r="CC19" i="2" s="1"/>
  <c r="CB19" i="2" s="1"/>
  <c r="CA19" i="2" s="1"/>
  <c r="BZ19" i="2" s="1"/>
  <c r="BY19" i="2" s="1"/>
  <c r="BX19" i="2" s="1"/>
  <c r="BW19" i="2" s="1"/>
  <c r="BV19" i="2" s="1"/>
  <c r="CD17" i="2"/>
  <c r="CC17" i="2" s="1"/>
  <c r="CB17" i="2" s="1"/>
  <c r="CA17" i="2" s="1"/>
  <c r="BZ17" i="2" s="1"/>
  <c r="BY17" i="2" s="1"/>
  <c r="BX17" i="2" s="1"/>
  <c r="BW17" i="2" s="1"/>
  <c r="BV17" i="2" s="1"/>
  <c r="CD30" i="2"/>
  <c r="CC30" i="2" s="1"/>
  <c r="CB30" i="2" s="1"/>
  <c r="CA30" i="2" s="1"/>
  <c r="BZ30" i="2" s="1"/>
  <c r="BY30" i="2"/>
  <c r="BX30" i="2" s="1"/>
  <c r="BW30" i="2" s="1"/>
  <c r="BV30" i="2" s="1"/>
  <c r="CD55" i="2"/>
  <c r="CC55" i="2" s="1"/>
  <c r="CB55" i="2" s="1"/>
  <c r="CA55" i="2" s="1"/>
  <c r="BZ55" i="2" s="1"/>
  <c r="BY55" i="2" s="1"/>
  <c r="BX55" i="2" s="1"/>
  <c r="BW55" i="2" s="1"/>
  <c r="BV55" i="2" s="1"/>
  <c r="CD4" i="2"/>
  <c r="CC4" i="2" s="1"/>
  <c r="CB4" i="2" s="1"/>
  <c r="CA4" i="2" s="1"/>
  <c r="BZ4" i="2" s="1"/>
  <c r="BY4" i="2" s="1"/>
  <c r="BX4" i="2" s="1"/>
  <c r="BW4" i="2" s="1"/>
  <c r="BV4" i="2" s="1"/>
  <c r="BU4" i="2" s="1"/>
  <c r="AT320" i="2"/>
  <c r="AS320" i="2"/>
  <c r="AR320" i="2" s="1"/>
  <c r="AQ320" i="2" s="1"/>
  <c r="AP320" i="2" s="1"/>
  <c r="AO320" i="2" s="1"/>
  <c r="AN320" i="2" s="1"/>
  <c r="AM320" i="2" s="1"/>
  <c r="AL320" i="2" s="1"/>
  <c r="AT325" i="2"/>
  <c r="AS325" i="2" s="1"/>
  <c r="AR325" i="2" s="1"/>
  <c r="AQ325" i="2" s="1"/>
  <c r="AP325" i="2" s="1"/>
  <c r="AO325" i="2" s="1"/>
  <c r="AN325" i="2" s="1"/>
  <c r="AM325" i="2" s="1"/>
  <c r="AL325" i="2" s="1"/>
  <c r="AK325" i="2" s="1"/>
  <c r="AT316" i="2"/>
  <c r="AS316" i="2" s="1"/>
  <c r="AR316" i="2" s="1"/>
  <c r="AQ316" i="2" s="1"/>
  <c r="AP316" i="2" s="1"/>
  <c r="AO316" i="2" s="1"/>
  <c r="AN316" i="2" s="1"/>
  <c r="AM316" i="2" s="1"/>
  <c r="AL316" i="2" s="1"/>
  <c r="AT309" i="2"/>
  <c r="AS309" i="2" s="1"/>
  <c r="AR309" i="2" s="1"/>
  <c r="AQ309" i="2" s="1"/>
  <c r="AP309" i="2" s="1"/>
  <c r="AO309" i="2" s="1"/>
  <c r="AN309" i="2" s="1"/>
  <c r="AM309" i="2" s="1"/>
  <c r="AL309" i="2" s="1"/>
  <c r="AT264" i="2"/>
  <c r="AS264" i="2" s="1"/>
  <c r="AR264" i="2" s="1"/>
  <c r="AQ264" i="2" s="1"/>
  <c r="AP264" i="2" s="1"/>
  <c r="AO264" i="2" s="1"/>
  <c r="AN264" i="2" s="1"/>
  <c r="AM264" i="2" s="1"/>
  <c r="AL264" i="2" s="1"/>
  <c r="AT299" i="2"/>
  <c r="AS299" i="2" s="1"/>
  <c r="AR299" i="2" s="1"/>
  <c r="AQ299" i="2" s="1"/>
  <c r="AP299" i="2" s="1"/>
  <c r="AO299" i="2" s="1"/>
  <c r="AN299" i="2" s="1"/>
  <c r="AM299" i="2" s="1"/>
  <c r="AL299" i="2" s="1"/>
  <c r="AK299" i="2" s="1"/>
  <c r="AQ311" i="2"/>
  <c r="AP311" i="2" s="1"/>
  <c r="AO311" i="2" s="1"/>
  <c r="AN311" i="2" s="1"/>
  <c r="AM311" i="2" s="1"/>
  <c r="AL311" i="2" s="1"/>
  <c r="AT311" i="2"/>
  <c r="AS311" i="2" s="1"/>
  <c r="AR311" i="2" s="1"/>
  <c r="AT301" i="2"/>
  <c r="AS301" i="2"/>
  <c r="AR301" i="2" s="1"/>
  <c r="AQ301" i="2" s="1"/>
  <c r="AP301" i="2" s="1"/>
  <c r="AO301" i="2" s="1"/>
  <c r="AN301" i="2" s="1"/>
  <c r="AM301" i="2" s="1"/>
  <c r="AL301" i="2" s="1"/>
  <c r="AT276" i="2"/>
  <c r="AS276" i="2" s="1"/>
  <c r="AR276" i="2" s="1"/>
  <c r="AQ276" i="2" s="1"/>
  <c r="AP276" i="2" s="1"/>
  <c r="AO276" i="2" s="1"/>
  <c r="AN276" i="2" s="1"/>
  <c r="AM276" i="2" s="1"/>
  <c r="AL276" i="2" s="1"/>
  <c r="AI276" i="2" s="1"/>
  <c r="AT205" i="2"/>
  <c r="AS205" i="2" s="1"/>
  <c r="AR205" i="2" s="1"/>
  <c r="AQ205" i="2" s="1"/>
  <c r="AP205" i="2" s="1"/>
  <c r="AO205" i="2" s="1"/>
  <c r="AN205" i="2" s="1"/>
  <c r="AM205" i="2" s="1"/>
  <c r="AL205" i="2" s="1"/>
  <c r="AT238" i="2"/>
  <c r="AS238" i="2" s="1"/>
  <c r="AR238" i="2" s="1"/>
  <c r="AQ238" i="2" s="1"/>
  <c r="AP238" i="2" s="1"/>
  <c r="AO238" i="2" s="1"/>
  <c r="AN238" i="2" s="1"/>
  <c r="AM238" i="2" s="1"/>
  <c r="AL238" i="2" s="1"/>
  <c r="AT177" i="2"/>
  <c r="AS177" i="2"/>
  <c r="AR177" i="2" s="1"/>
  <c r="AQ177" i="2" s="1"/>
  <c r="AP177" i="2" s="1"/>
  <c r="AO177" i="2" s="1"/>
  <c r="AN177" i="2" s="1"/>
  <c r="AM177" i="2" s="1"/>
  <c r="AL177" i="2" s="1"/>
  <c r="AT231" i="2"/>
  <c r="AS231" i="2" s="1"/>
  <c r="AR231" i="2" s="1"/>
  <c r="AQ231" i="2" s="1"/>
  <c r="AP231" i="2" s="1"/>
  <c r="AO231" i="2" s="1"/>
  <c r="AN231" i="2" s="1"/>
  <c r="AM231" i="2" s="1"/>
  <c r="AL231" i="2" s="1"/>
  <c r="AJ231" i="2" s="1"/>
  <c r="AT215" i="2"/>
  <c r="AS215" i="2" s="1"/>
  <c r="AR215" i="2" s="1"/>
  <c r="AQ215" i="2" s="1"/>
  <c r="AP215" i="2" s="1"/>
  <c r="AO215" i="2" s="1"/>
  <c r="AN215" i="2" s="1"/>
  <c r="AM215" i="2" s="1"/>
  <c r="AL215" i="2" s="1"/>
  <c r="AT193" i="2"/>
  <c r="AS193" i="2" s="1"/>
  <c r="AR193" i="2" s="1"/>
  <c r="AQ193" i="2" s="1"/>
  <c r="AP193" i="2" s="1"/>
  <c r="AO193" i="2" s="1"/>
  <c r="AN193" i="2" s="1"/>
  <c r="AM193" i="2" s="1"/>
  <c r="AL193" i="2" s="1"/>
  <c r="AT175" i="2"/>
  <c r="AS175" i="2"/>
  <c r="AR175" i="2" s="1"/>
  <c r="AQ175" i="2" s="1"/>
  <c r="AP175" i="2" s="1"/>
  <c r="AO175" i="2" s="1"/>
  <c r="AN175" i="2" s="1"/>
  <c r="AM175" i="2" s="1"/>
  <c r="AL175" i="2" s="1"/>
  <c r="AT184" i="2"/>
  <c r="AS184" i="2" s="1"/>
  <c r="AR184" i="2" s="1"/>
  <c r="AQ184" i="2" s="1"/>
  <c r="AP184" i="2" s="1"/>
  <c r="AO184" i="2" s="1"/>
  <c r="AN184" i="2" s="1"/>
  <c r="AM184" i="2" s="1"/>
  <c r="AL184" i="2" s="1"/>
  <c r="AT147" i="2"/>
  <c r="AS147" i="2" s="1"/>
  <c r="AR147" i="2" s="1"/>
  <c r="AQ147" i="2" s="1"/>
  <c r="AP147" i="2" s="1"/>
  <c r="AO147" i="2" s="1"/>
  <c r="AN147" i="2" s="1"/>
  <c r="AM147" i="2" s="1"/>
  <c r="AL147" i="2" s="1"/>
  <c r="AT136" i="2"/>
  <c r="AS136" i="2" s="1"/>
  <c r="AR136" i="2" s="1"/>
  <c r="AQ136" i="2" s="1"/>
  <c r="AP136" i="2" s="1"/>
  <c r="AO136" i="2" s="1"/>
  <c r="AN136" i="2" s="1"/>
  <c r="AM136" i="2" s="1"/>
  <c r="AL136" i="2" s="1"/>
  <c r="AI136" i="2" s="1"/>
  <c r="AT146" i="2"/>
  <c r="AS146" i="2" s="1"/>
  <c r="AR146" i="2" s="1"/>
  <c r="AQ146" i="2" s="1"/>
  <c r="AP146" i="2" s="1"/>
  <c r="AO146" i="2" s="1"/>
  <c r="AN146" i="2" s="1"/>
  <c r="AM146" i="2" s="1"/>
  <c r="AL146" i="2" s="1"/>
  <c r="AT135" i="2"/>
  <c r="AS135" i="2" s="1"/>
  <c r="AR135" i="2" s="1"/>
  <c r="AQ135" i="2" s="1"/>
  <c r="AP135" i="2" s="1"/>
  <c r="AO135" i="2" s="1"/>
  <c r="AN135" i="2" s="1"/>
  <c r="AM135" i="2" s="1"/>
  <c r="AL135" i="2" s="1"/>
  <c r="AK135" i="2" s="1"/>
  <c r="AT95" i="2"/>
  <c r="AS95" i="2" s="1"/>
  <c r="AR95" i="2" s="1"/>
  <c r="AQ95" i="2" s="1"/>
  <c r="AP95" i="2" s="1"/>
  <c r="AO95" i="2" s="1"/>
  <c r="AN95" i="2" s="1"/>
  <c r="AM95" i="2" s="1"/>
  <c r="AL95" i="2" s="1"/>
  <c r="AT94" i="2"/>
  <c r="AS94" i="2" s="1"/>
  <c r="AR94" i="2" s="1"/>
  <c r="AQ94" i="2" s="1"/>
  <c r="AP94" i="2" s="1"/>
  <c r="AO94" i="2" s="1"/>
  <c r="AN94" i="2" s="1"/>
  <c r="AM94" i="2" s="1"/>
  <c r="AL94" i="2" s="1"/>
  <c r="CD67" i="2"/>
  <c r="CC67" i="2" s="1"/>
  <c r="CB67" i="2" s="1"/>
  <c r="CA67" i="2" s="1"/>
  <c r="BZ67" i="2" s="1"/>
  <c r="BY67" i="2" s="1"/>
  <c r="BX67" i="2" s="1"/>
  <c r="BW67" i="2" s="1"/>
  <c r="BV67" i="2" s="1"/>
  <c r="CD69" i="2"/>
  <c r="CC69" i="2" s="1"/>
  <c r="CB69" i="2" s="1"/>
  <c r="CA69" i="2"/>
  <c r="BZ69" i="2" s="1"/>
  <c r="BY69" i="2" s="1"/>
  <c r="BX69" i="2" s="1"/>
  <c r="BW69" i="2"/>
  <c r="BV69" i="2" s="1"/>
  <c r="CD68" i="2"/>
  <c r="CC68" i="2" s="1"/>
  <c r="CB68" i="2" s="1"/>
  <c r="CA68" i="2" s="1"/>
  <c r="BZ68" i="2" s="1"/>
  <c r="BY68" i="2" s="1"/>
  <c r="BX68" i="2" s="1"/>
  <c r="BW68" i="2" s="1"/>
  <c r="BV68" i="2" s="1"/>
  <c r="BZ58" i="2"/>
  <c r="BY58" i="2" s="1"/>
  <c r="BX58" i="2" s="1"/>
  <c r="BW58" i="2" s="1"/>
  <c r="BV58" i="2"/>
  <c r="BU58" i="2" s="1"/>
  <c r="CD58" i="2"/>
  <c r="CC58" i="2" s="1"/>
  <c r="CB58" i="2" s="1"/>
  <c r="CA58" i="2" s="1"/>
  <c r="AT43" i="2"/>
  <c r="AS43" i="2" s="1"/>
  <c r="AR43" i="2" s="1"/>
  <c r="AQ43" i="2" s="1"/>
  <c r="AP43" i="2" s="1"/>
  <c r="AO43" i="2" s="1"/>
  <c r="AN43" i="2" s="1"/>
  <c r="AM43" i="2" s="1"/>
  <c r="AL43" i="2" s="1"/>
  <c r="CD42" i="2"/>
  <c r="CC42" i="2" s="1"/>
  <c r="CB42" i="2" s="1"/>
  <c r="CA42" i="2" s="1"/>
  <c r="BZ42" i="2" s="1"/>
  <c r="BY42" i="2" s="1"/>
  <c r="BX42" i="2" s="1"/>
  <c r="BW42" i="2" s="1"/>
  <c r="BV42" i="2" s="1"/>
  <c r="CA75" i="2"/>
  <c r="BZ75" i="2" s="1"/>
  <c r="BY75" i="2" s="1"/>
  <c r="BX75" i="2" s="1"/>
  <c r="BW75" i="2" s="1"/>
  <c r="BV75" i="2" s="1"/>
  <c r="CD75" i="2"/>
  <c r="CC75" i="2" s="1"/>
  <c r="CB75" i="2" s="1"/>
  <c r="CD9" i="2"/>
  <c r="CC9" i="2" s="1"/>
  <c r="CB9" i="2" s="1"/>
  <c r="CA9" i="2" s="1"/>
  <c r="BZ9" i="2" s="1"/>
  <c r="BY9" i="2" s="1"/>
  <c r="BX9" i="2" s="1"/>
  <c r="BW9" i="2" s="1"/>
  <c r="BV9" i="2" s="1"/>
  <c r="AT328" i="2"/>
  <c r="AS328" i="2" s="1"/>
  <c r="AR328" i="2" s="1"/>
  <c r="AQ328" i="2" s="1"/>
  <c r="AP328" i="2" s="1"/>
  <c r="AO328" i="2" s="1"/>
  <c r="AN328" i="2" s="1"/>
  <c r="AM328" i="2" s="1"/>
  <c r="AL328" i="2" s="1"/>
  <c r="AT318" i="2"/>
  <c r="AS318" i="2" s="1"/>
  <c r="AR318" i="2" s="1"/>
  <c r="AQ318" i="2" s="1"/>
  <c r="AP318" i="2" s="1"/>
  <c r="AO318" i="2" s="1"/>
  <c r="AN318" i="2" s="1"/>
  <c r="AM318" i="2" s="1"/>
  <c r="AL318" i="2" s="1"/>
  <c r="AT310" i="2"/>
  <c r="AS310" i="2" s="1"/>
  <c r="AR310" i="2" s="1"/>
  <c r="AQ310" i="2" s="1"/>
  <c r="AP310" i="2" s="1"/>
  <c r="AO310" i="2" s="1"/>
  <c r="AN310" i="2" s="1"/>
  <c r="AM310" i="2" s="1"/>
  <c r="AL310" i="2" s="1"/>
  <c r="AT307" i="2"/>
  <c r="AS307" i="2" s="1"/>
  <c r="AR307" i="2" s="1"/>
  <c r="AQ307" i="2" s="1"/>
  <c r="AP307" i="2" s="1"/>
  <c r="AO307" i="2" s="1"/>
  <c r="AN307" i="2" s="1"/>
  <c r="AM307" i="2" s="1"/>
  <c r="AL307" i="2" s="1"/>
  <c r="AT297" i="2"/>
  <c r="AS297" i="2"/>
  <c r="AR297" i="2" s="1"/>
  <c r="AQ297" i="2" s="1"/>
  <c r="AP297" i="2" s="1"/>
  <c r="AO297" i="2" s="1"/>
  <c r="AN297" i="2" s="1"/>
  <c r="AM297" i="2" s="1"/>
  <c r="AL297" i="2" s="1"/>
  <c r="AN292" i="2"/>
  <c r="AM292" i="2" s="1"/>
  <c r="AL292" i="2" s="1"/>
  <c r="AT292" i="2"/>
  <c r="AS292" i="2" s="1"/>
  <c r="AR292" i="2" s="1"/>
  <c r="AQ292" i="2" s="1"/>
  <c r="AP292" i="2" s="1"/>
  <c r="AO292" i="2" s="1"/>
  <c r="AT294" i="2"/>
  <c r="AS294" i="2" s="1"/>
  <c r="AR294" i="2" s="1"/>
  <c r="AQ294" i="2" s="1"/>
  <c r="AP294" i="2" s="1"/>
  <c r="AO294" i="2" s="1"/>
  <c r="AN294" i="2" s="1"/>
  <c r="AM294" i="2" s="1"/>
  <c r="AL294" i="2" s="1"/>
  <c r="AT296" i="2"/>
  <c r="AS296" i="2" s="1"/>
  <c r="AR296" i="2" s="1"/>
  <c r="AQ296" i="2" s="1"/>
  <c r="AP296" i="2" s="1"/>
  <c r="AO296" i="2" s="1"/>
  <c r="AN296" i="2" s="1"/>
  <c r="AM296" i="2" s="1"/>
  <c r="AL296" i="2"/>
  <c r="AT308" i="2"/>
  <c r="AS308" i="2" s="1"/>
  <c r="AR308" i="2" s="1"/>
  <c r="AQ308" i="2" s="1"/>
  <c r="AP308" i="2" s="1"/>
  <c r="AO308" i="2" s="1"/>
  <c r="AN308" i="2" s="1"/>
  <c r="AM308" i="2"/>
  <c r="AL308" i="2" s="1"/>
  <c r="AJ308" i="2" s="1"/>
  <c r="AT274" i="2"/>
  <c r="AS274" i="2" s="1"/>
  <c r="AR274" i="2" s="1"/>
  <c r="AQ274" i="2" s="1"/>
  <c r="AP274" i="2" s="1"/>
  <c r="AO274" i="2" s="1"/>
  <c r="AN274" i="2" s="1"/>
  <c r="AM274" i="2" s="1"/>
  <c r="AL274" i="2" s="1"/>
  <c r="AT137" i="2"/>
  <c r="AS137" i="2" s="1"/>
  <c r="AR137" i="2" s="1"/>
  <c r="AQ137" i="2" s="1"/>
  <c r="AP137" i="2" s="1"/>
  <c r="AO137" i="2" s="1"/>
  <c r="AN137" i="2" s="1"/>
  <c r="AM137" i="2" s="1"/>
  <c r="AL137" i="2" s="1"/>
  <c r="AT191" i="2"/>
  <c r="AS191" i="2" s="1"/>
  <c r="AR191" i="2"/>
  <c r="AQ191" i="2" s="1"/>
  <c r="AP191" i="2" s="1"/>
  <c r="AO191" i="2" s="1"/>
  <c r="AN191" i="2" s="1"/>
  <c r="AM191" i="2" s="1"/>
  <c r="AL191" i="2" s="1"/>
  <c r="AT212" i="2"/>
  <c r="AS212" i="2"/>
  <c r="AR212" i="2" s="1"/>
  <c r="AQ212" i="2" s="1"/>
  <c r="AP212" i="2" s="1"/>
  <c r="AO212" i="2" s="1"/>
  <c r="AN212" i="2" s="1"/>
  <c r="AM212" i="2" s="1"/>
  <c r="AL212" i="2" s="1"/>
  <c r="AT194" i="2"/>
  <c r="AS194" i="2" s="1"/>
  <c r="AR194" i="2" s="1"/>
  <c r="AQ194" i="2" s="1"/>
  <c r="AP194" i="2" s="1"/>
  <c r="AO194" i="2" s="1"/>
  <c r="AN194" i="2" s="1"/>
  <c r="AM194" i="2" s="1"/>
  <c r="AL194" i="2" s="1"/>
  <c r="AT174" i="2"/>
  <c r="AS174" i="2" s="1"/>
  <c r="AR174" i="2" s="1"/>
  <c r="AQ174" i="2" s="1"/>
  <c r="AP174" i="2" s="1"/>
  <c r="AO174" i="2" s="1"/>
  <c r="AN174" i="2" s="1"/>
  <c r="AM174" i="2" s="1"/>
  <c r="AL174" i="2" s="1"/>
  <c r="AT139" i="2"/>
  <c r="AS139" i="2"/>
  <c r="AR139" i="2" s="1"/>
  <c r="AQ139" i="2" s="1"/>
  <c r="AP139" i="2" s="1"/>
  <c r="AO139" i="2" s="1"/>
  <c r="AN139" i="2" s="1"/>
  <c r="AM139" i="2" s="1"/>
  <c r="AL139" i="2" s="1"/>
  <c r="AS128" i="2"/>
  <c r="AR128" i="2"/>
  <c r="AQ128" i="2" s="1"/>
  <c r="AP128" i="2" s="1"/>
  <c r="AO128" i="2" s="1"/>
  <c r="AN128" i="2" s="1"/>
  <c r="AM128" i="2" s="1"/>
  <c r="AL128" i="2" s="1"/>
  <c r="AT128" i="2"/>
  <c r="AT133" i="2"/>
  <c r="AS133" i="2" s="1"/>
  <c r="AR133" i="2" s="1"/>
  <c r="AQ133" i="2" s="1"/>
  <c r="AP133" i="2" s="1"/>
  <c r="AO133" i="2" s="1"/>
  <c r="AN133" i="2" s="1"/>
  <c r="AM133" i="2" s="1"/>
  <c r="AL133" i="2" s="1"/>
  <c r="AT87" i="2"/>
  <c r="AS87" i="2" s="1"/>
  <c r="AR87" i="2" s="1"/>
  <c r="AQ87" i="2" s="1"/>
  <c r="AP87" i="2" s="1"/>
  <c r="AO87" i="2" s="1"/>
  <c r="AN87" i="2" s="1"/>
  <c r="AM87" i="2" s="1"/>
  <c r="AL87" i="2" s="1"/>
  <c r="AT110" i="2"/>
  <c r="AS110" i="2" s="1"/>
  <c r="AR110" i="2" s="1"/>
  <c r="AQ110" i="2" s="1"/>
  <c r="AP110" i="2" s="1"/>
  <c r="AO110" i="2" s="1"/>
  <c r="AN110" i="2" s="1"/>
  <c r="AM110" i="2" s="1"/>
  <c r="AL110" i="2" s="1"/>
  <c r="AT85" i="2"/>
  <c r="AS85" i="2" s="1"/>
  <c r="AR85" i="2" s="1"/>
  <c r="AQ85" i="2" s="1"/>
  <c r="AP85" i="2" s="1"/>
  <c r="AO85" i="2" s="1"/>
  <c r="AN85" i="2" s="1"/>
  <c r="AM85" i="2" s="1"/>
  <c r="AL85" i="2" s="1"/>
  <c r="AK85" i="2" s="1"/>
  <c r="AT96" i="2"/>
  <c r="AS96" i="2" s="1"/>
  <c r="AR96" i="2" s="1"/>
  <c r="AQ96" i="2" s="1"/>
  <c r="AP96" i="2" s="1"/>
  <c r="AO96" i="2" s="1"/>
  <c r="AN96" i="2" s="1"/>
  <c r="AM96" i="2" s="1"/>
  <c r="AL96" i="2" s="1"/>
  <c r="AT98" i="2"/>
  <c r="AS98" i="2"/>
  <c r="AR98" i="2" s="1"/>
  <c r="AQ98" i="2" s="1"/>
  <c r="AP98" i="2" s="1"/>
  <c r="AO98" i="2" s="1"/>
  <c r="AN98" i="2" s="1"/>
  <c r="AM98" i="2" s="1"/>
  <c r="AL98" i="2" s="1"/>
  <c r="CD50" i="2"/>
  <c r="CC50" i="2" s="1"/>
  <c r="CB50" i="2"/>
  <c r="CA50" i="2" s="1"/>
  <c r="BZ50" i="2" s="1"/>
  <c r="BY50" i="2" s="1"/>
  <c r="BX50" i="2" s="1"/>
  <c r="BW50" i="2" s="1"/>
  <c r="BV50" i="2" s="1"/>
  <c r="AQ68" i="2"/>
  <c r="AP68" i="2" s="1"/>
  <c r="AO68" i="2" s="1"/>
  <c r="AN68" i="2" s="1"/>
  <c r="AM68" i="2" s="1"/>
  <c r="AL68" i="2" s="1"/>
  <c r="AI68" i="2" s="1"/>
  <c r="AT68" i="2"/>
  <c r="AS68" i="2" s="1"/>
  <c r="AR68" i="2" s="1"/>
  <c r="CD64" i="2"/>
  <c r="CC64" i="2"/>
  <c r="CB64" i="2" s="1"/>
  <c r="CA64" i="2" s="1"/>
  <c r="BZ64" i="2" s="1"/>
  <c r="BY64" i="2" s="1"/>
  <c r="BX64" i="2" s="1"/>
  <c r="BW64" i="2" s="1"/>
  <c r="BV64" i="2" s="1"/>
  <c r="AT67" i="2"/>
  <c r="AS67" i="2" s="1"/>
  <c r="AR67" i="2" s="1"/>
  <c r="AQ67" i="2" s="1"/>
  <c r="AP67" i="2" s="1"/>
  <c r="AO67" i="2" s="1"/>
  <c r="AN67" i="2" s="1"/>
  <c r="AM67" i="2" s="1"/>
  <c r="AL67" i="2" s="1"/>
  <c r="AK67" i="2" s="1"/>
  <c r="AT47" i="2"/>
  <c r="AS47" i="2" s="1"/>
  <c r="AR47" i="2" s="1"/>
  <c r="AQ47" i="2" s="1"/>
  <c r="AP47" i="2" s="1"/>
  <c r="AO47" i="2" s="1"/>
  <c r="AN47" i="2" s="1"/>
  <c r="AM47" i="2" s="1"/>
  <c r="AL47" i="2" s="1"/>
  <c r="AT57" i="2"/>
  <c r="AS57" i="2" s="1"/>
  <c r="AR57" i="2" s="1"/>
  <c r="AQ57" i="2" s="1"/>
  <c r="AP57" i="2" s="1"/>
  <c r="AO57" i="2" s="1"/>
  <c r="AN57" i="2" s="1"/>
  <c r="AM57" i="2" s="1"/>
  <c r="AL57" i="2" s="1"/>
  <c r="CD53" i="2"/>
  <c r="CC53" i="2" s="1"/>
  <c r="CB53" i="2" s="1"/>
  <c r="CA53" i="2" s="1"/>
  <c r="BZ53" i="2" s="1"/>
  <c r="BY53" i="2" s="1"/>
  <c r="BX53" i="2" s="1"/>
  <c r="BW53" i="2" s="1"/>
  <c r="BV53" i="2" s="1"/>
  <c r="CD40" i="2"/>
  <c r="CC40" i="2" s="1"/>
  <c r="CB40" i="2" s="1"/>
  <c r="CA40" i="2" s="1"/>
  <c r="BZ40" i="2" s="1"/>
  <c r="BY40" i="2" s="1"/>
  <c r="BX40" i="2" s="1"/>
  <c r="BW40" i="2" s="1"/>
  <c r="BV40" i="2" s="1"/>
  <c r="AT38" i="2"/>
  <c r="AS38" i="2" s="1"/>
  <c r="AR38" i="2" s="1"/>
  <c r="AQ38" i="2" s="1"/>
  <c r="AP38" i="2" s="1"/>
  <c r="AO38" i="2" s="1"/>
  <c r="AN38" i="2" s="1"/>
  <c r="AM38" i="2" s="1"/>
  <c r="AL38" i="2" s="1"/>
  <c r="AT41" i="2"/>
  <c r="AS41" i="2" s="1"/>
  <c r="AR41" i="2" s="1"/>
  <c r="AQ41" i="2" s="1"/>
  <c r="AP41" i="2" s="1"/>
  <c r="AO41" i="2" s="1"/>
  <c r="AN41" i="2" s="1"/>
  <c r="AM41" i="2" s="1"/>
  <c r="AL41" i="2" s="1"/>
  <c r="AT40" i="2"/>
  <c r="AS40" i="2" s="1"/>
  <c r="AR40" i="2" s="1"/>
  <c r="AQ40" i="2" s="1"/>
  <c r="AP40" i="2" s="1"/>
  <c r="AO40" i="2" s="1"/>
  <c r="AN40" i="2" s="1"/>
  <c r="AM40" i="2" s="1"/>
  <c r="AL40" i="2" s="1"/>
  <c r="CD11" i="2"/>
  <c r="CC11" i="2" s="1"/>
  <c r="CB11" i="2" s="1"/>
  <c r="CA11" i="2" s="1"/>
  <c r="BZ11" i="2" s="1"/>
  <c r="BY11" i="2" s="1"/>
  <c r="BX11" i="2" s="1"/>
  <c r="BW11" i="2" s="1"/>
  <c r="BV11" i="2" s="1"/>
  <c r="AT30" i="2"/>
  <c r="AS30" i="2" s="1"/>
  <c r="AR30" i="2" s="1"/>
  <c r="AQ30" i="2" s="1"/>
  <c r="AP30" i="2" s="1"/>
  <c r="AO30" i="2" s="1"/>
  <c r="AN30" i="2" s="1"/>
  <c r="AM30" i="2" s="1"/>
  <c r="AL30" i="2" s="1"/>
  <c r="CD26" i="2"/>
  <c r="CC26" i="2"/>
  <c r="CB26" i="2" s="1"/>
  <c r="CA26" i="2" s="1"/>
  <c r="BZ26" i="2" s="1"/>
  <c r="BY26" i="2" s="1"/>
  <c r="BX26" i="2" s="1"/>
  <c r="BW26" i="2" s="1"/>
  <c r="BV26" i="2" s="1"/>
  <c r="CD2" i="2"/>
  <c r="CC2" i="2" s="1"/>
  <c r="CB2" i="2" s="1"/>
  <c r="CA2" i="2" s="1"/>
  <c r="BZ2" i="2" s="1"/>
  <c r="BY2" i="2" s="1"/>
  <c r="BX2" i="2" s="1"/>
  <c r="BW2" i="2" s="1"/>
  <c r="BV2" i="2" s="1"/>
  <c r="AT103" i="2"/>
  <c r="AS103" i="2" s="1"/>
  <c r="AR103" i="2" s="1"/>
  <c r="AQ103" i="2" s="1"/>
  <c r="AP103" i="2" s="1"/>
  <c r="AO103" i="2" s="1"/>
  <c r="AN103" i="2" s="1"/>
  <c r="AM103" i="2" s="1"/>
  <c r="AL103" i="2" s="1"/>
  <c r="CD15" i="2"/>
  <c r="CC15" i="2"/>
  <c r="CB15" i="2" s="1"/>
  <c r="CA15" i="2" s="1"/>
  <c r="BZ15" i="2" s="1"/>
  <c r="BY15" i="2" s="1"/>
  <c r="BX15" i="2" s="1"/>
  <c r="BW15" i="2" s="1"/>
  <c r="BV15" i="2" s="1"/>
  <c r="CD10" i="2"/>
  <c r="CC10" i="2" s="1"/>
  <c r="CB10" i="2" s="1"/>
  <c r="CA10" i="2" s="1"/>
  <c r="BZ10" i="2" s="1"/>
  <c r="BY10" i="2" s="1"/>
  <c r="BX10" i="2" s="1"/>
  <c r="BW10" i="2" s="1"/>
  <c r="BV10" i="2" s="1"/>
  <c r="AT323" i="2"/>
  <c r="AS323" i="2" s="1"/>
  <c r="AR323" i="2" s="1"/>
  <c r="AQ323" i="2" s="1"/>
  <c r="AP323" i="2" s="1"/>
  <c r="AO323" i="2" s="1"/>
  <c r="AN323" i="2" s="1"/>
  <c r="AM323" i="2" s="1"/>
  <c r="AL323" i="2" s="1"/>
  <c r="AT300" i="2"/>
  <c r="AS300" i="2" s="1"/>
  <c r="AR300" i="2" s="1"/>
  <c r="AQ300" i="2" s="1"/>
  <c r="AP300" i="2" s="1"/>
  <c r="AO300" i="2" s="1"/>
  <c r="AN300" i="2" s="1"/>
  <c r="AM300" i="2"/>
  <c r="AL300" i="2" s="1"/>
  <c r="AT261" i="2"/>
  <c r="AS261" i="2" s="1"/>
  <c r="AR261" i="2"/>
  <c r="AQ261" i="2" s="1"/>
  <c r="AP261" i="2"/>
  <c r="AO261" i="2" s="1"/>
  <c r="AN261" i="2" s="1"/>
  <c r="AM261" i="2" s="1"/>
  <c r="AL261" i="2" s="1"/>
  <c r="AT282" i="2"/>
  <c r="AS282" i="2" s="1"/>
  <c r="AR282" i="2" s="1"/>
  <c r="AQ282" i="2" s="1"/>
  <c r="AP282" i="2" s="1"/>
  <c r="AO282" i="2" s="1"/>
  <c r="AN282" i="2" s="1"/>
  <c r="AM282" i="2" s="1"/>
  <c r="AL282" i="2" s="1"/>
  <c r="AT291" i="2"/>
  <c r="AS291" i="2" s="1"/>
  <c r="AR291" i="2" s="1"/>
  <c r="AQ291" i="2" s="1"/>
  <c r="AP291" i="2" s="1"/>
  <c r="AO291" i="2" s="1"/>
  <c r="AN291" i="2" s="1"/>
  <c r="AM291" i="2" s="1"/>
  <c r="AL291" i="2" s="1"/>
  <c r="AT305" i="2"/>
  <c r="AS305" i="2" s="1"/>
  <c r="AR305" i="2" s="1"/>
  <c r="AQ305" i="2"/>
  <c r="AP305" i="2" s="1"/>
  <c r="AO305" i="2" s="1"/>
  <c r="AN305" i="2" s="1"/>
  <c r="AM305" i="2" s="1"/>
  <c r="AL305" i="2" s="1"/>
  <c r="AI305" i="2" s="1"/>
  <c r="AT220" i="2"/>
  <c r="AS220" i="2" s="1"/>
  <c r="AR220" i="2" s="1"/>
  <c r="AQ220" i="2" s="1"/>
  <c r="AP220" i="2" s="1"/>
  <c r="AO220" i="2" s="1"/>
  <c r="AN220" i="2" s="1"/>
  <c r="AM220" i="2" s="1"/>
  <c r="AL220" i="2" s="1"/>
  <c r="AT259" i="2"/>
  <c r="AS259" i="2" s="1"/>
  <c r="AR259" i="2"/>
  <c r="AQ259" i="2" s="1"/>
  <c r="AP259" i="2" s="1"/>
  <c r="AO259" i="2" s="1"/>
  <c r="AN259" i="2" s="1"/>
  <c r="AM259" i="2" s="1"/>
  <c r="AL259" i="2" s="1"/>
  <c r="AT257" i="2"/>
  <c r="AS257" i="2" s="1"/>
  <c r="AR257" i="2" s="1"/>
  <c r="AQ257" i="2" s="1"/>
  <c r="AP257" i="2" s="1"/>
  <c r="AO257" i="2" s="1"/>
  <c r="AN257" i="2" s="1"/>
  <c r="AM257" i="2" s="1"/>
  <c r="AL257" i="2" s="1"/>
  <c r="AT153" i="2"/>
  <c r="AS153" i="2" s="1"/>
  <c r="AR153" i="2" s="1"/>
  <c r="AQ153" i="2" s="1"/>
  <c r="AP153" i="2" s="1"/>
  <c r="AO153" i="2" s="1"/>
  <c r="AN153" i="2" s="1"/>
  <c r="AM153" i="2" s="1"/>
  <c r="AL153" i="2" s="1"/>
  <c r="AS244" i="2"/>
  <c r="AR244" i="2" s="1"/>
  <c r="AQ244" i="2" s="1"/>
  <c r="AP244" i="2" s="1"/>
  <c r="AO244" i="2" s="1"/>
  <c r="AN244" i="2" s="1"/>
  <c r="AM244" i="2" s="1"/>
  <c r="AL244" i="2" s="1"/>
  <c r="AT244" i="2"/>
  <c r="AT189" i="2"/>
  <c r="AS189" i="2"/>
  <c r="AR189" i="2" s="1"/>
  <c r="AQ189" i="2" s="1"/>
  <c r="AP189" i="2" s="1"/>
  <c r="AO189" i="2" s="1"/>
  <c r="AN189" i="2" s="1"/>
  <c r="AM189" i="2" s="1"/>
  <c r="AL189" i="2" s="1"/>
  <c r="AT243" i="2"/>
  <c r="AS243" i="2" s="1"/>
  <c r="AR243" i="2" s="1"/>
  <c r="AQ243" i="2" s="1"/>
  <c r="AP243" i="2" s="1"/>
  <c r="AO243" i="2" s="1"/>
  <c r="AN243" i="2" s="1"/>
  <c r="AM243" i="2" s="1"/>
  <c r="AL243" i="2" s="1"/>
  <c r="AT227" i="2"/>
  <c r="AS227" i="2" s="1"/>
  <c r="AR227" i="2" s="1"/>
  <c r="AQ227" i="2" s="1"/>
  <c r="AP227" i="2" s="1"/>
  <c r="AO227" i="2" s="1"/>
  <c r="AN227" i="2" s="1"/>
  <c r="AM227" i="2" s="1"/>
  <c r="AL227" i="2" s="1"/>
  <c r="AT173" i="2"/>
  <c r="AS173" i="2" s="1"/>
  <c r="AR173" i="2" s="1"/>
  <c r="AQ173" i="2" s="1"/>
  <c r="AP173" i="2" s="1"/>
  <c r="AO173" i="2" s="1"/>
  <c r="AN173" i="2" s="1"/>
  <c r="AM173" i="2" s="1"/>
  <c r="AL173" i="2" s="1"/>
  <c r="AT74" i="2"/>
  <c r="AS74" i="2" s="1"/>
  <c r="AR74" i="2" s="1"/>
  <c r="AQ74" i="2" s="1"/>
  <c r="AP74" i="2" s="1"/>
  <c r="AO74" i="2" s="1"/>
  <c r="AN74" i="2" s="1"/>
  <c r="AM74" i="2" s="1"/>
  <c r="AL74" i="2" s="1"/>
  <c r="AT179" i="2"/>
  <c r="AS179" i="2" s="1"/>
  <c r="AR179" i="2" s="1"/>
  <c r="AQ179" i="2" s="1"/>
  <c r="AP179" i="2" s="1"/>
  <c r="AO179" i="2" s="1"/>
  <c r="AN179" i="2" s="1"/>
  <c r="AM179" i="2" s="1"/>
  <c r="AL179" i="2" s="1"/>
  <c r="AR28" i="2"/>
  <c r="AQ28" i="2" s="1"/>
  <c r="AP28" i="2" s="1"/>
  <c r="AO28" i="2" s="1"/>
  <c r="AN28" i="2" s="1"/>
  <c r="AM28" i="2" s="1"/>
  <c r="AL28" i="2" s="1"/>
  <c r="AT28" i="2"/>
  <c r="AS28" i="2" s="1"/>
  <c r="CD27" i="2"/>
  <c r="CC27" i="2"/>
  <c r="CB27" i="2"/>
  <c r="CA27" i="2" s="1"/>
  <c r="BZ27" i="2" s="1"/>
  <c r="BY27" i="2" s="1"/>
  <c r="BX27" i="2" s="1"/>
  <c r="BW27" i="2" s="1"/>
  <c r="BV27" i="2" s="1"/>
  <c r="AT25" i="2"/>
  <c r="AS25" i="2" s="1"/>
  <c r="AR25" i="2" s="1"/>
  <c r="AQ25" i="2" s="1"/>
  <c r="AP25" i="2" s="1"/>
  <c r="AO25" i="2" s="1"/>
  <c r="AN25" i="2" s="1"/>
  <c r="AM25" i="2" s="1"/>
  <c r="AL25" i="2" s="1"/>
  <c r="AK25" i="2" s="1"/>
  <c r="AT298" i="2"/>
  <c r="AS298" i="2" s="1"/>
  <c r="AR298" i="2" s="1"/>
  <c r="AQ298" i="2" s="1"/>
  <c r="AP298" i="2" s="1"/>
  <c r="AO298" i="2" s="1"/>
  <c r="AN298" i="2" s="1"/>
  <c r="AM298" i="2" s="1"/>
  <c r="AL298" i="2" s="1"/>
  <c r="AJ298" i="2" s="1"/>
  <c r="AT288" i="2"/>
  <c r="AS288" i="2" s="1"/>
  <c r="AR288" i="2" s="1"/>
  <c r="AQ288" i="2" s="1"/>
  <c r="AP288" i="2" s="1"/>
  <c r="AO288" i="2" s="1"/>
  <c r="AN288" i="2" s="1"/>
  <c r="AM288" i="2" s="1"/>
  <c r="AL288" i="2" s="1"/>
  <c r="AT251" i="2"/>
  <c r="AS251" i="2" s="1"/>
  <c r="AR251" i="2" s="1"/>
  <c r="AQ251" i="2" s="1"/>
  <c r="AP251" i="2" s="1"/>
  <c r="AO251" i="2" s="1"/>
  <c r="AN251" i="2" s="1"/>
  <c r="AM251" i="2" s="1"/>
  <c r="AL251" i="2" s="1"/>
  <c r="AT240" i="2"/>
  <c r="AS240" i="2" s="1"/>
  <c r="AR240" i="2" s="1"/>
  <c r="AQ240" i="2" s="1"/>
  <c r="AP240" i="2" s="1"/>
  <c r="AO240" i="2" s="1"/>
  <c r="AN240" i="2" s="1"/>
  <c r="AM240" i="2" s="1"/>
  <c r="AL240" i="2" s="1"/>
  <c r="AT178" i="2"/>
  <c r="AS178" i="2" s="1"/>
  <c r="AR178" i="2" s="1"/>
  <c r="AQ178" i="2" s="1"/>
  <c r="AP178" i="2" s="1"/>
  <c r="AO178" i="2" s="1"/>
  <c r="AN178" i="2" s="1"/>
  <c r="AM178" i="2" s="1"/>
  <c r="AL178" i="2" s="1"/>
  <c r="AT241" i="2"/>
  <c r="AS241" i="2" s="1"/>
  <c r="AR241" i="2"/>
  <c r="AQ241" i="2" s="1"/>
  <c r="AP241" i="2" s="1"/>
  <c r="AO241" i="2" s="1"/>
  <c r="AN241" i="2" s="1"/>
  <c r="AM241" i="2" s="1"/>
  <c r="AL241" i="2" s="1"/>
  <c r="AT132" i="2"/>
  <c r="AS132" i="2"/>
  <c r="AR132" i="2" s="1"/>
  <c r="AQ132" i="2" s="1"/>
  <c r="AP132" i="2" s="1"/>
  <c r="AO132" i="2" s="1"/>
  <c r="AN132" i="2" s="1"/>
  <c r="AM132" i="2" s="1"/>
  <c r="AL132" i="2" s="1"/>
  <c r="AT188" i="2"/>
  <c r="AS188" i="2" s="1"/>
  <c r="AR188" i="2" s="1"/>
  <c r="AQ188" i="2" s="1"/>
  <c r="AP188" i="2" s="1"/>
  <c r="AO188" i="2" s="1"/>
  <c r="AN188" i="2" s="1"/>
  <c r="AM188" i="2" s="1"/>
  <c r="AL188" i="2" s="1"/>
  <c r="AK188" i="2" s="1"/>
  <c r="AT166" i="2"/>
  <c r="AS166" i="2" s="1"/>
  <c r="AR166" i="2" s="1"/>
  <c r="AQ166" i="2" s="1"/>
  <c r="AP166" i="2" s="1"/>
  <c r="AO166" i="2" s="1"/>
  <c r="AN166" i="2" s="1"/>
  <c r="AM166" i="2" s="1"/>
  <c r="AL166" i="2" s="1"/>
  <c r="AT121" i="2"/>
  <c r="AS121" i="2" s="1"/>
  <c r="AR121" i="2" s="1"/>
  <c r="AQ121" i="2" s="1"/>
  <c r="AP121" i="2" s="1"/>
  <c r="AO121" i="2" s="1"/>
  <c r="AN121" i="2" s="1"/>
  <c r="AM121" i="2" s="1"/>
  <c r="AL121" i="2" s="1"/>
  <c r="AT119" i="2"/>
  <c r="AS119" i="2" s="1"/>
  <c r="AR119" i="2" s="1"/>
  <c r="AQ119" i="2" s="1"/>
  <c r="AP119" i="2" s="1"/>
  <c r="AO119" i="2" s="1"/>
  <c r="AN119" i="2" s="1"/>
  <c r="AM119" i="2" s="1"/>
  <c r="AL119" i="2" s="1"/>
  <c r="AT118" i="2"/>
  <c r="AS118" i="2"/>
  <c r="AR118" i="2" s="1"/>
  <c r="AQ118" i="2" s="1"/>
  <c r="AP118" i="2" s="1"/>
  <c r="AO118" i="2" s="1"/>
  <c r="AN118" i="2" s="1"/>
  <c r="AM118" i="2" s="1"/>
  <c r="AL118" i="2" s="1"/>
  <c r="BU20" i="2"/>
  <c r="BT20" i="2"/>
  <c r="AJ286" i="2"/>
  <c r="AI205" i="2"/>
  <c r="AI299" i="2"/>
  <c r="AI60" i="2"/>
  <c r="AH60" i="2" s="1"/>
  <c r="AK60" i="2"/>
  <c r="AI235" i="2"/>
  <c r="AK260" i="2"/>
  <c r="AI260" i="2"/>
  <c r="AJ260" i="2"/>
  <c r="AH260" i="2" s="1"/>
  <c r="AB260" i="2" s="1"/>
  <c r="BT12" i="2"/>
  <c r="AK160" i="2"/>
  <c r="AI160" i="2"/>
  <c r="BT13" i="2"/>
  <c r="BS13" i="2" s="1"/>
  <c r="BQ13" i="2" s="1"/>
  <c r="BU13" i="2"/>
  <c r="BU49" i="2"/>
  <c r="BS49" i="2" s="1"/>
  <c r="BQ49" i="2" s="1"/>
  <c r="BT76" i="2"/>
  <c r="BU76" i="2"/>
  <c r="AK105" i="2"/>
  <c r="AJ206" i="2"/>
  <c r="AK206" i="2"/>
  <c r="AJ253" i="2"/>
  <c r="AK253" i="2"/>
  <c r="AI253" i="2"/>
  <c r="BU8" i="2"/>
  <c r="BS8" i="2" s="1"/>
  <c r="BQ8" i="2" s="1"/>
  <c r="AI311" i="2"/>
  <c r="AH311" i="2" s="1"/>
  <c r="AA311" i="2" s="1"/>
  <c r="AD311" i="2" s="1"/>
  <c r="AJ311" i="2"/>
  <c r="AK311" i="2"/>
  <c r="AK91" i="2"/>
  <c r="AI91" i="2"/>
  <c r="AH91" i="2"/>
  <c r="AA91" i="2" s="1"/>
  <c r="AK227" i="2"/>
  <c r="AI200" i="2"/>
  <c r="BU45" i="2"/>
  <c r="BT45" i="2"/>
  <c r="BS45" i="2" s="1"/>
  <c r="BQ45" i="2" s="1"/>
  <c r="AI148" i="2"/>
  <c r="BT71" i="2"/>
  <c r="BS71" i="2" s="1"/>
  <c r="BQ71" i="2" s="1"/>
  <c r="BU71" i="2"/>
  <c r="AJ295" i="2"/>
  <c r="AK64" i="2"/>
  <c r="AI64" i="2"/>
  <c r="AH64" i="2" s="1"/>
  <c r="AA64" i="2" s="1"/>
  <c r="AE64" i="2" s="1"/>
  <c r="AK110" i="2"/>
  <c r="AJ128" i="2"/>
  <c r="AK215" i="2"/>
  <c r="AJ154" i="2"/>
  <c r="AI322" i="2"/>
  <c r="AJ322" i="2"/>
  <c r="AK322" i="2"/>
  <c r="BT3" i="2"/>
  <c r="BS3" i="2" s="1"/>
  <c r="BQ3" i="2" s="1"/>
  <c r="BU3" i="2"/>
  <c r="AI129" i="2"/>
  <c r="AJ129" i="2"/>
  <c r="AK129" i="2"/>
  <c r="AI248" i="2"/>
  <c r="AK248" i="2"/>
  <c r="AJ248" i="2"/>
  <c r="AK321" i="2"/>
  <c r="AK284" i="2"/>
  <c r="AJ284" i="2"/>
  <c r="BT73" i="2"/>
  <c r="BS73" i="2"/>
  <c r="BQ73" i="2" s="1"/>
  <c r="BU73" i="2"/>
  <c r="AK33" i="2"/>
  <c r="AI33" i="2"/>
  <c r="AH33" i="2" s="1"/>
  <c r="AJ153" i="2"/>
  <c r="AI291" i="2"/>
  <c r="AI30" i="2"/>
  <c r="AI87" i="2"/>
  <c r="AI308" i="2"/>
  <c r="AH308" i="2" s="1"/>
  <c r="AA308" i="2" s="1"/>
  <c r="AD308" i="2" s="1"/>
  <c r="AK308" i="2"/>
  <c r="AJ43" i="2"/>
  <c r="AJ184" i="2"/>
  <c r="BT4" i="2"/>
  <c r="BS4" i="2"/>
  <c r="BQ4" i="2" s="1"/>
  <c r="BT30" i="2"/>
  <c r="BS30" i="2" s="1"/>
  <c r="BQ30" i="2" s="1"/>
  <c r="BU30" i="2"/>
  <c r="BU46" i="2"/>
  <c r="BT46" i="2"/>
  <c r="AJ315" i="2"/>
  <c r="AH315" i="2" s="1"/>
  <c r="AJ159" i="2"/>
  <c r="AH159" i="2" s="1"/>
  <c r="AB159" i="2" s="1"/>
  <c r="AK204" i="2"/>
  <c r="BT5" i="2"/>
  <c r="BU5" i="2"/>
  <c r="BS5" i="2" s="1"/>
  <c r="BQ5" i="2" s="1"/>
  <c r="AK59" i="2"/>
  <c r="AI113" i="2"/>
  <c r="AH113" i="2" s="1"/>
  <c r="AB113" i="2" s="1"/>
  <c r="AK113" i="2"/>
  <c r="AI180" i="2"/>
  <c r="BT58" i="2"/>
  <c r="BS58" i="2" s="1"/>
  <c r="BQ58" i="2" s="1"/>
  <c r="AK165" i="2"/>
  <c r="AJ165" i="2"/>
  <c r="AH165" i="2" s="1"/>
  <c r="AK231" i="2"/>
  <c r="AI231" i="2"/>
  <c r="AH231" i="2" s="1"/>
  <c r="AB231" i="2" s="1"/>
  <c r="AI325" i="2"/>
  <c r="AJ325" i="2"/>
  <c r="AK149" i="2"/>
  <c r="AI149" i="2"/>
  <c r="AJ149" i="2"/>
  <c r="AK214" i="2"/>
  <c r="BT72" i="2"/>
  <c r="BS72" i="2" s="1"/>
  <c r="BQ72" i="2" s="1"/>
  <c r="BU72" i="2"/>
  <c r="AK270" i="2"/>
  <c r="AJ313" i="2"/>
  <c r="AI313" i="2"/>
  <c r="AJ140" i="2"/>
  <c r="AH140" i="2" s="1"/>
  <c r="AA140" i="2" s="1"/>
  <c r="AK140" i="2"/>
  <c r="AI319" i="2"/>
  <c r="AJ319" i="2"/>
  <c r="BU6" i="2"/>
  <c r="BT6" i="2"/>
  <c r="BT32" i="2"/>
  <c r="BS32" i="2" s="1"/>
  <c r="BQ32" i="2" s="1"/>
  <c r="BU32" i="2"/>
  <c r="BU21" i="2"/>
  <c r="BT21" i="2"/>
  <c r="AJ116" i="2"/>
  <c r="AK265" i="2"/>
  <c r="AI40" i="2"/>
  <c r="AK294" i="2"/>
  <c r="AJ328" i="2"/>
  <c r="BT69" i="2"/>
  <c r="BU69" i="2"/>
  <c r="BS69" i="2" s="1"/>
  <c r="BQ69" i="2" s="1"/>
  <c r="AK175" i="2"/>
  <c r="AI238" i="2"/>
  <c r="AK238" i="2"/>
  <c r="AJ238" i="2"/>
  <c r="AJ320" i="2"/>
  <c r="AJ144" i="2"/>
  <c r="AH144" i="2" s="1"/>
  <c r="AB144" i="2" s="1"/>
  <c r="AK144" i="2"/>
  <c r="AI216" i="2"/>
  <c r="AK216" i="2"/>
  <c r="AJ216" i="2"/>
  <c r="BT43" i="2"/>
  <c r="BU43" i="2"/>
  <c r="BU22" i="2"/>
  <c r="BS22" i="2" s="1"/>
  <c r="BQ22" i="2" s="1"/>
  <c r="AJ170" i="2"/>
  <c r="AI198" i="2"/>
  <c r="AJ198" i="2"/>
  <c r="BT70" i="2"/>
  <c r="BU70" i="2"/>
  <c r="AK223" i="2"/>
  <c r="AI223" i="2"/>
  <c r="AJ223" i="2"/>
  <c r="AJ324" i="2"/>
  <c r="AK57" i="2"/>
  <c r="AJ146" i="2"/>
  <c r="AJ309" i="2"/>
  <c r="AI247" i="2"/>
  <c r="AJ247" i="2"/>
  <c r="AI275" i="2"/>
  <c r="AI34" i="2"/>
  <c r="BT51" i="2"/>
  <c r="BU51" i="2"/>
  <c r="AJ256" i="2"/>
  <c r="AI283" i="2"/>
  <c r="AJ283" i="2"/>
  <c r="AK283" i="2"/>
  <c r="BU24" i="2"/>
  <c r="BT24" i="2"/>
  <c r="BS24" i="2" s="1"/>
  <c r="BQ24" i="2" s="1"/>
  <c r="AJ158" i="2"/>
  <c r="AH158" i="2" s="1"/>
  <c r="AA158" i="2" s="1"/>
  <c r="AE158" i="2" s="1"/>
  <c r="AK158" i="2"/>
  <c r="AI281" i="2"/>
  <c r="AJ281" i="2"/>
  <c r="AK281" i="2"/>
  <c r="BT33" i="2"/>
  <c r="BU33" i="2"/>
  <c r="BS33" i="2" s="1"/>
  <c r="BQ33" i="2" s="1"/>
  <c r="BT31" i="2"/>
  <c r="BU31" i="2"/>
  <c r="BS31" i="2" s="1"/>
  <c r="BQ31" i="2" s="1"/>
  <c r="BT66" i="2"/>
  <c r="BU66" i="2"/>
  <c r="AK239" i="2"/>
  <c r="AJ246" i="2"/>
  <c r="AH246" i="2" s="1"/>
  <c r="AA246" i="2" s="1"/>
  <c r="AI246" i="2"/>
  <c r="AK246" i="2"/>
  <c r="AI114" i="2"/>
  <c r="AJ114" i="2"/>
  <c r="AK114" i="2"/>
  <c r="AH248" i="2"/>
  <c r="AB91" i="2"/>
  <c r="AH322" i="2"/>
  <c r="BS12" i="2"/>
  <c r="BQ12" i="2" s="1"/>
  <c r="AH283" i="2"/>
  <c r="AB283" i="2" s="1"/>
  <c r="BS51" i="2"/>
  <c r="BQ51" i="2" s="1"/>
  <c r="BS70" i="2"/>
  <c r="BQ70" i="2" s="1"/>
  <c r="AH160" i="2"/>
  <c r="AB160" i="2" s="1"/>
  <c r="BS20" i="2"/>
  <c r="BQ20" i="2" s="1"/>
  <c r="AH206" i="2"/>
  <c r="AA206" i="2" s="1"/>
  <c r="AA231" i="2"/>
  <c r="AE231" i="2" s="1"/>
  <c r="AE311" i="2"/>
  <c r="K378" i="2"/>
  <c r="G362" i="2"/>
  <c r="K362" i="2" s="1"/>
  <c r="K377" i="2"/>
  <c r="AF378" i="2"/>
  <c r="AU377" i="2"/>
  <c r="AU359" i="2"/>
  <c r="Z362" i="2"/>
  <c r="AF377" i="2"/>
  <c r="BN377" i="2"/>
  <c r="AU362" i="2"/>
  <c r="AT362" i="2"/>
  <c r="Z377" i="2"/>
  <c r="G340" i="2"/>
  <c r="AF340" i="2" s="1"/>
  <c r="Z340" i="2"/>
  <c r="AU340" i="2"/>
  <c r="AT340" i="2" s="1"/>
  <c r="BN340" i="2"/>
  <c r="BK340" i="2" s="1"/>
  <c r="BJ340" i="2" s="1"/>
  <c r="BI340" i="2" s="1"/>
  <c r="BH340" i="2" s="1"/>
  <c r="BG340" i="2" s="1"/>
  <c r="BF340" i="2" s="1"/>
  <c r="BE340" i="2" s="1"/>
  <c r="BD340" i="2" s="1"/>
  <c r="BM340" i="2"/>
  <c r="BL340" i="2" s="1"/>
  <c r="Z347" i="2"/>
  <c r="AU347" i="2"/>
  <c r="G347" i="2"/>
  <c r="AF347" i="2" s="1"/>
  <c r="BN347" i="2"/>
  <c r="Z343" i="2"/>
  <c r="AU343" i="2"/>
  <c r="AT343" i="2"/>
  <c r="BN354" i="2"/>
  <c r="BM354" i="2" s="1"/>
  <c r="AU354" i="2"/>
  <c r="AT354" i="2" s="1"/>
  <c r="AS354" i="2" s="1"/>
  <c r="Z354" i="2"/>
  <c r="G354" i="2"/>
  <c r="K354" i="2" s="1"/>
  <c r="Z346" i="2"/>
  <c r="AU346" i="2"/>
  <c r="AT346" i="2" s="1"/>
  <c r="BN346" i="2"/>
  <c r="BM346" i="2"/>
  <c r="BL346" i="2" s="1"/>
  <c r="BK346" i="2" s="1"/>
  <c r="BJ346" i="2" s="1"/>
  <c r="BI346" i="2" s="1"/>
  <c r="BH346" i="2" s="1"/>
  <c r="BG346" i="2" s="1"/>
  <c r="BF346" i="2" s="1"/>
  <c r="BE346" i="2" s="1"/>
  <c r="G346" i="2"/>
  <c r="I346" i="2" s="1"/>
  <c r="Z353" i="2"/>
  <c r="AU353" i="2"/>
  <c r="AU339" i="2"/>
  <c r="AT339" i="2" s="1"/>
  <c r="AS339" i="2" s="1"/>
  <c r="AR339" i="2" s="1"/>
  <c r="AQ339" i="2" s="1"/>
  <c r="Z339" i="2"/>
  <c r="BN339" i="2"/>
  <c r="BN361" i="2"/>
  <c r="G361" i="2"/>
  <c r="K361" i="2" s="1"/>
  <c r="Z361" i="2"/>
  <c r="AU361" i="2"/>
  <c r="G337" i="2"/>
  <c r="Z337" i="2"/>
  <c r="BN337" i="2"/>
  <c r="BM337" i="2" s="1"/>
  <c r="AU337" i="2"/>
  <c r="AT337" i="2" s="1"/>
  <c r="BN345" i="2"/>
  <c r="BM345" i="2" s="1"/>
  <c r="BL345" i="2" s="1"/>
  <c r="AU345" i="2"/>
  <c r="Z345" i="2"/>
  <c r="G345" i="2"/>
  <c r="I345" i="2" s="1"/>
  <c r="G363" i="2"/>
  <c r="Z363" i="2"/>
  <c r="BN363" i="2"/>
  <c r="BM363" i="2" s="1"/>
  <c r="BL363" i="2" s="1"/>
  <c r="BK363" i="2" s="1"/>
  <c r="BJ363" i="2" s="1"/>
  <c r="BI363" i="2" s="1"/>
  <c r="BH363" i="2" s="1"/>
  <c r="BG363" i="2" s="1"/>
  <c r="BF363" i="2" s="1"/>
  <c r="BE363" i="2" s="1"/>
  <c r="AU363" i="2"/>
  <c r="AT363" i="2" s="1"/>
  <c r="AS363" i="2" s="1"/>
  <c r="AR363" i="2" s="1"/>
  <c r="Z341" i="2"/>
  <c r="AU341" i="2"/>
  <c r="G341" i="2"/>
  <c r="AF341" i="2" s="1"/>
  <c r="BN341" i="2"/>
  <c r="BN366" i="2"/>
  <c r="Z366" i="2"/>
  <c r="G366" i="2"/>
  <c r="AC366" i="2" s="1"/>
  <c r="AU366" i="2"/>
  <c r="G344" i="2"/>
  <c r="AC344" i="2" s="1"/>
  <c r="Z344" i="2"/>
  <c r="AU344" i="2"/>
  <c r="AT344" i="2" s="1"/>
  <c r="BN373" i="2"/>
  <c r="G373" i="2"/>
  <c r="AU373" i="2"/>
  <c r="AT373" i="2" s="1"/>
  <c r="Z369" i="2"/>
  <c r="BN369" i="2"/>
  <c r="AU369" i="2"/>
  <c r="AT369" i="2" s="1"/>
  <c r="G369" i="2"/>
  <c r="AU368" i="2"/>
  <c r="Z368" i="2"/>
  <c r="G368" i="2"/>
  <c r="AF368" i="2" s="1"/>
  <c r="BN368" i="2"/>
  <c r="AU360" i="2"/>
  <c r="AT360" i="2" s="1"/>
  <c r="AS360" i="2" s="1"/>
  <c r="AR360" i="2" s="1"/>
  <c r="AQ360" i="2" s="1"/>
  <c r="AP360" i="2" s="1"/>
  <c r="AO360" i="2" s="1"/>
  <c r="G367" i="2"/>
  <c r="AF367" i="2" s="1"/>
  <c r="Z360" i="2"/>
  <c r="Z367" i="2"/>
  <c r="Z338" i="2"/>
  <c r="AU367" i="2"/>
  <c r="AF339" i="2"/>
  <c r="I339" i="2"/>
  <c r="G338" i="2"/>
  <c r="AC338" i="2" s="1"/>
  <c r="BN338" i="2"/>
  <c r="BM338" i="2"/>
  <c r="BL338" i="2" s="1"/>
  <c r="Z359" i="2"/>
  <c r="G353" i="2"/>
  <c r="AC353" i="2" s="1"/>
  <c r="AJ381" i="2"/>
  <c r="AH381" i="2" s="1"/>
  <c r="AA381" i="2" s="1"/>
  <c r="AD381" i="2" s="1"/>
  <c r="AK381" i="2"/>
  <c r="G336" i="2"/>
  <c r="AF336" i="2" s="1"/>
  <c r="BN336" i="2"/>
  <c r="Z336" i="2"/>
  <c r="AU336" i="2"/>
  <c r="Z332" i="2"/>
  <c r="AU332" i="2"/>
  <c r="BN332" i="2"/>
  <c r="G332" i="2"/>
  <c r="AF332" i="2" s="1"/>
  <c r="AF357" i="2"/>
  <c r="J357" i="2"/>
  <c r="AC357" i="2"/>
  <c r="G355" i="2"/>
  <c r="Z355" i="2"/>
  <c r="AU355" i="2"/>
  <c r="AT355" i="2" s="1"/>
  <c r="AS355" i="2" s="1"/>
  <c r="AR355" i="2" s="1"/>
  <c r="BN355" i="2"/>
  <c r="BM380" i="2"/>
  <c r="BL380" i="2" s="1"/>
  <c r="BK380" i="2" s="1"/>
  <c r="BJ380" i="2" s="1"/>
  <c r="BI380" i="2" s="1"/>
  <c r="BH380" i="2" s="1"/>
  <c r="BG380" i="2" s="1"/>
  <c r="BF380" i="2" s="1"/>
  <c r="BE380" i="2" s="1"/>
  <c r="AU371" i="2"/>
  <c r="AT371" i="2" s="1"/>
  <c r="AS371" i="2" s="1"/>
  <c r="AR371" i="2" s="1"/>
  <c r="AQ371" i="2" s="1"/>
  <c r="AP371" i="2" s="1"/>
  <c r="AO371" i="2" s="1"/>
  <c r="AN371" i="2" s="1"/>
  <c r="AM371" i="2" s="1"/>
  <c r="AL371" i="2" s="1"/>
  <c r="AK371" i="2" s="1"/>
  <c r="G371" i="2"/>
  <c r="K371" i="2" s="1"/>
  <c r="Z371" i="2"/>
  <c r="BN371" i="2"/>
  <c r="BM367" i="2"/>
  <c r="BL367" i="2" s="1"/>
  <c r="BK367" i="2" s="1"/>
  <c r="BJ367" i="2" s="1"/>
  <c r="BI367" i="2" s="1"/>
  <c r="BH367" i="2" s="1"/>
  <c r="BG367" i="2" s="1"/>
  <c r="BF367" i="2" s="1"/>
  <c r="BE367" i="2" s="1"/>
  <c r="AC360" i="2"/>
  <c r="K360" i="2"/>
  <c r="AF360" i="2"/>
  <c r="G358" i="2"/>
  <c r="AC358" i="2" s="1"/>
  <c r="BN358" i="2"/>
  <c r="BM358" i="2" s="1"/>
  <c r="BL358" i="2" s="1"/>
  <c r="BK358" i="2" s="1"/>
  <c r="BJ358" i="2" s="1"/>
  <c r="BI358" i="2" s="1"/>
  <c r="BH358" i="2" s="1"/>
  <c r="BG358" i="2" s="1"/>
  <c r="BF358" i="2" s="1"/>
  <c r="BE358" i="2" s="1"/>
  <c r="Z358" i="2"/>
  <c r="AU358" i="2"/>
  <c r="AT358" i="2" s="1"/>
  <c r="G335" i="2"/>
  <c r="I335" i="2" s="1"/>
  <c r="AU335" i="2"/>
  <c r="BN335" i="2"/>
  <c r="Z335" i="2"/>
  <c r="AU370" i="2"/>
  <c r="AT370" i="2" s="1"/>
  <c r="AS370" i="2" s="1"/>
  <c r="AR370" i="2" s="1"/>
  <c r="AQ370" i="2" s="1"/>
  <c r="BN370" i="2"/>
  <c r="BL370" i="2" s="1"/>
  <c r="BK370" i="2" s="1"/>
  <c r="BJ370" i="2" s="1"/>
  <c r="BI370" i="2" s="1"/>
  <c r="BH370" i="2" s="1"/>
  <c r="BG370" i="2" s="1"/>
  <c r="BF370" i="2" s="1"/>
  <c r="BE370" i="2" s="1"/>
  <c r="BD370" i="2" s="1"/>
  <c r="Z370" i="2"/>
  <c r="G370" i="2"/>
  <c r="AF384" i="2"/>
  <c r="AC384" i="2"/>
  <c r="K384" i="2"/>
  <c r="Z380" i="2"/>
  <c r="G380" i="2"/>
  <c r="AC380" i="2" s="1"/>
  <c r="AU380" i="2"/>
  <c r="AT380" i="2" s="1"/>
  <c r="BN374" i="2"/>
  <c r="G374" i="2"/>
  <c r="AC374" i="2" s="1"/>
  <c r="Z374" i="2"/>
  <c r="G364" i="2"/>
  <c r="AF364" i="2" s="1"/>
  <c r="AU364" i="2"/>
  <c r="AS364" i="2" s="1"/>
  <c r="AR364" i="2" s="1"/>
  <c r="AQ364" i="2" s="1"/>
  <c r="AP364" i="2" s="1"/>
  <c r="AO364" i="2" s="1"/>
  <c r="AN364" i="2" s="1"/>
  <c r="AM364" i="2" s="1"/>
  <c r="AL364" i="2" s="1"/>
  <c r="AK364" i="2" s="1"/>
  <c r="BN364" i="2"/>
  <c r="BM364" i="2" s="1"/>
  <c r="Z364" i="2"/>
  <c r="Z352" i="2"/>
  <c r="BN352" i="2"/>
  <c r="BM352" i="2" s="1"/>
  <c r="AU352" i="2"/>
  <c r="G352" i="2"/>
  <c r="AC352" i="2" s="1"/>
  <c r="Z349" i="2"/>
  <c r="G349" i="2"/>
  <c r="AF349" i="2" s="1"/>
  <c r="BN349" i="2"/>
  <c r="AU349" i="2"/>
  <c r="AC340" i="2"/>
  <c r="I340" i="2"/>
  <c r="G329" i="2"/>
  <c r="AF329" i="2" s="1"/>
  <c r="BN329" i="2"/>
  <c r="BM329" i="2" s="1"/>
  <c r="Z329" i="2"/>
  <c r="AU329" i="2"/>
  <c r="AU379" i="2"/>
  <c r="Z379" i="2"/>
  <c r="G379" i="2"/>
  <c r="K379" i="2" s="1"/>
  <c r="Z357" i="2"/>
  <c r="BN357" i="2"/>
  <c r="BM357" i="2" s="1"/>
  <c r="AU357" i="2"/>
  <c r="G342" i="2"/>
  <c r="AF342" i="2" s="1"/>
  <c r="BN342" i="2"/>
  <c r="Z342" i="2"/>
  <c r="Z331" i="2"/>
  <c r="AU331" i="2"/>
  <c r="AT331" i="2" s="1"/>
  <c r="AS331" i="2" s="1"/>
  <c r="AR331" i="2" s="1"/>
  <c r="AQ331" i="2" s="1"/>
  <c r="AP331" i="2" s="1"/>
  <c r="AO331" i="2" s="1"/>
  <c r="AN331" i="2" s="1"/>
  <c r="AM331" i="2" s="1"/>
  <c r="AL331" i="2" s="1"/>
  <c r="BN331" i="2"/>
  <c r="G331" i="2"/>
  <c r="I331" i="2" s="1"/>
  <c r="Z383" i="2"/>
  <c r="G383" i="2"/>
  <c r="BN383" i="2"/>
  <c r="AU383" i="2"/>
  <c r="AF382" i="2"/>
  <c r="AC382" i="2"/>
  <c r="K382" i="2"/>
  <c r="BN376" i="2"/>
  <c r="Z376" i="2"/>
  <c r="G376" i="2"/>
  <c r="AU376" i="2"/>
  <c r="AT376" i="2" s="1"/>
  <c r="AS376" i="2" s="1"/>
  <c r="AR376" i="2" s="1"/>
  <c r="AQ376" i="2" s="1"/>
  <c r="AU351" i="2"/>
  <c r="BN351" i="2"/>
  <c r="Z351" i="2"/>
  <c r="G351" i="2"/>
  <c r="I351" i="2" s="1"/>
  <c r="Z348" i="2"/>
  <c r="G348" i="2"/>
  <c r="AF348" i="2" s="1"/>
  <c r="AU348" i="2"/>
  <c r="I344" i="2"/>
  <c r="G334" i="2"/>
  <c r="BN334" i="2"/>
  <c r="BM334" i="2" s="1"/>
  <c r="AU334" i="2"/>
  <c r="AT334" i="2" s="1"/>
  <c r="Z334" i="2"/>
  <c r="BN378" i="2"/>
  <c r="AU378" i="2"/>
  <c r="Z378" i="2"/>
  <c r="AC359" i="2"/>
  <c r="K359" i="2"/>
  <c r="AF353" i="2"/>
  <c r="Z382" i="2"/>
  <c r="BN382" i="2"/>
  <c r="BM382" i="2" s="1"/>
  <c r="AU382" i="2"/>
  <c r="BM381" i="2"/>
  <c r="BL381" i="2" s="1"/>
  <c r="BK381" i="2" s="1"/>
  <c r="BJ381" i="2" s="1"/>
  <c r="BI381" i="2"/>
  <c r="BH381" i="2" s="1"/>
  <c r="BG381" i="2" s="1"/>
  <c r="BF381" i="2" s="1"/>
  <c r="BE381" i="2" s="1"/>
  <c r="BB381" i="2" s="1"/>
  <c r="Z372" i="2"/>
  <c r="G372" i="2"/>
  <c r="AC372" i="2" s="1"/>
  <c r="BN372" i="2"/>
  <c r="AU372" i="2"/>
  <c r="AT372" i="2" s="1"/>
  <c r="K367" i="2"/>
  <c r="AC367" i="2"/>
  <c r="G365" i="2"/>
  <c r="BN365" i="2"/>
  <c r="BM365" i="2" s="1"/>
  <c r="BL365" i="2" s="1"/>
  <c r="AU365" i="2"/>
  <c r="Z365" i="2"/>
  <c r="BN356" i="2"/>
  <c r="BM356" i="2" s="1"/>
  <c r="BL356" i="2" s="1"/>
  <c r="Z356" i="2"/>
  <c r="G356" i="2"/>
  <c r="K356" i="2" s="1"/>
  <c r="AU356" i="2"/>
  <c r="AT356" i="2" s="1"/>
  <c r="AS356" i="2" s="1"/>
  <c r="AU333" i="2"/>
  <c r="G333" i="2"/>
  <c r="I333" i="2" s="1"/>
  <c r="Z333" i="2"/>
  <c r="AU330" i="2"/>
  <c r="AT330" i="2" s="1"/>
  <c r="AS330" i="2" s="1"/>
  <c r="BN330" i="2"/>
  <c r="Z330" i="2"/>
  <c r="G330" i="2"/>
  <c r="I330" i="2" s="1"/>
  <c r="BN375" i="2"/>
  <c r="BM375" i="2" s="1"/>
  <c r="BL375" i="2" s="1"/>
  <c r="BK375" i="2" s="1"/>
  <c r="BJ375" i="2" s="1"/>
  <c r="BI375" i="2" s="1"/>
  <c r="BH375" i="2" s="1"/>
  <c r="BG375" i="2" s="1"/>
  <c r="BF375" i="2" s="1"/>
  <c r="BE375" i="2" s="1"/>
  <c r="Z375" i="2"/>
  <c r="AU375" i="2"/>
  <c r="G375" i="2"/>
  <c r="K375" i="2" s="1"/>
  <c r="G350" i="2"/>
  <c r="AF350" i="2" s="1"/>
  <c r="BN350" i="2"/>
  <c r="Z350" i="2"/>
  <c r="AU350" i="2"/>
  <c r="AT350" i="2" s="1"/>
  <c r="BN359" i="2"/>
  <c r="BM359" i="2" s="1"/>
  <c r="BL359" i="2" s="1"/>
  <c r="BK359" i="2" s="1"/>
  <c r="BJ359" i="2" s="1"/>
  <c r="BI359" i="2" s="1"/>
  <c r="BH359" i="2" s="1"/>
  <c r="BG359" i="2" s="1"/>
  <c r="BF359" i="2" s="1"/>
  <c r="BE359" i="2" s="1"/>
  <c r="BC359" i="2" s="1"/>
  <c r="BN343" i="2"/>
  <c r="BN360" i="2"/>
  <c r="BM360" i="2" s="1"/>
  <c r="BL360" i="2" s="1"/>
  <c r="BK360" i="2" s="1"/>
  <c r="BJ360" i="2" s="1"/>
  <c r="BN344" i="2"/>
  <c r="BM344" i="2" s="1"/>
  <c r="BL344" i="2" s="1"/>
  <c r="BK344" i="2" s="1"/>
  <c r="BJ344" i="2" s="1"/>
  <c r="BI344" i="2" s="1"/>
  <c r="BH344" i="2" s="1"/>
  <c r="BG344" i="2" s="1"/>
  <c r="BF344" i="2" s="1"/>
  <c r="BE344" i="2" s="1"/>
  <c r="Z373" i="2"/>
  <c r="G381" i="2"/>
  <c r="AC381" i="2" s="1"/>
  <c r="G343" i="2"/>
  <c r="AF343" i="2" s="1"/>
  <c r="BN353" i="2"/>
  <c r="AF344" i="2"/>
  <c r="AF362" i="2"/>
  <c r="AC362" i="2"/>
  <c r="AT377" i="2"/>
  <c r="AS377" i="2" s="1"/>
  <c r="AR377" i="2" s="1"/>
  <c r="AC347" i="2"/>
  <c r="AF354" i="2"/>
  <c r="AC354" i="2"/>
  <c r="AT347" i="2"/>
  <c r="AS347" i="2" s="1"/>
  <c r="AR347" i="2" s="1"/>
  <c r="AQ347" i="2" s="1"/>
  <c r="AP347" i="2" s="1"/>
  <c r="AO347" i="2"/>
  <c r="AN347" i="2" s="1"/>
  <c r="AM347" i="2" s="1"/>
  <c r="AL347" i="2" s="1"/>
  <c r="AJ347" i="2" s="1"/>
  <c r="AF346" i="2"/>
  <c r="AC346" i="2"/>
  <c r="BM366" i="2"/>
  <c r="BL366" i="2"/>
  <c r="BK366" i="2" s="1"/>
  <c r="BJ366" i="2" s="1"/>
  <c r="BI366" i="2" s="1"/>
  <c r="BH366" i="2" s="1"/>
  <c r="BG366" i="2" s="1"/>
  <c r="BF366" i="2" s="1"/>
  <c r="BE366" i="2" s="1"/>
  <c r="AC373" i="2"/>
  <c r="K373" i="2"/>
  <c r="AF373" i="2"/>
  <c r="AF363" i="2"/>
  <c r="AC363" i="2"/>
  <c r="K363" i="2"/>
  <c r="AF337" i="2"/>
  <c r="AT361" i="2"/>
  <c r="AS361" i="2"/>
  <c r="AF366" i="2"/>
  <c r="AT341" i="2"/>
  <c r="AF361" i="2"/>
  <c r="K369" i="2"/>
  <c r="AF369" i="2"/>
  <c r="AC369" i="2"/>
  <c r="AC368" i="2"/>
  <c r="AT352" i="2"/>
  <c r="AS352" i="2" s="1"/>
  <c r="AF376" i="2"/>
  <c r="AF383" i="2"/>
  <c r="I342" i="2"/>
  <c r="AT336" i="2"/>
  <c r="AT348" i="2"/>
  <c r="AS348" i="2"/>
  <c r="AR348" i="2" s="1"/>
  <c r="AT357" i="2"/>
  <c r="AS357" i="2" s="1"/>
  <c r="AR357" i="2" s="1"/>
  <c r="K381" i="2"/>
  <c r="AT349" i="2"/>
  <c r="AT335" i="2"/>
  <c r="AS335" i="2" s="1"/>
  <c r="AR335" i="2" s="1"/>
  <c r="AQ335" i="2" s="1"/>
  <c r="AP335" i="2" s="1"/>
  <c r="AO335" i="2" s="1"/>
  <c r="AN335" i="2" s="1"/>
  <c r="AM335" i="2" s="1"/>
  <c r="AL335" i="2" s="1"/>
  <c r="AJ335" i="2" s="1"/>
  <c r="BM336" i="2"/>
  <c r="BL336" i="2" s="1"/>
  <c r="BK336" i="2" s="1"/>
  <c r="BJ336" i="2" s="1"/>
  <c r="BI336" i="2" s="1"/>
  <c r="BH336" i="2" s="1"/>
  <c r="BG336" i="2" s="1"/>
  <c r="BF336" i="2" s="1"/>
  <c r="BE336" i="2" s="1"/>
  <c r="BC336" i="2" s="1"/>
  <c r="BM349" i="2"/>
  <c r="BL349" i="2" s="1"/>
  <c r="AF335" i="2"/>
  <c r="BM355" i="2"/>
  <c r="BL355" i="2" s="1"/>
  <c r="BK355" i="2" s="1"/>
  <c r="BJ355" i="2" s="1"/>
  <c r="BI355" i="2" s="1"/>
  <c r="BH355" i="2" s="1"/>
  <c r="BG355" i="2" s="1"/>
  <c r="BF355" i="2" s="1"/>
  <c r="BE355" i="2" s="1"/>
  <c r="AC336" i="2"/>
  <c r="I336" i="2"/>
  <c r="BM372" i="2"/>
  <c r="BL372" i="2" s="1"/>
  <c r="BK372" i="2" s="1"/>
  <c r="AT329" i="2"/>
  <c r="AC375" i="2"/>
  <c r="AT365" i="2"/>
  <c r="AS365" i="2" s="1"/>
  <c r="AR365" i="2" s="1"/>
  <c r="AQ365" i="2" s="1"/>
  <c r="AP365" i="2" s="1"/>
  <c r="AO365" i="2" s="1"/>
  <c r="AN365" i="2" s="1"/>
  <c r="AM365" i="2" s="1"/>
  <c r="AL365" i="2" s="1"/>
  <c r="J372" i="2"/>
  <c r="AT382" i="2"/>
  <c r="AS382" i="2" s="1"/>
  <c r="AR382" i="2" s="1"/>
  <c r="AQ382" i="2" s="1"/>
  <c r="AP382" i="2" s="1"/>
  <c r="AO382" i="2" s="1"/>
  <c r="AN382" i="2" s="1"/>
  <c r="AM382" i="2" s="1"/>
  <c r="AL382" i="2" s="1"/>
  <c r="AI382" i="2" s="1"/>
  <c r="AF351" i="2"/>
  <c r="K349" i="2"/>
  <c r="AC349" i="2"/>
  <c r="AT364" i="2"/>
  <c r="AF371" i="2"/>
  <c r="AT375" i="2"/>
  <c r="AS375" i="2" s="1"/>
  <c r="AR375" i="2" s="1"/>
  <c r="AC333" i="2"/>
  <c r="AC334" i="2"/>
  <c r="I334" i="2"/>
  <c r="AF334" i="2"/>
  <c r="AF370" i="2"/>
  <c r="BM332" i="2"/>
  <c r="BL332" i="2" s="1"/>
  <c r="BK332" i="2" s="1"/>
  <c r="AT333" i="2"/>
  <c r="AS333" i="2" s="1"/>
  <c r="AR333" i="2" s="1"/>
  <c r="AQ333" i="2" s="1"/>
  <c r="AP333" i="2" s="1"/>
  <c r="AO333" i="2" s="1"/>
  <c r="AN333" i="2" s="1"/>
  <c r="AM333" i="2" s="1"/>
  <c r="AL333" i="2" s="1"/>
  <c r="AI333" i="2" s="1"/>
  <c r="I365" i="2"/>
  <c r="AF365" i="2"/>
  <c r="AC365" i="2"/>
  <c r="BM351" i="2"/>
  <c r="BL351" i="2" s="1"/>
  <c r="BK351" i="2" s="1"/>
  <c r="BJ351" i="2" s="1"/>
  <c r="BI351" i="2" s="1"/>
  <c r="BH351" i="2" s="1"/>
  <c r="BG351" i="2" s="1"/>
  <c r="BF351" i="2" s="1"/>
  <c r="BE351" i="2" s="1"/>
  <c r="BC351" i="2" s="1"/>
  <c r="AT383" i="2"/>
  <c r="AS383" i="2" s="1"/>
  <c r="AR383" i="2"/>
  <c r="AQ383" i="2" s="1"/>
  <c r="AP383" i="2" s="1"/>
  <c r="AO383" i="2" s="1"/>
  <c r="AN383" i="2" s="1"/>
  <c r="AM383" i="2" s="1"/>
  <c r="AL383" i="2" s="1"/>
  <c r="AC329" i="2"/>
  <c r="K355" i="2"/>
  <c r="AC355" i="2"/>
  <c r="AF355" i="2"/>
  <c r="AT332" i="2"/>
  <c r="AS332" i="2" s="1"/>
  <c r="AR332" i="2" s="1"/>
  <c r="AQ332" i="2" s="1"/>
  <c r="AP332" i="2" s="1"/>
  <c r="AO332" i="2" s="1"/>
  <c r="AN332" i="2" s="1"/>
  <c r="AM332" i="2" s="1"/>
  <c r="AL332" i="2" s="1"/>
  <c r="AI332" i="2" s="1"/>
  <c r="BM342" i="2"/>
  <c r="BL342" i="2" s="1"/>
  <c r="BK342" i="2" s="1"/>
  <c r="BJ342" i="2" s="1"/>
  <c r="BI342" i="2" s="1"/>
  <c r="BH342" i="2" s="1"/>
  <c r="BG342" i="2" s="1"/>
  <c r="BF342" i="2" s="1"/>
  <c r="BE342" i="2" s="1"/>
  <c r="K374" i="2"/>
  <c r="BM370" i="2"/>
  <c r="AF358" i="2"/>
  <c r="AK347" i="2"/>
  <c r="F15" i="1" l="1"/>
  <c r="CB98" i="2"/>
  <c r="CB97" i="2"/>
  <c r="CA97" i="2" s="1"/>
  <c r="BZ97" i="2" s="1"/>
  <c r="BY97" i="2" s="1"/>
  <c r="BX97" i="2" s="1"/>
  <c r="BW97" i="2" s="1"/>
  <c r="BV97" i="2" s="1"/>
  <c r="CB96" i="2"/>
  <c r="CB95" i="2"/>
  <c r="CA95" i="2" s="1"/>
  <c r="BZ95" i="2" s="1"/>
  <c r="BY95" i="2" s="1"/>
  <c r="BX95" i="2" s="1"/>
  <c r="BW95" i="2" s="1"/>
  <c r="BV95" i="2" s="1"/>
  <c r="CB94" i="2"/>
  <c r="CA94" i="2" s="1"/>
  <c r="BZ94" i="2" s="1"/>
  <c r="BY94" i="2" s="1"/>
  <c r="BX94" i="2" s="1"/>
  <c r="BW94" i="2" s="1"/>
  <c r="BV94" i="2" s="1"/>
  <c r="CB93" i="2"/>
  <c r="CA93" i="2" s="1"/>
  <c r="BZ93" i="2" s="1"/>
  <c r="BY93" i="2" s="1"/>
  <c r="BX93" i="2" s="1"/>
  <c r="BW93" i="2" s="1"/>
  <c r="BV93" i="2" s="1"/>
  <c r="CB92" i="2"/>
  <c r="CB91" i="2"/>
  <c r="CB90" i="2"/>
  <c r="CB89" i="2"/>
  <c r="CA89" i="2" s="1"/>
  <c r="BZ89" i="2" s="1"/>
  <c r="BY89" i="2" s="1"/>
  <c r="BX89" i="2" s="1"/>
  <c r="BW89" i="2" s="1"/>
  <c r="BV89" i="2" s="1"/>
  <c r="CB88" i="2"/>
  <c r="CB87" i="2"/>
  <c r="CA87" i="2" s="1"/>
  <c r="BZ87" i="2" s="1"/>
  <c r="BY87" i="2" s="1"/>
  <c r="BX87" i="2" s="1"/>
  <c r="BW87" i="2" s="1"/>
  <c r="BV87" i="2" s="1"/>
  <c r="CB86" i="2"/>
  <c r="CA86" i="2" s="1"/>
  <c r="BZ86" i="2" s="1"/>
  <c r="BY86" i="2" s="1"/>
  <c r="BX86" i="2" s="1"/>
  <c r="BW86" i="2" s="1"/>
  <c r="BV86" i="2" s="1"/>
  <c r="CB85" i="2"/>
  <c r="CA85" i="2" s="1"/>
  <c r="BZ85" i="2" s="1"/>
  <c r="BY85" i="2" s="1"/>
  <c r="BX85" i="2" s="1"/>
  <c r="BW85" i="2" s="1"/>
  <c r="BV85" i="2" s="1"/>
  <c r="CB84" i="2"/>
  <c r="CB83" i="2"/>
  <c r="CB82" i="2"/>
  <c r="CB81" i="2"/>
  <c r="CA81" i="2" s="1"/>
  <c r="BZ81" i="2" s="1"/>
  <c r="BY81" i="2" s="1"/>
  <c r="BX81" i="2" s="1"/>
  <c r="BW81" i="2" s="1"/>
  <c r="BV81" i="2" s="1"/>
  <c r="CB80" i="2"/>
  <c r="CB79" i="2"/>
  <c r="CA79" i="2" s="1"/>
  <c r="BZ79" i="2" s="1"/>
  <c r="BY79" i="2" s="1"/>
  <c r="BX79" i="2" s="1"/>
  <c r="BW79" i="2" s="1"/>
  <c r="BV79" i="2" s="1"/>
  <c r="CB78" i="2"/>
  <c r="CA78" i="2" s="1"/>
  <c r="BZ78" i="2" s="1"/>
  <c r="BY78" i="2" s="1"/>
  <c r="BX78" i="2" s="1"/>
  <c r="BW78" i="2" s="1"/>
  <c r="BV78" i="2" s="1"/>
  <c r="CA98" i="2"/>
  <c r="BZ98" i="2" s="1"/>
  <c r="BY98" i="2" s="1"/>
  <c r="BX98" i="2" s="1"/>
  <c r="BW98" i="2" s="1"/>
  <c r="BV98" i="2" s="1"/>
  <c r="CA96" i="2"/>
  <c r="BZ96" i="2" s="1"/>
  <c r="BY96" i="2" s="1"/>
  <c r="BX96" i="2" s="1"/>
  <c r="BW96" i="2" s="1"/>
  <c r="BV96" i="2" s="1"/>
  <c r="CA92" i="2"/>
  <c r="BZ92" i="2" s="1"/>
  <c r="BY92" i="2" s="1"/>
  <c r="BX92" i="2" s="1"/>
  <c r="BW92" i="2" s="1"/>
  <c r="BV92" i="2" s="1"/>
  <c r="CA91" i="2"/>
  <c r="BZ91" i="2" s="1"/>
  <c r="BY91" i="2" s="1"/>
  <c r="BX91" i="2" s="1"/>
  <c r="BW91" i="2" s="1"/>
  <c r="BV91" i="2" s="1"/>
  <c r="CA90" i="2"/>
  <c r="BZ90" i="2" s="1"/>
  <c r="BY90" i="2" s="1"/>
  <c r="BX90" i="2" s="1"/>
  <c r="BW90" i="2" s="1"/>
  <c r="BV90" i="2" s="1"/>
  <c r="CA88" i="2"/>
  <c r="BZ88" i="2" s="1"/>
  <c r="BY88" i="2" s="1"/>
  <c r="BX88" i="2" s="1"/>
  <c r="BW88" i="2" s="1"/>
  <c r="BV88" i="2" s="1"/>
  <c r="CA84" i="2"/>
  <c r="BZ84" i="2" s="1"/>
  <c r="BY84" i="2" s="1"/>
  <c r="BX84" i="2" s="1"/>
  <c r="BW84" i="2" s="1"/>
  <c r="BV84" i="2" s="1"/>
  <c r="CA83" i="2"/>
  <c r="BZ83" i="2" s="1"/>
  <c r="BY83" i="2" s="1"/>
  <c r="BX83" i="2" s="1"/>
  <c r="BW83" i="2" s="1"/>
  <c r="BV83" i="2" s="1"/>
  <c r="CA82" i="2"/>
  <c r="BZ82" i="2" s="1"/>
  <c r="BY82" i="2" s="1"/>
  <c r="BX82" i="2" s="1"/>
  <c r="BW82" i="2" s="1"/>
  <c r="BV82" i="2" s="1"/>
  <c r="CA80" i="2"/>
  <c r="BZ80" i="2" s="1"/>
  <c r="BY80" i="2" s="1"/>
  <c r="BX80" i="2" s="1"/>
  <c r="BW80" i="2" s="1"/>
  <c r="BV80" i="2" s="1"/>
  <c r="BR98" i="2"/>
  <c r="BR97" i="2"/>
  <c r="BR96" i="2"/>
  <c r="BR95" i="2"/>
  <c r="BR94" i="2"/>
  <c r="BR93" i="2"/>
  <c r="BR92" i="2"/>
  <c r="BR91" i="2"/>
  <c r="BR90" i="2"/>
  <c r="BR89" i="2"/>
  <c r="BR88" i="2"/>
  <c r="BR87" i="2"/>
  <c r="BR86" i="2"/>
  <c r="BR85" i="2"/>
  <c r="BR84" i="2"/>
  <c r="BR83" i="2"/>
  <c r="BR82" i="2"/>
  <c r="BR81" i="2"/>
  <c r="BR80" i="2"/>
  <c r="BR79" i="2"/>
  <c r="BR78" i="2"/>
  <c r="AC391" i="2"/>
  <c r="K391" i="2"/>
  <c r="AF391" i="2"/>
  <c r="G389" i="2"/>
  <c r="BN389" i="2"/>
  <c r="AU389" i="2"/>
  <c r="Z389" i="2"/>
  <c r="AU390" i="2"/>
  <c r="Z391" i="2"/>
  <c r="BN390" i="2"/>
  <c r="G390" i="2"/>
  <c r="AU391" i="2"/>
  <c r="BN391" i="2"/>
  <c r="F15" i="2"/>
  <c r="BS43" i="2"/>
  <c r="BQ43" i="2" s="1"/>
  <c r="AC371" i="2"/>
  <c r="I366" i="2"/>
  <c r="AK333" i="2"/>
  <c r="K364" i="2"/>
  <c r="K380" i="2"/>
  <c r="J343" i="2"/>
  <c r="AN360" i="2"/>
  <c r="AM360" i="2" s="1"/>
  <c r="AL360" i="2" s="1"/>
  <c r="AJ360" i="2" s="1"/>
  <c r="I338" i="2"/>
  <c r="AF338" i="2"/>
  <c r="AP376" i="2"/>
  <c r="AO376" i="2" s="1"/>
  <c r="AN376" i="2" s="1"/>
  <c r="AM376" i="2" s="1"/>
  <c r="AL376" i="2" s="1"/>
  <c r="AS329" i="2"/>
  <c r="AR361" i="2"/>
  <c r="AQ361" i="2" s="1"/>
  <c r="AP361" i="2" s="1"/>
  <c r="AO361" i="2" s="1"/>
  <c r="AN361" i="2" s="1"/>
  <c r="AM361" i="2" s="1"/>
  <c r="AL361" i="2" s="1"/>
  <c r="AK361" i="2" s="1"/>
  <c r="BU62" i="2"/>
  <c r="BS62" i="2" s="1"/>
  <c r="BQ62" i="2" s="1"/>
  <c r="AF375" i="2"/>
  <c r="AF379" i="2"/>
  <c r="AC379" i="2"/>
  <c r="AF345" i="2"/>
  <c r="AQ357" i="2"/>
  <c r="AP357" i="2" s="1"/>
  <c r="AO357" i="2" s="1"/>
  <c r="AN357" i="2" s="1"/>
  <c r="AM357" i="2" s="1"/>
  <c r="AL357" i="2" s="1"/>
  <c r="AK357" i="2" s="1"/>
  <c r="AS341" i="2"/>
  <c r="AK27" i="2"/>
  <c r="AI27" i="2"/>
  <c r="AH27" i="2" s="1"/>
  <c r="AB27" i="2" s="1"/>
  <c r="AJ27" i="2"/>
  <c r="AR352" i="2"/>
  <c r="AQ352" i="2" s="1"/>
  <c r="AP352" i="2" s="1"/>
  <c r="AJ175" i="2"/>
  <c r="AI175" i="2"/>
  <c r="AH175" i="2" s="1"/>
  <c r="AB175" i="2" s="1"/>
  <c r="BB293" i="2"/>
  <c r="BD293" i="2"/>
  <c r="BC293" i="2"/>
  <c r="BS6" i="2"/>
  <c r="BQ6" i="2" s="1"/>
  <c r="BS46" i="2"/>
  <c r="BQ46" i="2" s="1"/>
  <c r="BS66" i="2"/>
  <c r="BQ66" i="2" s="1"/>
  <c r="AK315" i="2"/>
  <c r="AH253" i="2"/>
  <c r="AA253" i="2" s="1"/>
  <c r="AA60" i="2"/>
  <c r="BC73" i="2"/>
  <c r="BD73" i="2"/>
  <c r="BB84" i="2"/>
  <c r="BD84" i="2"/>
  <c r="AH114" i="2"/>
  <c r="AH223" i="2"/>
  <c r="BS21" i="2"/>
  <c r="BQ21" i="2" s="1"/>
  <c r="AH149" i="2"/>
  <c r="AK159" i="2"/>
  <c r="BS76" i="2"/>
  <c r="BQ76" i="2" s="1"/>
  <c r="BB51" i="2"/>
  <c r="BC51" i="2"/>
  <c r="BD51" i="2"/>
  <c r="BB30" i="2"/>
  <c r="BD30" i="2"/>
  <c r="BC2272" i="2"/>
  <c r="BB2272" i="2"/>
  <c r="BD2272" i="2"/>
  <c r="BB2093" i="2"/>
  <c r="BC2093" i="2"/>
  <c r="BD2093" i="2"/>
  <c r="BD2374" i="2"/>
  <c r="BC2374" i="2"/>
  <c r="BB2374" i="2"/>
  <c r="BB165" i="2"/>
  <c r="BM100" i="2"/>
  <c r="BL100" i="2" s="1"/>
  <c r="BK100" i="2" s="1"/>
  <c r="BJ100" i="2" s="1"/>
  <c r="BI100" i="2" s="1"/>
  <c r="BH100" i="2" s="1"/>
  <c r="BG100" i="2" s="1"/>
  <c r="BF100" i="2" s="1"/>
  <c r="BE100" i="2" s="1"/>
  <c r="BC2197" i="2"/>
  <c r="BD2197" i="2"/>
  <c r="BB2197" i="2"/>
  <c r="BB2245" i="2"/>
  <c r="BC2245" i="2"/>
  <c r="BD2025" i="2"/>
  <c r="BB2025" i="2"/>
  <c r="BD2368" i="2"/>
  <c r="BB2368" i="2"/>
  <c r="BD2211" i="2"/>
  <c r="BC2211" i="2"/>
  <c r="BC2306" i="2"/>
  <c r="BD2306" i="2"/>
  <c r="BB2306" i="2"/>
  <c r="BD2640" i="2"/>
  <c r="BB2640" i="2"/>
  <c r="BL2434" i="2"/>
  <c r="BK2434" i="2" s="1"/>
  <c r="BJ2434" i="2" s="1"/>
  <c r="BI2434" i="2" s="1"/>
  <c r="BH2434" i="2" s="1"/>
  <c r="BG2434" i="2" s="1"/>
  <c r="BF2434" i="2" s="1"/>
  <c r="BE2434" i="2" s="1"/>
  <c r="BM2434" i="2"/>
  <c r="BM2381" i="2"/>
  <c r="BL2381" i="2" s="1"/>
  <c r="BK2381" i="2" s="1"/>
  <c r="BJ2381" i="2" s="1"/>
  <c r="BI2381" i="2" s="1"/>
  <c r="BH2381" i="2" s="1"/>
  <c r="BG2381" i="2" s="1"/>
  <c r="BF2381" i="2" s="1"/>
  <c r="BE2381" i="2" s="1"/>
  <c r="BM2349" i="2"/>
  <c r="BL2349" i="2" s="1"/>
  <c r="BK2349" i="2" s="1"/>
  <c r="BJ2349" i="2" s="1"/>
  <c r="BI2349" i="2" s="1"/>
  <c r="BH2349" i="2" s="1"/>
  <c r="BG2349" i="2" s="1"/>
  <c r="BF2349" i="2" s="1"/>
  <c r="BE2349" i="2" s="1"/>
  <c r="BD2042" i="2"/>
  <c r="BB2042" i="2"/>
  <c r="BD2352" i="2"/>
  <c r="BC2352" i="2"/>
  <c r="CE16" i="2"/>
  <c r="CE7" i="2"/>
  <c r="AU303" i="2"/>
  <c r="AU317" i="2"/>
  <c r="AT317" i="2" s="1"/>
  <c r="AS317" i="2" s="1"/>
  <c r="AR317" i="2" s="1"/>
  <c r="AQ317" i="2" s="1"/>
  <c r="AP317" i="2" s="1"/>
  <c r="AO317" i="2" s="1"/>
  <c r="AN317" i="2" s="1"/>
  <c r="AM317" i="2" s="1"/>
  <c r="AL317" i="2" s="1"/>
  <c r="AU314" i="2"/>
  <c r="AT314" i="2" s="1"/>
  <c r="AS314" i="2" s="1"/>
  <c r="AR314" i="2" s="1"/>
  <c r="AQ314" i="2" s="1"/>
  <c r="AP314" i="2" s="1"/>
  <c r="AO314" i="2" s="1"/>
  <c r="AN314" i="2" s="1"/>
  <c r="AM314" i="2" s="1"/>
  <c r="AL314" i="2" s="1"/>
  <c r="AU273" i="2"/>
  <c r="AT273" i="2" s="1"/>
  <c r="AS273" i="2" s="1"/>
  <c r="AR273" i="2" s="1"/>
  <c r="AQ273" i="2" s="1"/>
  <c r="AP273" i="2" s="1"/>
  <c r="AO273" i="2" s="1"/>
  <c r="AN273" i="2" s="1"/>
  <c r="AM273" i="2" s="1"/>
  <c r="AL273" i="2" s="1"/>
  <c r="AU306" i="2"/>
  <c r="AT306" i="2" s="1"/>
  <c r="AS306" i="2" s="1"/>
  <c r="AR306" i="2" s="1"/>
  <c r="AQ306" i="2" s="1"/>
  <c r="AP306" i="2" s="1"/>
  <c r="AO306" i="2" s="1"/>
  <c r="AN306" i="2" s="1"/>
  <c r="AM306" i="2" s="1"/>
  <c r="AL306" i="2" s="1"/>
  <c r="AI306" i="2" s="1"/>
  <c r="AU287" i="2"/>
  <c r="AT287" i="2" s="1"/>
  <c r="AS287" i="2" s="1"/>
  <c r="AR287" i="2" s="1"/>
  <c r="AQ287" i="2" s="1"/>
  <c r="AP287" i="2" s="1"/>
  <c r="AO287" i="2" s="1"/>
  <c r="AN287" i="2" s="1"/>
  <c r="AM287" i="2" s="1"/>
  <c r="AL287" i="2" s="1"/>
  <c r="AU254" i="2"/>
  <c r="AU228" i="2"/>
  <c r="AU255" i="2"/>
  <c r="AU169" i="2"/>
  <c r="AU207" i="2"/>
  <c r="AT207" i="2" s="1"/>
  <c r="AS207" i="2" s="1"/>
  <c r="AR207" i="2" s="1"/>
  <c r="AQ207" i="2" s="1"/>
  <c r="AP207" i="2" s="1"/>
  <c r="AO207" i="2" s="1"/>
  <c r="AN207" i="2" s="1"/>
  <c r="AM207" i="2" s="1"/>
  <c r="AL207" i="2" s="1"/>
  <c r="AI207" i="2" s="1"/>
  <c r="AU225" i="2"/>
  <c r="AT225" i="2" s="1"/>
  <c r="AS225" i="2" s="1"/>
  <c r="AR225" i="2" s="1"/>
  <c r="AQ225" i="2" s="1"/>
  <c r="AP225" i="2" s="1"/>
  <c r="AO225" i="2" s="1"/>
  <c r="AN225" i="2" s="1"/>
  <c r="AM225" i="2" s="1"/>
  <c r="AL225" i="2" s="1"/>
  <c r="AK225" i="2" s="1"/>
  <c r="AU203" i="2"/>
  <c r="AT203" i="2" s="1"/>
  <c r="AS203" i="2" s="1"/>
  <c r="AR203" i="2" s="1"/>
  <c r="AQ203" i="2" s="1"/>
  <c r="AP203" i="2" s="1"/>
  <c r="AO203" i="2" s="1"/>
  <c r="AN203" i="2" s="1"/>
  <c r="AM203" i="2" s="1"/>
  <c r="AL203" i="2" s="1"/>
  <c r="AU190" i="2"/>
  <c r="AU192" i="2"/>
  <c r="AT192" i="2" s="1"/>
  <c r="AS192" i="2" s="1"/>
  <c r="AR192" i="2" s="1"/>
  <c r="AQ192" i="2" s="1"/>
  <c r="AP192" i="2" s="1"/>
  <c r="AO192" i="2" s="1"/>
  <c r="AN192" i="2" s="1"/>
  <c r="AM192" i="2" s="1"/>
  <c r="AL192" i="2" s="1"/>
  <c r="AU115" i="2"/>
  <c r="AT115" i="2" s="1"/>
  <c r="AS115" i="2" s="1"/>
  <c r="AR115" i="2" s="1"/>
  <c r="AQ115" i="2" s="1"/>
  <c r="AP115" i="2" s="1"/>
  <c r="AO115" i="2" s="1"/>
  <c r="AN115" i="2" s="1"/>
  <c r="AM115" i="2" s="1"/>
  <c r="AL115" i="2" s="1"/>
  <c r="AU141" i="2"/>
  <c r="AU143" i="2"/>
  <c r="AT143" i="2" s="1"/>
  <c r="AS143" i="2" s="1"/>
  <c r="AR143" i="2" s="1"/>
  <c r="AQ143" i="2" s="1"/>
  <c r="AP143" i="2" s="1"/>
  <c r="AO143" i="2" s="1"/>
  <c r="AN143" i="2" s="1"/>
  <c r="AM143" i="2" s="1"/>
  <c r="AL143" i="2" s="1"/>
  <c r="AU117" i="2"/>
  <c r="AT117" i="2" s="1"/>
  <c r="AS117" i="2" s="1"/>
  <c r="AR117" i="2" s="1"/>
  <c r="AQ117" i="2" s="1"/>
  <c r="AP117" i="2" s="1"/>
  <c r="AO117" i="2" s="1"/>
  <c r="AN117" i="2" s="1"/>
  <c r="AM117" i="2" s="1"/>
  <c r="AL117" i="2" s="1"/>
  <c r="AU104" i="2"/>
  <c r="AU58" i="2"/>
  <c r="AU79" i="2"/>
  <c r="AT79" i="2" s="1"/>
  <c r="AS79" i="2" s="1"/>
  <c r="AR79" i="2" s="1"/>
  <c r="AQ79" i="2" s="1"/>
  <c r="AP79" i="2" s="1"/>
  <c r="AO79" i="2" s="1"/>
  <c r="AN79" i="2" s="1"/>
  <c r="AM79" i="2" s="1"/>
  <c r="AL79" i="2" s="1"/>
  <c r="AU48" i="2"/>
  <c r="AT48" i="2" s="1"/>
  <c r="AS48" i="2" s="1"/>
  <c r="AR48" i="2" s="1"/>
  <c r="AQ48" i="2" s="1"/>
  <c r="AP48" i="2" s="1"/>
  <c r="AO48" i="2" s="1"/>
  <c r="AN48" i="2" s="1"/>
  <c r="AM48" i="2" s="1"/>
  <c r="AL48" i="2" s="1"/>
  <c r="AU56" i="2"/>
  <c r="AT56" i="2" s="1"/>
  <c r="AS56" i="2" s="1"/>
  <c r="AR56" i="2" s="1"/>
  <c r="AQ56" i="2" s="1"/>
  <c r="AP56" i="2" s="1"/>
  <c r="AO56" i="2" s="1"/>
  <c r="AN56" i="2" s="1"/>
  <c r="AM56" i="2" s="1"/>
  <c r="AL56" i="2" s="1"/>
  <c r="AI56" i="2" s="1"/>
  <c r="CE39" i="2"/>
  <c r="CE41" i="2"/>
  <c r="BD2489" i="2"/>
  <c r="BD2086" i="2"/>
  <c r="BC2086" i="2"/>
  <c r="AU384" i="2"/>
  <c r="AT384" i="2" s="1"/>
  <c r="AS384" i="2" s="1"/>
  <c r="AR384" i="2" s="1"/>
  <c r="AQ384" i="2" s="1"/>
  <c r="AP384" i="2" s="1"/>
  <c r="AO384" i="2" s="1"/>
  <c r="AN384" i="2" s="1"/>
  <c r="AM384" i="2" s="1"/>
  <c r="AL384" i="2" s="1"/>
  <c r="CE18" i="2"/>
  <c r="CD18" i="2" s="1"/>
  <c r="CC18" i="2" s="1"/>
  <c r="CB18" i="2" s="1"/>
  <c r="CA18" i="2" s="1"/>
  <c r="BZ18" i="2" s="1"/>
  <c r="BY18" i="2" s="1"/>
  <c r="BX18" i="2" s="1"/>
  <c r="BW18" i="2" s="1"/>
  <c r="BV18" i="2" s="1"/>
  <c r="AU23" i="2"/>
  <c r="AT23" i="2" s="1"/>
  <c r="AS23" i="2" s="1"/>
  <c r="AR23" i="2" s="1"/>
  <c r="AQ23" i="2" s="1"/>
  <c r="AP23" i="2" s="1"/>
  <c r="AO23" i="2" s="1"/>
  <c r="AN23" i="2" s="1"/>
  <c r="AM23" i="2" s="1"/>
  <c r="AL23" i="2" s="1"/>
  <c r="CE29" i="2"/>
  <c r="AU21" i="2"/>
  <c r="AT21" i="2" s="1"/>
  <c r="AS21" i="2" s="1"/>
  <c r="AR21" i="2" s="1"/>
  <c r="AQ21" i="2" s="1"/>
  <c r="AP21" i="2" s="1"/>
  <c r="AO21" i="2" s="1"/>
  <c r="AN21" i="2" s="1"/>
  <c r="AM21" i="2" s="1"/>
  <c r="AL21" i="2" s="1"/>
  <c r="AU49" i="2"/>
  <c r="AT49" i="2" s="1"/>
  <c r="AS49" i="2" s="1"/>
  <c r="AR49" i="2" s="1"/>
  <c r="AQ49" i="2" s="1"/>
  <c r="AP49" i="2" s="1"/>
  <c r="AO49" i="2" s="1"/>
  <c r="AN49" i="2" s="1"/>
  <c r="AM49" i="2" s="1"/>
  <c r="AL49" i="2" s="1"/>
  <c r="AU46" i="2"/>
  <c r="AT46" i="2" s="1"/>
  <c r="AS46" i="2" s="1"/>
  <c r="AR46" i="2" s="1"/>
  <c r="AQ46" i="2" s="1"/>
  <c r="AP46" i="2" s="1"/>
  <c r="AO46" i="2" s="1"/>
  <c r="AN46" i="2" s="1"/>
  <c r="AM46" i="2" s="1"/>
  <c r="AL46" i="2" s="1"/>
  <c r="AI46" i="2" s="1"/>
  <c r="CE47" i="2"/>
  <c r="CE61" i="2"/>
  <c r="CD61" i="2" s="1"/>
  <c r="CC61" i="2" s="1"/>
  <c r="CB61" i="2" s="1"/>
  <c r="CA61" i="2" s="1"/>
  <c r="BZ61" i="2" s="1"/>
  <c r="BY61" i="2" s="1"/>
  <c r="BX61" i="2" s="1"/>
  <c r="BW61" i="2" s="1"/>
  <c r="BV61" i="2" s="1"/>
  <c r="AU65" i="2"/>
  <c r="AT65" i="2" s="1"/>
  <c r="AS65" i="2" s="1"/>
  <c r="AR65" i="2" s="1"/>
  <c r="AQ65" i="2" s="1"/>
  <c r="AP65" i="2" s="1"/>
  <c r="AO65" i="2" s="1"/>
  <c r="AN65" i="2" s="1"/>
  <c r="AM65" i="2" s="1"/>
  <c r="AL65" i="2" s="1"/>
  <c r="AU63" i="2"/>
  <c r="AT63" i="2" s="1"/>
  <c r="AS63" i="2" s="1"/>
  <c r="AR63" i="2" s="1"/>
  <c r="AQ63" i="2" s="1"/>
  <c r="AP63" i="2" s="1"/>
  <c r="AO63" i="2" s="1"/>
  <c r="AN63" i="2" s="1"/>
  <c r="AM63" i="2" s="1"/>
  <c r="AL63" i="2" s="1"/>
  <c r="AU75" i="2"/>
  <c r="AT75" i="2" s="1"/>
  <c r="AS75" i="2" s="1"/>
  <c r="AR75" i="2" s="1"/>
  <c r="AQ75" i="2" s="1"/>
  <c r="AP75" i="2" s="1"/>
  <c r="AO75" i="2" s="1"/>
  <c r="AN75" i="2" s="1"/>
  <c r="AM75" i="2" s="1"/>
  <c r="AL75" i="2" s="1"/>
  <c r="CE52" i="2"/>
  <c r="AU76" i="2"/>
  <c r="AT76" i="2" s="1"/>
  <c r="AS76" i="2" s="1"/>
  <c r="AR76" i="2" s="1"/>
  <c r="AQ76" i="2" s="1"/>
  <c r="AP76" i="2" s="1"/>
  <c r="AO76" i="2" s="1"/>
  <c r="AN76" i="2" s="1"/>
  <c r="AM76" i="2" s="1"/>
  <c r="AL76" i="2" s="1"/>
  <c r="AI76" i="2" s="1"/>
  <c r="AU70" i="2"/>
  <c r="AT70" i="2" s="1"/>
  <c r="AS70" i="2" s="1"/>
  <c r="AR70" i="2" s="1"/>
  <c r="AQ70" i="2" s="1"/>
  <c r="AP70" i="2" s="1"/>
  <c r="AO70" i="2" s="1"/>
  <c r="AN70" i="2" s="1"/>
  <c r="AM70" i="2" s="1"/>
  <c r="AL70" i="2" s="1"/>
  <c r="AU109" i="2"/>
  <c r="AU83" i="2"/>
  <c r="AU81" i="2"/>
  <c r="AU120" i="2"/>
  <c r="AT120" i="2" s="1"/>
  <c r="AS120" i="2" s="1"/>
  <c r="AR120" i="2" s="1"/>
  <c r="AQ120" i="2" s="1"/>
  <c r="AP120" i="2" s="1"/>
  <c r="AO120" i="2" s="1"/>
  <c r="AN120" i="2" s="1"/>
  <c r="AM120" i="2" s="1"/>
  <c r="AL120" i="2" s="1"/>
  <c r="AU107" i="2"/>
  <c r="AT107" i="2" s="1"/>
  <c r="AS107" i="2" s="1"/>
  <c r="AR107" i="2" s="1"/>
  <c r="AQ107" i="2" s="1"/>
  <c r="AP107" i="2" s="1"/>
  <c r="AO107" i="2" s="1"/>
  <c r="AN107" i="2" s="1"/>
  <c r="AM107" i="2" s="1"/>
  <c r="AL107" i="2" s="1"/>
  <c r="AJ107" i="2" s="1"/>
  <c r="AU167" i="2"/>
  <c r="AT167" i="2" s="1"/>
  <c r="AS167" i="2" s="1"/>
  <c r="AR167" i="2" s="1"/>
  <c r="AQ167" i="2" s="1"/>
  <c r="AP167" i="2" s="1"/>
  <c r="AO167" i="2" s="1"/>
  <c r="AN167" i="2" s="1"/>
  <c r="AM167" i="2" s="1"/>
  <c r="AL167" i="2" s="1"/>
  <c r="AJ167" i="2" s="1"/>
  <c r="AU100" i="2"/>
  <c r="AU106" i="2"/>
  <c r="AU168" i="2"/>
  <c r="AT168" i="2" s="1"/>
  <c r="AS168" i="2" s="1"/>
  <c r="AR168" i="2" s="1"/>
  <c r="AQ168" i="2" s="1"/>
  <c r="AP168" i="2" s="1"/>
  <c r="AO168" i="2" s="1"/>
  <c r="AN168" i="2" s="1"/>
  <c r="AM168" i="2" s="1"/>
  <c r="AL168" i="2" s="1"/>
  <c r="AJ168" i="2" s="1"/>
  <c r="AU150" i="2"/>
  <c r="AT150" i="2" s="1"/>
  <c r="AS150" i="2" s="1"/>
  <c r="AR150" i="2" s="1"/>
  <c r="AQ150" i="2" s="1"/>
  <c r="AP150" i="2" s="1"/>
  <c r="AO150" i="2" s="1"/>
  <c r="AN150" i="2" s="1"/>
  <c r="AM150" i="2" s="1"/>
  <c r="AL150" i="2" s="1"/>
  <c r="AU145" i="2"/>
  <c r="AT145" i="2" s="1"/>
  <c r="AS145" i="2" s="1"/>
  <c r="AR145" i="2" s="1"/>
  <c r="AQ145" i="2" s="1"/>
  <c r="AP145" i="2" s="1"/>
  <c r="AO145" i="2" s="1"/>
  <c r="AN145" i="2" s="1"/>
  <c r="AM145" i="2" s="1"/>
  <c r="AL145" i="2" s="1"/>
  <c r="AU123" i="2"/>
  <c r="AU185" i="2"/>
  <c r="AU213" i="2"/>
  <c r="AU217" i="2"/>
  <c r="AT217" i="2" s="1"/>
  <c r="AS217" i="2" s="1"/>
  <c r="AR217" i="2" s="1"/>
  <c r="AQ217" i="2" s="1"/>
  <c r="AP217" i="2" s="1"/>
  <c r="AO217" i="2" s="1"/>
  <c r="AN217" i="2" s="1"/>
  <c r="AM217" i="2" s="1"/>
  <c r="AL217" i="2" s="1"/>
  <c r="AK217" i="2" s="1"/>
  <c r="AU233" i="2"/>
  <c r="AT233" i="2" s="1"/>
  <c r="AS233" i="2" s="1"/>
  <c r="AR233" i="2" s="1"/>
  <c r="AQ233" i="2" s="1"/>
  <c r="AP233" i="2" s="1"/>
  <c r="AO233" i="2" s="1"/>
  <c r="AN233" i="2" s="1"/>
  <c r="AM233" i="2" s="1"/>
  <c r="AL233" i="2" s="1"/>
  <c r="AU183" i="2"/>
  <c r="AU181" i="2"/>
  <c r="AT181" i="2" s="1"/>
  <c r="AS181" i="2" s="1"/>
  <c r="AR181" i="2" s="1"/>
  <c r="AQ181" i="2" s="1"/>
  <c r="AP181" i="2" s="1"/>
  <c r="AO181" i="2" s="1"/>
  <c r="AN181" i="2" s="1"/>
  <c r="AM181" i="2" s="1"/>
  <c r="AL181" i="2" s="1"/>
  <c r="AU226" i="2"/>
  <c r="AT226" i="2" s="1"/>
  <c r="AS226" i="2" s="1"/>
  <c r="AR226" i="2" s="1"/>
  <c r="AQ226" i="2" s="1"/>
  <c r="AP226" i="2" s="1"/>
  <c r="AO226" i="2" s="1"/>
  <c r="AN226" i="2" s="1"/>
  <c r="AM226" i="2" s="1"/>
  <c r="AL226" i="2" s="1"/>
  <c r="AU242" i="2"/>
  <c r="AT242" i="2" s="1"/>
  <c r="AS242" i="2" s="1"/>
  <c r="AR242" i="2" s="1"/>
  <c r="AQ242" i="2" s="1"/>
  <c r="AP242" i="2" s="1"/>
  <c r="AO242" i="2" s="1"/>
  <c r="AN242" i="2" s="1"/>
  <c r="AM242" i="2" s="1"/>
  <c r="AL242" i="2" s="1"/>
  <c r="AU263" i="2"/>
  <c r="AT263" i="2" s="1"/>
  <c r="AS263" i="2" s="1"/>
  <c r="AR263" i="2" s="1"/>
  <c r="AQ263" i="2" s="1"/>
  <c r="AP263" i="2" s="1"/>
  <c r="AO263" i="2" s="1"/>
  <c r="AN263" i="2" s="1"/>
  <c r="AM263" i="2" s="1"/>
  <c r="AL263" i="2" s="1"/>
  <c r="AI263" i="2" s="1"/>
  <c r="AU232" i="2"/>
  <c r="AU252" i="2"/>
  <c r="AT252" i="2" s="1"/>
  <c r="AS252" i="2" s="1"/>
  <c r="AR252" i="2" s="1"/>
  <c r="AQ252" i="2" s="1"/>
  <c r="AP252" i="2" s="1"/>
  <c r="AO252" i="2" s="1"/>
  <c r="AN252" i="2" s="1"/>
  <c r="AM252" i="2" s="1"/>
  <c r="AL252" i="2" s="1"/>
  <c r="AU279" i="2"/>
  <c r="AU285" i="2"/>
  <c r="AT285" i="2" s="1"/>
  <c r="AS285" i="2" s="1"/>
  <c r="AR285" i="2" s="1"/>
  <c r="AQ285" i="2" s="1"/>
  <c r="AP285" i="2" s="1"/>
  <c r="AO285" i="2" s="1"/>
  <c r="AN285" i="2" s="1"/>
  <c r="AM285" i="2" s="1"/>
  <c r="AL285" i="2" s="1"/>
  <c r="AJ285" i="2" s="1"/>
  <c r="AU302" i="2"/>
  <c r="AT302" i="2" s="1"/>
  <c r="AS302" i="2" s="1"/>
  <c r="AR302" i="2" s="1"/>
  <c r="AQ302" i="2" s="1"/>
  <c r="AP302" i="2" s="1"/>
  <c r="AO302" i="2" s="1"/>
  <c r="AN302" i="2" s="1"/>
  <c r="AM302" i="2" s="1"/>
  <c r="AL302" i="2" s="1"/>
  <c r="CE23" i="2"/>
  <c r="CD23" i="2" s="1"/>
  <c r="CC23" i="2" s="1"/>
  <c r="CB23" i="2" s="1"/>
  <c r="CA23" i="2" s="1"/>
  <c r="BZ23" i="2" s="1"/>
  <c r="BY23" i="2" s="1"/>
  <c r="BX23" i="2" s="1"/>
  <c r="BW23" i="2" s="1"/>
  <c r="BV23" i="2" s="1"/>
  <c r="AU24" i="2"/>
  <c r="AT24" i="2" s="1"/>
  <c r="AS24" i="2" s="1"/>
  <c r="AR24" i="2" s="1"/>
  <c r="AQ24" i="2" s="1"/>
  <c r="AP24" i="2" s="1"/>
  <c r="AO24" i="2" s="1"/>
  <c r="AN24" i="2" s="1"/>
  <c r="AM24" i="2" s="1"/>
  <c r="AL24" i="2" s="1"/>
  <c r="CE28" i="2"/>
  <c r="AU37" i="2"/>
  <c r="CE34" i="2"/>
  <c r="CE36" i="2"/>
  <c r="CE48" i="2"/>
  <c r="CD48" i="2" s="1"/>
  <c r="CC48" i="2" s="1"/>
  <c r="CB48" i="2" s="1"/>
  <c r="CA48" i="2" s="1"/>
  <c r="BZ48" i="2" s="1"/>
  <c r="BY48" i="2" s="1"/>
  <c r="BX48" i="2" s="1"/>
  <c r="BW48" i="2" s="1"/>
  <c r="BV48" i="2" s="1"/>
  <c r="AU53" i="2"/>
  <c r="AT53" i="2" s="1"/>
  <c r="AS53" i="2" s="1"/>
  <c r="AR53" i="2" s="1"/>
  <c r="AQ53" i="2" s="1"/>
  <c r="AP53" i="2" s="1"/>
  <c r="AO53" i="2" s="1"/>
  <c r="AN53" i="2" s="1"/>
  <c r="AM53" i="2" s="1"/>
  <c r="AL53" i="2" s="1"/>
  <c r="AU50" i="2"/>
  <c r="AT50" i="2" s="1"/>
  <c r="AS50" i="2" s="1"/>
  <c r="AR50" i="2" s="1"/>
  <c r="AQ50" i="2" s="1"/>
  <c r="AP50" i="2" s="1"/>
  <c r="AO50" i="2" s="1"/>
  <c r="AN50" i="2" s="1"/>
  <c r="AM50" i="2" s="1"/>
  <c r="AL50" i="2" s="1"/>
  <c r="CE63" i="2"/>
  <c r="AU84" i="2"/>
  <c r="AT84" i="2" s="1"/>
  <c r="AS84" i="2" s="1"/>
  <c r="AR84" i="2" s="1"/>
  <c r="AQ84" i="2" s="1"/>
  <c r="AP84" i="2" s="1"/>
  <c r="AO84" i="2" s="1"/>
  <c r="AN84" i="2" s="1"/>
  <c r="AM84" i="2" s="1"/>
  <c r="AL84" i="2" s="1"/>
  <c r="CE59" i="2"/>
  <c r="CD59" i="2" s="1"/>
  <c r="CC59" i="2" s="1"/>
  <c r="CB59" i="2" s="1"/>
  <c r="CA59" i="2" s="1"/>
  <c r="BZ59" i="2" s="1"/>
  <c r="BY59" i="2" s="1"/>
  <c r="BX59" i="2" s="1"/>
  <c r="BW59" i="2" s="1"/>
  <c r="BV59" i="2" s="1"/>
  <c r="AU82" i="2"/>
  <c r="AU80" i="2"/>
  <c r="AT80" i="2" s="1"/>
  <c r="AS80" i="2" s="1"/>
  <c r="AR80" i="2" s="1"/>
  <c r="AQ80" i="2" s="1"/>
  <c r="AP80" i="2" s="1"/>
  <c r="AO80" i="2" s="1"/>
  <c r="AN80" i="2" s="1"/>
  <c r="AM80" i="2" s="1"/>
  <c r="AL80" i="2" s="1"/>
  <c r="AU78" i="2"/>
  <c r="AT78" i="2" s="1"/>
  <c r="AS78" i="2" s="1"/>
  <c r="AR78" i="2" s="1"/>
  <c r="AQ78" i="2" s="1"/>
  <c r="AP78" i="2" s="1"/>
  <c r="AO78" i="2" s="1"/>
  <c r="AN78" i="2" s="1"/>
  <c r="AM78" i="2" s="1"/>
  <c r="AL78" i="2" s="1"/>
  <c r="AU99" i="2"/>
  <c r="AT99" i="2" s="1"/>
  <c r="AS99" i="2" s="1"/>
  <c r="AR99" i="2" s="1"/>
  <c r="AQ99" i="2" s="1"/>
  <c r="AP99" i="2" s="1"/>
  <c r="AO99" i="2" s="1"/>
  <c r="AN99" i="2" s="1"/>
  <c r="AM99" i="2" s="1"/>
  <c r="AL99" i="2" s="1"/>
  <c r="CE56" i="2"/>
  <c r="CD56" i="2" s="1"/>
  <c r="CC56" i="2" s="1"/>
  <c r="CB56" i="2" s="1"/>
  <c r="CA56" i="2" s="1"/>
  <c r="BZ56" i="2" s="1"/>
  <c r="BY56" i="2" s="1"/>
  <c r="BX56" i="2" s="1"/>
  <c r="BW56" i="2" s="1"/>
  <c r="BV56" i="2" s="1"/>
  <c r="AU73" i="2"/>
  <c r="AT73" i="2" s="1"/>
  <c r="AS73" i="2" s="1"/>
  <c r="AR73" i="2" s="1"/>
  <c r="AQ73" i="2" s="1"/>
  <c r="AP73" i="2" s="1"/>
  <c r="AO73" i="2" s="1"/>
  <c r="AN73" i="2" s="1"/>
  <c r="AM73" i="2" s="1"/>
  <c r="AL73" i="2" s="1"/>
  <c r="AU97" i="2"/>
  <c r="AU130" i="2"/>
  <c r="AU125" i="2"/>
  <c r="AU124" i="2"/>
  <c r="AU131" i="2"/>
  <c r="AU172" i="2"/>
  <c r="AT172" i="2" s="1"/>
  <c r="AS172" i="2" s="1"/>
  <c r="AR172" i="2" s="1"/>
  <c r="AQ172" i="2" s="1"/>
  <c r="AP172" i="2" s="1"/>
  <c r="AO172" i="2" s="1"/>
  <c r="AN172" i="2" s="1"/>
  <c r="AM172" i="2" s="1"/>
  <c r="AL172" i="2" s="1"/>
  <c r="AJ172" i="2" s="1"/>
  <c r="AU195" i="2"/>
  <c r="AT195" i="2" s="1"/>
  <c r="AS195" i="2" s="1"/>
  <c r="AR195" i="2" s="1"/>
  <c r="AQ195" i="2" s="1"/>
  <c r="AP195" i="2" s="1"/>
  <c r="AO195" i="2" s="1"/>
  <c r="AN195" i="2" s="1"/>
  <c r="AM195" i="2" s="1"/>
  <c r="AL195" i="2" s="1"/>
  <c r="AU182" i="2"/>
  <c r="AT182" i="2" s="1"/>
  <c r="AS182" i="2" s="1"/>
  <c r="AR182" i="2" s="1"/>
  <c r="AQ182" i="2" s="1"/>
  <c r="AP182" i="2" s="1"/>
  <c r="AO182" i="2" s="1"/>
  <c r="AN182" i="2" s="1"/>
  <c r="AM182" i="2" s="1"/>
  <c r="AL182" i="2" s="1"/>
  <c r="AU126" i="2"/>
  <c r="AU249" i="2"/>
  <c r="AT249" i="2" s="1"/>
  <c r="AS249" i="2" s="1"/>
  <c r="AR249" i="2" s="1"/>
  <c r="AQ249" i="2" s="1"/>
  <c r="AP249" i="2" s="1"/>
  <c r="AO249" i="2" s="1"/>
  <c r="AN249" i="2" s="1"/>
  <c r="AM249" i="2" s="1"/>
  <c r="AL249" i="2" s="1"/>
  <c r="AU221" i="2"/>
  <c r="AU237" i="2"/>
  <c r="AU210" i="2"/>
  <c r="AT210" i="2" s="1"/>
  <c r="AS210" i="2" s="1"/>
  <c r="AR210" i="2" s="1"/>
  <c r="AQ210" i="2" s="1"/>
  <c r="AP210" i="2" s="1"/>
  <c r="AO210" i="2" s="1"/>
  <c r="AN210" i="2" s="1"/>
  <c r="AM210" i="2" s="1"/>
  <c r="AL210" i="2" s="1"/>
  <c r="AU234" i="2"/>
  <c r="AT234" i="2" s="1"/>
  <c r="AS234" i="2" s="1"/>
  <c r="AR234" i="2" s="1"/>
  <c r="AQ234" i="2" s="1"/>
  <c r="AP234" i="2" s="1"/>
  <c r="AO234" i="2" s="1"/>
  <c r="AN234" i="2" s="1"/>
  <c r="AM234" i="2" s="1"/>
  <c r="AL234" i="2" s="1"/>
  <c r="AU245" i="2"/>
  <c r="AU222" i="2"/>
  <c r="AU267" i="2"/>
  <c r="AU258" i="2"/>
  <c r="AT258" i="2" s="1"/>
  <c r="AS258" i="2" s="1"/>
  <c r="AR258" i="2" s="1"/>
  <c r="AQ258" i="2" s="1"/>
  <c r="AP258" i="2" s="1"/>
  <c r="AO258" i="2" s="1"/>
  <c r="AN258" i="2" s="1"/>
  <c r="AM258" i="2" s="1"/>
  <c r="AL258" i="2" s="1"/>
  <c r="AU262" i="2"/>
  <c r="AU293" i="2"/>
  <c r="AT293" i="2" s="1"/>
  <c r="AS293" i="2" s="1"/>
  <c r="AR293" i="2" s="1"/>
  <c r="AQ293" i="2" s="1"/>
  <c r="AP293" i="2" s="1"/>
  <c r="AO293" i="2" s="1"/>
  <c r="AN293" i="2" s="1"/>
  <c r="AM293" i="2" s="1"/>
  <c r="AL293" i="2" s="1"/>
  <c r="AI293" i="2" s="1"/>
  <c r="AU289" i="2"/>
  <c r="AT289" i="2" s="1"/>
  <c r="AS289" i="2" s="1"/>
  <c r="AR289" i="2" s="1"/>
  <c r="AQ289" i="2" s="1"/>
  <c r="AP289" i="2" s="1"/>
  <c r="AO289" i="2" s="1"/>
  <c r="AN289" i="2" s="1"/>
  <c r="AM289" i="2" s="1"/>
  <c r="AL289" i="2" s="1"/>
  <c r="AJ289" i="2" s="1"/>
  <c r="AU271" i="2"/>
  <c r="AU22" i="2"/>
  <c r="AU26" i="2"/>
  <c r="AT26" i="2" s="1"/>
  <c r="AS26" i="2" s="1"/>
  <c r="AR26" i="2" s="1"/>
  <c r="AQ26" i="2" s="1"/>
  <c r="AP26" i="2" s="1"/>
  <c r="AO26" i="2" s="1"/>
  <c r="AN26" i="2" s="1"/>
  <c r="AM26" i="2" s="1"/>
  <c r="AL26" i="2" s="1"/>
  <c r="AK26" i="2" s="1"/>
  <c r="CE25" i="2"/>
  <c r="CE37" i="2"/>
  <c r="CD37" i="2" s="1"/>
  <c r="CC37" i="2" s="1"/>
  <c r="CB37" i="2" s="1"/>
  <c r="CA37" i="2" s="1"/>
  <c r="BZ37" i="2" s="1"/>
  <c r="BY37" i="2" s="1"/>
  <c r="BX37" i="2" s="1"/>
  <c r="BW37" i="2" s="1"/>
  <c r="BV37" i="2" s="1"/>
  <c r="CE38" i="2"/>
  <c r="CE35" i="2"/>
  <c r="AU39" i="2"/>
  <c r="AT39" i="2" s="1"/>
  <c r="AS39" i="2" s="1"/>
  <c r="AR39" i="2" s="1"/>
  <c r="AQ39" i="2" s="1"/>
  <c r="AP39" i="2" s="1"/>
  <c r="AO39" i="2" s="1"/>
  <c r="AN39" i="2" s="1"/>
  <c r="AM39" i="2" s="1"/>
  <c r="AL39" i="2" s="1"/>
  <c r="AI39" i="2" s="1"/>
  <c r="AU52" i="2"/>
  <c r="CE54" i="2"/>
  <c r="CD54" i="2" s="1"/>
  <c r="CC54" i="2" s="1"/>
  <c r="CB54" i="2" s="1"/>
  <c r="CA54" i="2" s="1"/>
  <c r="BZ54" i="2" s="1"/>
  <c r="BY54" i="2" s="1"/>
  <c r="BX54" i="2" s="1"/>
  <c r="BW54" i="2" s="1"/>
  <c r="BV54" i="2" s="1"/>
  <c r="AU35" i="2"/>
  <c r="AU66" i="2"/>
  <c r="AT66" i="2" s="1"/>
  <c r="AS66" i="2" s="1"/>
  <c r="AR66" i="2" s="1"/>
  <c r="AQ66" i="2" s="1"/>
  <c r="AP66" i="2" s="1"/>
  <c r="AO66" i="2" s="1"/>
  <c r="AN66" i="2" s="1"/>
  <c r="AM66" i="2" s="1"/>
  <c r="AL66" i="2" s="1"/>
  <c r="AJ66" i="2" s="1"/>
  <c r="CE60" i="2"/>
  <c r="CD60" i="2" s="1"/>
  <c r="CC60" i="2" s="1"/>
  <c r="CB60" i="2" s="1"/>
  <c r="CA60" i="2" s="1"/>
  <c r="BZ60" i="2" s="1"/>
  <c r="BY60" i="2" s="1"/>
  <c r="BX60" i="2" s="1"/>
  <c r="BW60" i="2" s="1"/>
  <c r="BV60" i="2" s="1"/>
  <c r="CE65" i="2"/>
  <c r="CD65" i="2" s="1"/>
  <c r="CC65" i="2" s="1"/>
  <c r="CB65" i="2" s="1"/>
  <c r="CA65" i="2" s="1"/>
  <c r="BZ65" i="2" s="1"/>
  <c r="BY65" i="2" s="1"/>
  <c r="BX65" i="2" s="1"/>
  <c r="BW65" i="2" s="1"/>
  <c r="BV65" i="2" s="1"/>
  <c r="BT65" i="2" s="1"/>
  <c r="BS65" i="2" s="1"/>
  <c r="BQ65" i="2" s="1"/>
  <c r="AU31" i="2"/>
  <c r="AT31" i="2" s="1"/>
  <c r="AS31" i="2" s="1"/>
  <c r="AR31" i="2" s="1"/>
  <c r="AQ31" i="2" s="1"/>
  <c r="AP31" i="2" s="1"/>
  <c r="AO31" i="2" s="1"/>
  <c r="AN31" i="2" s="1"/>
  <c r="AM31" i="2" s="1"/>
  <c r="AL31" i="2" s="1"/>
  <c r="AU90" i="2"/>
  <c r="AT90" i="2" s="1"/>
  <c r="AS90" i="2" s="1"/>
  <c r="AR90" i="2" s="1"/>
  <c r="AQ90" i="2" s="1"/>
  <c r="AP90" i="2" s="1"/>
  <c r="AO90" i="2" s="1"/>
  <c r="AN90" i="2" s="1"/>
  <c r="AM90" i="2" s="1"/>
  <c r="AL90" i="2" s="1"/>
  <c r="AU88" i="2"/>
  <c r="AT88" i="2" s="1"/>
  <c r="AS88" i="2" s="1"/>
  <c r="AR88" i="2" s="1"/>
  <c r="AQ88" i="2" s="1"/>
  <c r="AP88" i="2" s="1"/>
  <c r="AO88" i="2" s="1"/>
  <c r="AN88" i="2" s="1"/>
  <c r="AM88" i="2" s="1"/>
  <c r="AL88" i="2" s="1"/>
  <c r="AU77" i="2"/>
  <c r="CE74" i="2"/>
  <c r="AU86" i="2"/>
  <c r="AT86" i="2" s="1"/>
  <c r="AS86" i="2" s="1"/>
  <c r="AR86" i="2" s="1"/>
  <c r="AQ86" i="2" s="1"/>
  <c r="AP86" i="2" s="1"/>
  <c r="AO86" i="2" s="1"/>
  <c r="AN86" i="2" s="1"/>
  <c r="AM86" i="2" s="1"/>
  <c r="AL86" i="2" s="1"/>
  <c r="AU122" i="2"/>
  <c r="AU138" i="2"/>
  <c r="AT138" i="2" s="1"/>
  <c r="AS138" i="2" s="1"/>
  <c r="AR138" i="2" s="1"/>
  <c r="AQ138" i="2" s="1"/>
  <c r="AP138" i="2" s="1"/>
  <c r="AO138" i="2" s="1"/>
  <c r="AN138" i="2" s="1"/>
  <c r="AM138" i="2" s="1"/>
  <c r="AL138" i="2" s="1"/>
  <c r="AK138" i="2" s="1"/>
  <c r="AU29" i="2"/>
  <c r="AT29" i="2" s="1"/>
  <c r="AS29" i="2" s="1"/>
  <c r="AR29" i="2" s="1"/>
  <c r="AQ29" i="2" s="1"/>
  <c r="AP29" i="2" s="1"/>
  <c r="AO29" i="2" s="1"/>
  <c r="AN29" i="2" s="1"/>
  <c r="AM29" i="2" s="1"/>
  <c r="AL29" i="2" s="1"/>
  <c r="AI29" i="2" s="1"/>
  <c r="CE14" i="2"/>
  <c r="AU32" i="2"/>
  <c r="AT32" i="2" s="1"/>
  <c r="AS32" i="2" s="1"/>
  <c r="AR32" i="2" s="1"/>
  <c r="AQ32" i="2" s="1"/>
  <c r="AP32" i="2" s="1"/>
  <c r="AO32" i="2" s="1"/>
  <c r="AN32" i="2" s="1"/>
  <c r="AM32" i="2" s="1"/>
  <c r="AL32" i="2" s="1"/>
  <c r="AI32" i="2" s="1"/>
  <c r="AU44" i="2"/>
  <c r="AU45" i="2"/>
  <c r="AT45" i="2" s="1"/>
  <c r="AS45" i="2" s="1"/>
  <c r="AR45" i="2" s="1"/>
  <c r="AQ45" i="2" s="1"/>
  <c r="AP45" i="2" s="1"/>
  <c r="AO45" i="2" s="1"/>
  <c r="AN45" i="2" s="1"/>
  <c r="AM45" i="2" s="1"/>
  <c r="AL45" i="2" s="1"/>
  <c r="AU42" i="2"/>
  <c r="CE44" i="2"/>
  <c r="CD44" i="2" s="1"/>
  <c r="CC44" i="2" s="1"/>
  <c r="CB44" i="2" s="1"/>
  <c r="CA44" i="2" s="1"/>
  <c r="BZ44" i="2" s="1"/>
  <c r="BY44" i="2" s="1"/>
  <c r="BX44" i="2" s="1"/>
  <c r="BW44" i="2" s="1"/>
  <c r="BV44" i="2" s="1"/>
  <c r="CE57" i="2"/>
  <c r="AU61" i="2"/>
  <c r="AU54" i="2"/>
  <c r="AT54" i="2" s="1"/>
  <c r="AS54" i="2" s="1"/>
  <c r="AR54" i="2" s="1"/>
  <c r="AQ54" i="2" s="1"/>
  <c r="AP54" i="2" s="1"/>
  <c r="AO54" i="2" s="1"/>
  <c r="AN54" i="2" s="1"/>
  <c r="AM54" i="2" s="1"/>
  <c r="AL54" i="2" s="1"/>
  <c r="AJ54" i="2" s="1"/>
  <c r="AU71" i="2"/>
  <c r="AU51" i="2"/>
  <c r="AT51" i="2" s="1"/>
  <c r="AS51" i="2" s="1"/>
  <c r="AR51" i="2" s="1"/>
  <c r="AQ51" i="2" s="1"/>
  <c r="AP51" i="2" s="1"/>
  <c r="AO51" i="2" s="1"/>
  <c r="AN51" i="2" s="1"/>
  <c r="AM51" i="2" s="1"/>
  <c r="AL51" i="2" s="1"/>
  <c r="AU72" i="2"/>
  <c r="AT72" i="2" s="1"/>
  <c r="AS72" i="2" s="1"/>
  <c r="AR72" i="2" s="1"/>
  <c r="AQ72" i="2" s="1"/>
  <c r="AP72" i="2" s="1"/>
  <c r="AO72" i="2" s="1"/>
  <c r="AN72" i="2" s="1"/>
  <c r="AM72" i="2" s="1"/>
  <c r="AL72" i="2" s="1"/>
  <c r="AJ72" i="2" s="1"/>
  <c r="AU55" i="2"/>
  <c r="AT55" i="2" s="1"/>
  <c r="AS55" i="2" s="1"/>
  <c r="AR55" i="2" s="1"/>
  <c r="AQ55" i="2" s="1"/>
  <c r="AP55" i="2" s="1"/>
  <c r="AO55" i="2" s="1"/>
  <c r="AN55" i="2" s="1"/>
  <c r="AM55" i="2" s="1"/>
  <c r="AL55" i="2" s="1"/>
  <c r="AJ55" i="2" s="1"/>
  <c r="AU93" i="2"/>
  <c r="AT93" i="2" s="1"/>
  <c r="AS93" i="2" s="1"/>
  <c r="AR93" i="2" s="1"/>
  <c r="AQ93" i="2" s="1"/>
  <c r="AP93" i="2" s="1"/>
  <c r="AO93" i="2" s="1"/>
  <c r="AN93" i="2" s="1"/>
  <c r="AM93" i="2" s="1"/>
  <c r="AL93" i="2" s="1"/>
  <c r="AU112" i="2"/>
  <c r="AT112" i="2" s="1"/>
  <c r="AS112" i="2" s="1"/>
  <c r="AR112" i="2" s="1"/>
  <c r="AQ112" i="2" s="1"/>
  <c r="AP112" i="2" s="1"/>
  <c r="AO112" i="2" s="1"/>
  <c r="AN112" i="2" s="1"/>
  <c r="AM112" i="2" s="1"/>
  <c r="AL112" i="2" s="1"/>
  <c r="AU102" i="2"/>
  <c r="AU92" i="2"/>
  <c r="AT92" i="2" s="1"/>
  <c r="AS92" i="2" s="1"/>
  <c r="AR92" i="2" s="1"/>
  <c r="AQ92" i="2" s="1"/>
  <c r="AP92" i="2" s="1"/>
  <c r="AO92" i="2" s="1"/>
  <c r="AN92" i="2" s="1"/>
  <c r="AM92" i="2" s="1"/>
  <c r="AL92" i="2" s="1"/>
  <c r="AU89" i="2"/>
  <c r="AT89" i="2" s="1"/>
  <c r="AS89" i="2" s="1"/>
  <c r="AR89" i="2" s="1"/>
  <c r="AQ89" i="2" s="1"/>
  <c r="AP89" i="2" s="1"/>
  <c r="AO89" i="2" s="1"/>
  <c r="AN89" i="2" s="1"/>
  <c r="AM89" i="2" s="1"/>
  <c r="AL89" i="2" s="1"/>
  <c r="AI89" i="2" s="1"/>
  <c r="AU151" i="2"/>
  <c r="AT151" i="2" s="1"/>
  <c r="AS151" i="2" s="1"/>
  <c r="AR151" i="2" s="1"/>
  <c r="AQ151" i="2" s="1"/>
  <c r="AP151" i="2" s="1"/>
  <c r="AO151" i="2" s="1"/>
  <c r="AN151" i="2" s="1"/>
  <c r="AM151" i="2" s="1"/>
  <c r="AL151" i="2" s="1"/>
  <c r="AK151" i="2" s="1"/>
  <c r="AU162" i="2"/>
  <c r="AT162" i="2" s="1"/>
  <c r="AS162" i="2" s="1"/>
  <c r="AR162" i="2" s="1"/>
  <c r="AQ162" i="2" s="1"/>
  <c r="AP162" i="2" s="1"/>
  <c r="AO162" i="2" s="1"/>
  <c r="AN162" i="2" s="1"/>
  <c r="AM162" i="2" s="1"/>
  <c r="AL162" i="2" s="1"/>
  <c r="AU157" i="2"/>
  <c r="AT157" i="2" s="1"/>
  <c r="AS157" i="2" s="1"/>
  <c r="AR157" i="2" s="1"/>
  <c r="AQ157" i="2" s="1"/>
  <c r="AP157" i="2" s="1"/>
  <c r="AO157" i="2" s="1"/>
  <c r="AN157" i="2" s="1"/>
  <c r="AM157" i="2" s="1"/>
  <c r="AL157" i="2" s="1"/>
  <c r="AU152" i="2"/>
  <c r="AU163" i="2"/>
  <c r="AT163" i="2" s="1"/>
  <c r="AS163" i="2" s="1"/>
  <c r="AR163" i="2" s="1"/>
  <c r="AQ163" i="2" s="1"/>
  <c r="AP163" i="2" s="1"/>
  <c r="AO163" i="2" s="1"/>
  <c r="AN163" i="2" s="1"/>
  <c r="AM163" i="2" s="1"/>
  <c r="AL163" i="2" s="1"/>
  <c r="AU108" i="2"/>
  <c r="AT108" i="2" s="1"/>
  <c r="AS108" i="2" s="1"/>
  <c r="AR108" i="2" s="1"/>
  <c r="AQ108" i="2" s="1"/>
  <c r="AP108" i="2" s="1"/>
  <c r="AO108" i="2" s="1"/>
  <c r="AN108" i="2" s="1"/>
  <c r="AM108" i="2" s="1"/>
  <c r="AL108" i="2" s="1"/>
  <c r="AU208" i="2"/>
  <c r="AT208" i="2" s="1"/>
  <c r="AS208" i="2" s="1"/>
  <c r="AR208" i="2" s="1"/>
  <c r="AQ208" i="2" s="1"/>
  <c r="AP208" i="2" s="1"/>
  <c r="AO208" i="2" s="1"/>
  <c r="AN208" i="2" s="1"/>
  <c r="AM208" i="2" s="1"/>
  <c r="AL208" i="2" s="1"/>
  <c r="AK208" i="2" s="1"/>
  <c r="AU171" i="2"/>
  <c r="AT171" i="2" s="1"/>
  <c r="AS171" i="2" s="1"/>
  <c r="AR171" i="2" s="1"/>
  <c r="AQ171" i="2" s="1"/>
  <c r="AP171" i="2" s="1"/>
  <c r="AO171" i="2" s="1"/>
  <c r="AN171" i="2" s="1"/>
  <c r="AM171" i="2" s="1"/>
  <c r="AL171" i="2" s="1"/>
  <c r="AI171" i="2" s="1"/>
  <c r="AU196" i="2"/>
  <c r="AT196" i="2" s="1"/>
  <c r="AS196" i="2" s="1"/>
  <c r="AR196" i="2" s="1"/>
  <c r="AQ196" i="2" s="1"/>
  <c r="AP196" i="2" s="1"/>
  <c r="AO196" i="2" s="1"/>
  <c r="AN196" i="2" s="1"/>
  <c r="AM196" i="2" s="1"/>
  <c r="AL196" i="2" s="1"/>
  <c r="AU201" i="2"/>
  <c r="AT201" i="2" s="1"/>
  <c r="AS201" i="2" s="1"/>
  <c r="AR201" i="2" s="1"/>
  <c r="AQ201" i="2" s="1"/>
  <c r="AP201" i="2" s="1"/>
  <c r="AO201" i="2" s="1"/>
  <c r="AN201" i="2" s="1"/>
  <c r="AM201" i="2" s="1"/>
  <c r="AL201" i="2" s="1"/>
  <c r="AK201" i="2" s="1"/>
  <c r="AU229" i="2"/>
  <c r="AU164" i="2"/>
  <c r="AU211" i="2"/>
  <c r="AU186" i="2"/>
  <c r="AT186" i="2" s="1"/>
  <c r="AS186" i="2" s="1"/>
  <c r="AR186" i="2" s="1"/>
  <c r="AQ186" i="2" s="1"/>
  <c r="AP186" i="2" s="1"/>
  <c r="AO186" i="2" s="1"/>
  <c r="AN186" i="2" s="1"/>
  <c r="AM186" i="2" s="1"/>
  <c r="AL186" i="2" s="1"/>
  <c r="AI186" i="2" s="1"/>
  <c r="AU224" i="2"/>
  <c r="AU250" i="2"/>
  <c r="AT250" i="2" s="1"/>
  <c r="AS250" i="2" s="1"/>
  <c r="AR250" i="2" s="1"/>
  <c r="AQ250" i="2" s="1"/>
  <c r="AP250" i="2" s="1"/>
  <c r="AO250" i="2" s="1"/>
  <c r="AN250" i="2" s="1"/>
  <c r="AM250" i="2" s="1"/>
  <c r="AL250" i="2" s="1"/>
  <c r="AU218" i="2"/>
  <c r="AT218" i="2" s="1"/>
  <c r="AS218" i="2" s="1"/>
  <c r="AR218" i="2" s="1"/>
  <c r="AQ218" i="2" s="1"/>
  <c r="AP218" i="2" s="1"/>
  <c r="AO218" i="2" s="1"/>
  <c r="AN218" i="2" s="1"/>
  <c r="AM218" i="2" s="1"/>
  <c r="AL218" i="2" s="1"/>
  <c r="AJ218" i="2" s="1"/>
  <c r="AU278" i="2"/>
  <c r="AT278" i="2" s="1"/>
  <c r="AS278" i="2" s="1"/>
  <c r="AR278" i="2" s="1"/>
  <c r="AQ278" i="2" s="1"/>
  <c r="AP278" i="2" s="1"/>
  <c r="AO278" i="2" s="1"/>
  <c r="AN278" i="2" s="1"/>
  <c r="AM278" i="2" s="1"/>
  <c r="AL278" i="2" s="1"/>
  <c r="AI278" i="2" s="1"/>
  <c r="AH278" i="2" s="1"/>
  <c r="AU268" i="2"/>
  <c r="AU269" i="2"/>
  <c r="AT269" i="2" s="1"/>
  <c r="AS269" i="2" s="1"/>
  <c r="AR269" i="2" s="1"/>
  <c r="AQ269" i="2" s="1"/>
  <c r="AP269" i="2" s="1"/>
  <c r="AO269" i="2" s="1"/>
  <c r="AN269" i="2" s="1"/>
  <c r="AM269" i="2" s="1"/>
  <c r="AL269" i="2" s="1"/>
  <c r="AU277" i="2"/>
  <c r="AT277" i="2" s="1"/>
  <c r="AS277" i="2" s="1"/>
  <c r="AR277" i="2" s="1"/>
  <c r="AQ277" i="2" s="1"/>
  <c r="AP277" i="2" s="1"/>
  <c r="AO277" i="2" s="1"/>
  <c r="AN277" i="2" s="1"/>
  <c r="AM277" i="2" s="1"/>
  <c r="AL277" i="2" s="1"/>
  <c r="AU312" i="2"/>
  <c r="AT312" i="2" s="1"/>
  <c r="AS312" i="2" s="1"/>
  <c r="AR312" i="2" s="1"/>
  <c r="AQ312" i="2" s="1"/>
  <c r="AP312" i="2" s="1"/>
  <c r="AO312" i="2" s="1"/>
  <c r="AN312" i="2" s="1"/>
  <c r="AM312" i="2" s="1"/>
  <c r="AL312" i="2" s="1"/>
  <c r="BA2445" i="2"/>
  <c r="BB2629" i="2"/>
  <c r="BC2629" i="2"/>
  <c r="BD2609" i="2"/>
  <c r="BB2609" i="2"/>
  <c r="BM2005" i="2"/>
  <c r="BL2005" i="2" s="1"/>
  <c r="BK2005" i="2" s="1"/>
  <c r="BJ2005" i="2" s="1"/>
  <c r="BI2005" i="2" s="1"/>
  <c r="BH2005" i="2" s="1"/>
  <c r="BG2005" i="2" s="1"/>
  <c r="BF2005" i="2" s="1"/>
  <c r="BE2005" i="2" s="1"/>
  <c r="Z295" i="2"/>
  <c r="G295" i="2"/>
  <c r="Z183" i="2"/>
  <c r="BN183" i="2"/>
  <c r="BM183" i="2" s="1"/>
  <c r="BL183" i="2" s="1"/>
  <c r="BK183" i="2" s="1"/>
  <c r="BJ183" i="2" s="1"/>
  <c r="BI183" i="2" s="1"/>
  <c r="BH183" i="2" s="1"/>
  <c r="BG183" i="2" s="1"/>
  <c r="BF183" i="2" s="1"/>
  <c r="BE183" i="2" s="1"/>
  <c r="Z60" i="2"/>
  <c r="G60" i="2"/>
  <c r="BN60" i="2"/>
  <c r="BM60" i="2" s="1"/>
  <c r="BL60" i="2" s="1"/>
  <c r="BK60" i="2" s="1"/>
  <c r="BJ60" i="2" s="1"/>
  <c r="BI60" i="2" s="1"/>
  <c r="BH60" i="2" s="1"/>
  <c r="BG60" i="2" s="1"/>
  <c r="BF60" i="2" s="1"/>
  <c r="BE60" i="2" s="1"/>
  <c r="BD2159" i="2"/>
  <c r="BB2159" i="2"/>
  <c r="BM2495" i="2"/>
  <c r="BL2495" i="2" s="1"/>
  <c r="BK2495" i="2" s="1"/>
  <c r="BJ2495" i="2" s="1"/>
  <c r="BI2495" i="2" s="1"/>
  <c r="BH2495" i="2" s="1"/>
  <c r="BG2495" i="2" s="1"/>
  <c r="BF2495" i="2" s="1"/>
  <c r="BE2495" i="2" s="1"/>
  <c r="BB2344" i="2"/>
  <c r="BC2344" i="2"/>
  <c r="BD2601" i="2"/>
  <c r="BB2601" i="2"/>
  <c r="BB2022" i="2"/>
  <c r="BD2022" i="2"/>
  <c r="BB2030" i="2"/>
  <c r="BD2030" i="2"/>
  <c r="BD2034" i="2"/>
  <c r="BC2034" i="2"/>
  <c r="BL2651" i="2"/>
  <c r="BK2651" i="2" s="1"/>
  <c r="BJ2651" i="2" s="1"/>
  <c r="BI2651" i="2" s="1"/>
  <c r="BH2651" i="2" s="1"/>
  <c r="BG2651" i="2" s="1"/>
  <c r="BF2651" i="2" s="1"/>
  <c r="BE2651" i="2" s="1"/>
  <c r="BM2651" i="2"/>
  <c r="BM2636" i="2"/>
  <c r="BL2636" i="2" s="1"/>
  <c r="BK2636" i="2" s="1"/>
  <c r="BJ2636" i="2"/>
  <c r="BI2636" i="2" s="1"/>
  <c r="BH2636" i="2" s="1"/>
  <c r="BG2636" i="2" s="1"/>
  <c r="BF2636" i="2" s="1"/>
  <c r="BE2636" i="2" s="1"/>
  <c r="BM2552" i="2"/>
  <c r="BL2552" i="2" s="1"/>
  <c r="BK2552" i="2" s="1"/>
  <c r="BJ2552" i="2"/>
  <c r="BI2552" i="2" s="1"/>
  <c r="BH2552" i="2" s="1"/>
  <c r="BG2552" i="2" s="1"/>
  <c r="BF2552" i="2" s="1"/>
  <c r="BE2552" i="2" s="1"/>
  <c r="BH2545" i="2"/>
  <c r="BG2545" i="2" s="1"/>
  <c r="BF2545" i="2" s="1"/>
  <c r="BE2545" i="2" s="1"/>
  <c r="BK2027" i="2"/>
  <c r="BJ2027" i="2" s="1"/>
  <c r="BI2027" i="2" s="1"/>
  <c r="BH2027" i="2" s="1"/>
  <c r="BG2027" i="2" s="1"/>
  <c r="BF2027" i="2" s="1"/>
  <c r="BE2027" i="2" s="1"/>
  <c r="BL2714" i="2"/>
  <c r="BK2714" i="2" s="1"/>
  <c r="BJ2714" i="2" s="1"/>
  <c r="BI2714" i="2" s="1"/>
  <c r="BH2714" i="2" s="1"/>
  <c r="BG2714" i="2" s="1"/>
  <c r="BF2714" i="2" s="1"/>
  <c r="BE2714" i="2" s="1"/>
  <c r="BM2714" i="2"/>
  <c r="BM2693" i="2"/>
  <c r="BL2693" i="2" s="1"/>
  <c r="BK2693" i="2" s="1"/>
  <c r="BJ2693" i="2" s="1"/>
  <c r="BI2693" i="2" s="1"/>
  <c r="BH2693" i="2" s="1"/>
  <c r="BG2693" i="2" s="1"/>
  <c r="BF2693" i="2" s="1"/>
  <c r="BE2693" i="2" s="1"/>
  <c r="BL2685" i="2"/>
  <c r="BK2685" i="2" s="1"/>
  <c r="BJ2685" i="2" s="1"/>
  <c r="BI2685" i="2" s="1"/>
  <c r="BH2685" i="2" s="1"/>
  <c r="BG2685" i="2" s="1"/>
  <c r="BF2685" i="2" s="1"/>
  <c r="BE2685" i="2" s="1"/>
  <c r="BM2685" i="2"/>
  <c r="BM2589" i="2"/>
  <c r="BL2589" i="2" s="1"/>
  <c r="BK2589" i="2"/>
  <c r="BJ2589" i="2" s="1"/>
  <c r="BI2589" i="2" s="1"/>
  <c r="BH2589" i="2" s="1"/>
  <c r="BG2589" i="2" s="1"/>
  <c r="BF2589" i="2" s="1"/>
  <c r="BE2589" i="2" s="1"/>
  <c r="BM2279" i="2"/>
  <c r="BL2279" i="2"/>
  <c r="BK2279" i="2" s="1"/>
  <c r="BJ2279" i="2" s="1"/>
  <c r="BI2279" i="2" s="1"/>
  <c r="BH2279" i="2" s="1"/>
  <c r="BG2279" i="2" s="1"/>
  <c r="BF2279" i="2" s="1"/>
  <c r="BE2279" i="2" s="1"/>
  <c r="BG2256" i="2"/>
  <c r="BF2256" i="2" s="1"/>
  <c r="BE2256" i="2" s="1"/>
  <c r="BL2234" i="2"/>
  <c r="BK2234" i="2" s="1"/>
  <c r="BJ2234" i="2" s="1"/>
  <c r="BI2234" i="2" s="1"/>
  <c r="BH2234" i="2" s="1"/>
  <c r="BG2234" i="2" s="1"/>
  <c r="BF2234" i="2" s="1"/>
  <c r="BE2234" i="2" s="1"/>
  <c r="BM2234" i="2"/>
  <c r="BL2175" i="2"/>
  <c r="BK2175" i="2" s="1"/>
  <c r="BJ2175" i="2" s="1"/>
  <c r="BI2175" i="2" s="1"/>
  <c r="BH2175" i="2" s="1"/>
  <c r="BG2175" i="2" s="1"/>
  <c r="BF2175" i="2" s="1"/>
  <c r="BE2175" i="2" s="1"/>
  <c r="BM2676" i="2"/>
  <c r="BL2676" i="2" s="1"/>
  <c r="BK2676" i="2" s="1"/>
  <c r="BJ2676" i="2" s="1"/>
  <c r="BI2676" i="2" s="1"/>
  <c r="BH2676" i="2" s="1"/>
  <c r="BG2676" i="2" s="1"/>
  <c r="BF2676" i="2" s="1"/>
  <c r="BE2676" i="2" s="1"/>
  <c r="BN256" i="2"/>
  <c r="BM256" i="2" s="1"/>
  <c r="BL256" i="2" s="1"/>
  <c r="BK256" i="2" s="1"/>
  <c r="BJ256" i="2" s="1"/>
  <c r="BI256" i="2" s="1"/>
  <c r="BH256" i="2" s="1"/>
  <c r="BG256" i="2" s="1"/>
  <c r="BF256" i="2" s="1"/>
  <c r="BE256" i="2" s="1"/>
  <c r="BB2285" i="2"/>
  <c r="BC2285" i="2"/>
  <c r="BD2285" i="2"/>
  <c r="BK2517" i="2"/>
  <c r="BJ2517" i="2" s="1"/>
  <c r="BI2517" i="2" s="1"/>
  <c r="BH2517" i="2" s="1"/>
  <c r="BG2517" i="2" s="1"/>
  <c r="BF2517" i="2" s="1"/>
  <c r="BE2517" i="2" s="1"/>
  <c r="BM2411" i="2"/>
  <c r="BL2411" i="2"/>
  <c r="BK2411" i="2" s="1"/>
  <c r="BJ2411" i="2" s="1"/>
  <c r="BI2411" i="2" s="1"/>
  <c r="BH2411" i="2" s="1"/>
  <c r="BG2411" i="2" s="1"/>
  <c r="BF2411" i="2" s="1"/>
  <c r="BE2411" i="2" s="1"/>
  <c r="BM2299" i="2"/>
  <c r="BL2299" i="2" s="1"/>
  <c r="BK2299" i="2" s="1"/>
  <c r="BJ2299" i="2" s="1"/>
  <c r="BI2299" i="2" s="1"/>
  <c r="BH2299" i="2" s="1"/>
  <c r="BG2299" i="2" s="1"/>
  <c r="BF2299" i="2" s="1"/>
  <c r="BE2299" i="2" s="1"/>
  <c r="BM2488" i="2"/>
  <c r="BL2488" i="2"/>
  <c r="BK2488" i="2" s="1"/>
  <c r="BJ2488" i="2" s="1"/>
  <c r="BI2488" i="2" s="1"/>
  <c r="BH2488" i="2" s="1"/>
  <c r="BG2488" i="2" s="1"/>
  <c r="BF2488" i="2" s="1"/>
  <c r="BE2488" i="2" s="1"/>
  <c r="BM2473" i="2"/>
  <c r="BL2473" i="2" s="1"/>
  <c r="BK2473" i="2" s="1"/>
  <c r="BJ2473" i="2" s="1"/>
  <c r="BI2473" i="2" s="1"/>
  <c r="BH2473" i="2" s="1"/>
  <c r="BG2473" i="2" s="1"/>
  <c r="BF2473" i="2" s="1"/>
  <c r="BE2473" i="2" s="1"/>
  <c r="BL2405" i="2"/>
  <c r="BK2405" i="2" s="1"/>
  <c r="BJ2405" i="2" s="1"/>
  <c r="BI2405" i="2" s="1"/>
  <c r="BH2405" i="2" s="1"/>
  <c r="BG2405" i="2" s="1"/>
  <c r="BF2405" i="2" s="1"/>
  <c r="BE2405" i="2" s="1"/>
  <c r="BM2405" i="2"/>
  <c r="BM2228" i="2"/>
  <c r="BL2228" i="2" s="1"/>
  <c r="BK2228" i="2" s="1"/>
  <c r="BJ2228" i="2" s="1"/>
  <c r="BI2228" i="2" s="1"/>
  <c r="BH2228" i="2" s="1"/>
  <c r="BG2228" i="2" s="1"/>
  <c r="BF2228" i="2" s="1"/>
  <c r="BE2228" i="2" s="1"/>
  <c r="BL2154" i="2"/>
  <c r="BK2154" i="2" s="1"/>
  <c r="BJ2154" i="2"/>
  <c r="BI2154" i="2" s="1"/>
  <c r="BM2154" i="2"/>
  <c r="BR22" i="2"/>
  <c r="BR34" i="2"/>
  <c r="BR46" i="2"/>
  <c r="BR31" i="2"/>
  <c r="BR37" i="2"/>
  <c r="BR53" i="2"/>
  <c r="BM2618" i="2"/>
  <c r="BL2618" i="2"/>
  <c r="BK2618" i="2" s="1"/>
  <c r="BJ2618" i="2" s="1"/>
  <c r="BI2618" i="2" s="1"/>
  <c r="BH2618" i="2" s="1"/>
  <c r="BG2618" i="2" s="1"/>
  <c r="BF2618" i="2" s="1"/>
  <c r="BE2618" i="2" s="1"/>
  <c r="BM2550" i="2"/>
  <c r="BL2550" i="2"/>
  <c r="BK2550" i="2" s="1"/>
  <c r="BJ2550" i="2" s="1"/>
  <c r="BI2550" i="2" s="1"/>
  <c r="BH2550" i="2" s="1"/>
  <c r="BG2550" i="2" s="1"/>
  <c r="BF2550" i="2" s="1"/>
  <c r="BE2550" i="2" s="1"/>
  <c r="BM2522" i="2"/>
  <c r="BL2522" i="2"/>
  <c r="BK2522" i="2" s="1"/>
  <c r="BJ2522" i="2" s="1"/>
  <c r="BI2522" i="2" s="1"/>
  <c r="BH2522" i="2" s="1"/>
  <c r="BG2522" i="2" s="1"/>
  <c r="BF2522" i="2" s="1"/>
  <c r="BE2522" i="2" s="1"/>
  <c r="BM2072" i="2"/>
  <c r="BL2072" i="2" s="1"/>
  <c r="BK2072" i="2" s="1"/>
  <c r="BJ2072" i="2" s="1"/>
  <c r="BI2072" i="2" s="1"/>
  <c r="BH2072" i="2" s="1"/>
  <c r="BG2072" i="2" s="1"/>
  <c r="BF2072" i="2" s="1"/>
  <c r="BE2072" i="2" s="1"/>
  <c r="CX39" i="2"/>
  <c r="CK39" i="2"/>
  <c r="BB11" i="2"/>
  <c r="BA128" i="2" s="1"/>
  <c r="BL1979" i="2"/>
  <c r="BK1979" i="2" s="1"/>
  <c r="BJ1979" i="2" s="1"/>
  <c r="BI1979" i="2" s="1"/>
  <c r="BH1979" i="2" s="1"/>
  <c r="BG1979" i="2" s="1"/>
  <c r="BF1979" i="2" s="1"/>
  <c r="BE1979" i="2" s="1"/>
  <c r="BL2023" i="2"/>
  <c r="BM2061" i="2"/>
  <c r="BL2061" i="2" s="1"/>
  <c r="BK2061" i="2" s="1"/>
  <c r="BJ2061" i="2" s="1"/>
  <c r="BI2061" i="2" s="1"/>
  <c r="BH2061" i="2" s="1"/>
  <c r="BG2061" i="2" s="1"/>
  <c r="BF2061" i="2" s="1"/>
  <c r="BE2061" i="2" s="1"/>
  <c r="BM2107" i="2"/>
  <c r="BL2107" i="2" s="1"/>
  <c r="BK2107" i="2" s="1"/>
  <c r="BJ2107" i="2" s="1"/>
  <c r="BI2107" i="2" s="1"/>
  <c r="BH2107" i="2" s="1"/>
  <c r="BG2107" i="2" s="1"/>
  <c r="BF2107" i="2" s="1"/>
  <c r="BE2107" i="2" s="1"/>
  <c r="BM2158" i="2"/>
  <c r="BL2158" i="2" s="1"/>
  <c r="BK2158" i="2" s="1"/>
  <c r="BJ2158" i="2" s="1"/>
  <c r="BI2158" i="2" s="1"/>
  <c r="BH2158" i="2" s="1"/>
  <c r="BG2158" i="2" s="1"/>
  <c r="BF2158" i="2" s="1"/>
  <c r="BE2158" i="2" s="1"/>
  <c r="BM2170" i="2"/>
  <c r="BM2176" i="2"/>
  <c r="BL2176" i="2" s="1"/>
  <c r="BK2176" i="2" s="1"/>
  <c r="BJ2176" i="2" s="1"/>
  <c r="BI2176" i="2" s="1"/>
  <c r="BH2176" i="2" s="1"/>
  <c r="BG2176" i="2" s="1"/>
  <c r="BF2176" i="2" s="1"/>
  <c r="BE2176" i="2" s="1"/>
  <c r="BM2181" i="2"/>
  <c r="BL2181" i="2" s="1"/>
  <c r="BK2181" i="2" s="1"/>
  <c r="BJ2181" i="2" s="1"/>
  <c r="BI2181" i="2" s="1"/>
  <c r="BH2181" i="2" s="1"/>
  <c r="BG2181" i="2" s="1"/>
  <c r="BF2181" i="2" s="1"/>
  <c r="BE2181" i="2" s="1"/>
  <c r="BM2261" i="2"/>
  <c r="BL2261" i="2" s="1"/>
  <c r="BK2261" i="2" s="1"/>
  <c r="BJ2261" i="2" s="1"/>
  <c r="BI2261" i="2" s="1"/>
  <c r="BH2261" i="2" s="1"/>
  <c r="BG2261" i="2" s="1"/>
  <c r="BF2261" i="2" s="1"/>
  <c r="BE2261" i="2" s="1"/>
  <c r="BM2291" i="2"/>
  <c r="BL2291" i="2" s="1"/>
  <c r="BK2291" i="2" s="1"/>
  <c r="BJ2291" i="2" s="1"/>
  <c r="BI2291" i="2" s="1"/>
  <c r="BH2291" i="2" s="1"/>
  <c r="BG2291" i="2" s="1"/>
  <c r="BF2291" i="2" s="1"/>
  <c r="BE2291" i="2" s="1"/>
  <c r="BM2303" i="2"/>
  <c r="BL2303" i="2" s="1"/>
  <c r="BK2303" i="2" s="1"/>
  <c r="BJ2303" i="2" s="1"/>
  <c r="BI2303" i="2" s="1"/>
  <c r="BH2303" i="2" s="1"/>
  <c r="BG2303" i="2" s="1"/>
  <c r="BF2303" i="2" s="1"/>
  <c r="BE2303" i="2" s="1"/>
  <c r="BL2337" i="2"/>
  <c r="BK2337" i="2" s="1"/>
  <c r="BJ2337" i="2" s="1"/>
  <c r="BI2337" i="2" s="1"/>
  <c r="BH2337" i="2" s="1"/>
  <c r="BG2337" i="2" s="1"/>
  <c r="BF2337" i="2" s="1"/>
  <c r="BE2337" i="2" s="1"/>
  <c r="BM2363" i="2"/>
  <c r="BL2363" i="2" s="1"/>
  <c r="BK2363" i="2" s="1"/>
  <c r="BJ2363" i="2" s="1"/>
  <c r="BI2363" i="2" s="1"/>
  <c r="BH2363" i="2" s="1"/>
  <c r="BG2363" i="2" s="1"/>
  <c r="BF2363" i="2" s="1"/>
  <c r="BE2363" i="2" s="1"/>
  <c r="BM2369" i="2"/>
  <c r="BL2369" i="2" s="1"/>
  <c r="BK2369" i="2" s="1"/>
  <c r="BJ2369" i="2" s="1"/>
  <c r="BI2369" i="2" s="1"/>
  <c r="BH2369" i="2" s="1"/>
  <c r="BG2369" i="2" s="1"/>
  <c r="BF2369" i="2" s="1"/>
  <c r="BE2369" i="2" s="1"/>
  <c r="BM2375" i="2"/>
  <c r="BL2375" i="2" s="1"/>
  <c r="BK2375" i="2" s="1"/>
  <c r="BJ2375" i="2" s="1"/>
  <c r="BI2375" i="2" s="1"/>
  <c r="BH2375" i="2" s="1"/>
  <c r="BG2375" i="2" s="1"/>
  <c r="BF2375" i="2" s="1"/>
  <c r="BE2375" i="2" s="1"/>
  <c r="BM2429" i="2"/>
  <c r="BL2429" i="2" s="1"/>
  <c r="BK2429" i="2" s="1"/>
  <c r="BJ2429" i="2" s="1"/>
  <c r="BI2429" i="2" s="1"/>
  <c r="BH2429" i="2" s="1"/>
  <c r="BG2429" i="2" s="1"/>
  <c r="BF2429" i="2" s="1"/>
  <c r="BE2429" i="2" s="1"/>
  <c r="BM2733" i="2"/>
  <c r="BL2733" i="2" s="1"/>
  <c r="BK2733" i="2" s="1"/>
  <c r="BJ2733" i="2" s="1"/>
  <c r="BI2733" i="2" s="1"/>
  <c r="BH2733" i="2" s="1"/>
  <c r="BG2733" i="2" s="1"/>
  <c r="BF2733" i="2" s="1"/>
  <c r="BE2733" i="2" s="1"/>
  <c r="BM2720" i="2"/>
  <c r="BL2720" i="2" s="1"/>
  <c r="BK2720" i="2" s="1"/>
  <c r="BJ2720" i="2" s="1"/>
  <c r="BI2720" i="2" s="1"/>
  <c r="BH2720" i="2" s="1"/>
  <c r="BG2720" i="2" s="1"/>
  <c r="BF2720" i="2" s="1"/>
  <c r="BE2720" i="2" s="1"/>
  <c r="BL2617" i="2"/>
  <c r="BM2697" i="2"/>
  <c r="BM2673" i="2"/>
  <c r="BL2673" i="2" s="1"/>
  <c r="BK2673" i="2" s="1"/>
  <c r="BJ2673" i="2" s="1"/>
  <c r="BI2673" i="2" s="1"/>
  <c r="BH2673" i="2" s="1"/>
  <c r="BG2673" i="2" s="1"/>
  <c r="BF2673" i="2" s="1"/>
  <c r="BE2673" i="2" s="1"/>
  <c r="BM2043" i="2"/>
  <c r="BM2715" i="2"/>
  <c r="BL2715" i="2"/>
  <c r="BK2715" i="2" s="1"/>
  <c r="BJ2715" i="2" s="1"/>
  <c r="BL2615" i="2"/>
  <c r="BK2615" i="2" s="1"/>
  <c r="BJ2615" i="2" s="1"/>
  <c r="BI2615" i="2" s="1"/>
  <c r="BH2615" i="2" s="1"/>
  <c r="BG2615" i="2" s="1"/>
  <c r="BF2615" i="2" s="1"/>
  <c r="BE2615" i="2" s="1"/>
  <c r="BK2617" i="2"/>
  <c r="BJ2617" i="2" s="1"/>
  <c r="BI2617" i="2" s="1"/>
  <c r="BH2617" i="2" s="1"/>
  <c r="BG2617" i="2" s="1"/>
  <c r="BF2617" i="2" s="1"/>
  <c r="BE2617" i="2" s="1"/>
  <c r="BL2697" i="2"/>
  <c r="BK2697" i="2" s="1"/>
  <c r="BJ2697" i="2" s="1"/>
  <c r="BI2697" i="2" s="1"/>
  <c r="BH2697" i="2" s="1"/>
  <c r="BG2697" i="2" s="1"/>
  <c r="BF2697" i="2" s="1"/>
  <c r="BE2697" i="2" s="1"/>
  <c r="BM2633" i="2"/>
  <c r="BL2633" i="2" s="1"/>
  <c r="BK2633" i="2" s="1"/>
  <c r="BJ2633" i="2" s="1"/>
  <c r="BI2633" i="2" s="1"/>
  <c r="BH2633" i="2" s="1"/>
  <c r="BG2633" i="2" s="1"/>
  <c r="BF2633" i="2" s="1"/>
  <c r="BE2633" i="2" s="1"/>
  <c r="BM1991" i="2"/>
  <c r="BM1996" i="2"/>
  <c r="BM2000" i="2"/>
  <c r="BL2000" i="2" s="1"/>
  <c r="BK2000" i="2" s="1"/>
  <c r="BM2012" i="2"/>
  <c r="BI2020" i="2"/>
  <c r="BH2020" i="2" s="1"/>
  <c r="BG2020" i="2" s="1"/>
  <c r="BF2020" i="2" s="1"/>
  <c r="BE2020" i="2" s="1"/>
  <c r="BK2023" i="2"/>
  <c r="BJ2023" i="2" s="1"/>
  <c r="BI2023" i="2" s="1"/>
  <c r="BL2043" i="2"/>
  <c r="BK2043" i="2" s="1"/>
  <c r="BJ2043" i="2" s="1"/>
  <c r="BI2043" i="2" s="1"/>
  <c r="BH2043" i="2" s="1"/>
  <c r="BG2043" i="2" s="1"/>
  <c r="BF2043" i="2" s="1"/>
  <c r="BE2043" i="2" s="1"/>
  <c r="BM2062" i="2"/>
  <c r="BL2062" i="2" s="1"/>
  <c r="BK2062" i="2" s="1"/>
  <c r="BJ2062" i="2" s="1"/>
  <c r="BI2062" i="2" s="1"/>
  <c r="BH2062" i="2" s="1"/>
  <c r="BG2062" i="2" s="1"/>
  <c r="BF2062" i="2" s="1"/>
  <c r="BE2062" i="2" s="1"/>
  <c r="BM2675" i="2"/>
  <c r="BI2659" i="2"/>
  <c r="BH2659" i="2" s="1"/>
  <c r="BG2659" i="2" s="1"/>
  <c r="BF2659" i="2" s="1"/>
  <c r="BE2659" i="2" s="1"/>
  <c r="BM1977" i="2"/>
  <c r="BL1977" i="2" s="1"/>
  <c r="BK1977" i="2" s="1"/>
  <c r="BJ1977" i="2" s="1"/>
  <c r="BI1977" i="2" s="1"/>
  <c r="BH1977" i="2" s="1"/>
  <c r="BG1977" i="2" s="1"/>
  <c r="BF1977" i="2" s="1"/>
  <c r="BE1977" i="2" s="1"/>
  <c r="BM1981" i="2"/>
  <c r="BL1981" i="2" s="1"/>
  <c r="BK1981" i="2" s="1"/>
  <c r="BJ1981" i="2" s="1"/>
  <c r="BI1981" i="2" s="1"/>
  <c r="BH1981" i="2" s="1"/>
  <c r="BG1981" i="2" s="1"/>
  <c r="BF1981" i="2" s="1"/>
  <c r="BE1981" i="2" s="1"/>
  <c r="BM1987" i="2"/>
  <c r="BM2020" i="2"/>
  <c r="BL2020" i="2" s="1"/>
  <c r="BK2020" i="2" s="1"/>
  <c r="BJ2020" i="2" s="1"/>
  <c r="BM2024" i="2"/>
  <c r="BL2075" i="2"/>
  <c r="BK2075" i="2" s="1"/>
  <c r="BJ2075" i="2" s="1"/>
  <c r="BI2075" i="2" s="1"/>
  <c r="BH2075" i="2" s="1"/>
  <c r="BG2075" i="2" s="1"/>
  <c r="BF2075" i="2" s="1"/>
  <c r="BE2075" i="2" s="1"/>
  <c r="BL2079" i="2"/>
  <c r="BK2079" i="2" s="1"/>
  <c r="BJ2079" i="2" s="1"/>
  <c r="BI2079" i="2" s="1"/>
  <c r="BH2079" i="2" s="1"/>
  <c r="BG2079" i="2" s="1"/>
  <c r="BF2079" i="2" s="1"/>
  <c r="BE2079" i="2" s="1"/>
  <c r="BM2096" i="2"/>
  <c r="BL2096" i="2" s="1"/>
  <c r="BL2116" i="2"/>
  <c r="BM2133" i="2"/>
  <c r="BL2133" i="2" s="1"/>
  <c r="BK2133" i="2" s="1"/>
  <c r="BJ2133" i="2" s="1"/>
  <c r="BI2133" i="2" s="1"/>
  <c r="BH2133" i="2" s="1"/>
  <c r="BG2133" i="2" s="1"/>
  <c r="BF2133" i="2" s="1"/>
  <c r="BE2133" i="2" s="1"/>
  <c r="BM2152" i="2"/>
  <c r="BL2152" i="2" s="1"/>
  <c r="BK2152" i="2" s="1"/>
  <c r="BJ2152" i="2" s="1"/>
  <c r="BI2152" i="2" s="1"/>
  <c r="BH2152" i="2" s="1"/>
  <c r="BG2152" i="2" s="1"/>
  <c r="BF2152" i="2" s="1"/>
  <c r="BE2152" i="2" s="1"/>
  <c r="BM2196" i="2"/>
  <c r="BL2196" i="2" s="1"/>
  <c r="BK2196" i="2" s="1"/>
  <c r="BJ2196" i="2" s="1"/>
  <c r="BI2196" i="2" s="1"/>
  <c r="BH2196" i="2" s="1"/>
  <c r="BG2196" i="2" s="1"/>
  <c r="BF2196" i="2" s="1"/>
  <c r="BE2196" i="2" s="1"/>
  <c r="BM2222" i="2"/>
  <c r="BM2238" i="2"/>
  <c r="BM2244" i="2"/>
  <c r="BL2244" i="2" s="1"/>
  <c r="BK2244" i="2" s="1"/>
  <c r="BJ2244" i="2" s="1"/>
  <c r="BI2244" i="2" s="1"/>
  <c r="BH2244" i="2" s="1"/>
  <c r="BG2244" i="2" s="1"/>
  <c r="BF2244" i="2" s="1"/>
  <c r="BE2244" i="2" s="1"/>
  <c r="BM2277" i="2"/>
  <c r="BM2301" i="2"/>
  <c r="BL2301" i="2" s="1"/>
  <c r="BK2301" i="2" s="1"/>
  <c r="BJ2301" i="2" s="1"/>
  <c r="BI2301" i="2" s="1"/>
  <c r="BH2301" i="2" s="1"/>
  <c r="BG2301" i="2" s="1"/>
  <c r="BF2301" i="2" s="1"/>
  <c r="BE2301" i="2" s="1"/>
  <c r="BL2313" i="2"/>
  <c r="BK2313" i="2" s="1"/>
  <c r="BJ2313" i="2" s="1"/>
  <c r="BM2323" i="2"/>
  <c r="BL2323" i="2" s="1"/>
  <c r="BK2323" i="2" s="1"/>
  <c r="BJ2323" i="2" s="1"/>
  <c r="BI2323" i="2" s="1"/>
  <c r="BH2323" i="2" s="1"/>
  <c r="BG2323" i="2" s="1"/>
  <c r="BF2323" i="2" s="1"/>
  <c r="BE2323" i="2" s="1"/>
  <c r="BM2335" i="2"/>
  <c r="BL2335" i="2" s="1"/>
  <c r="BK2335" i="2" s="1"/>
  <c r="BJ2335" i="2" s="1"/>
  <c r="BI2335" i="2" s="1"/>
  <c r="BH2335" i="2" s="1"/>
  <c r="BG2335" i="2" s="1"/>
  <c r="BF2335" i="2" s="1"/>
  <c r="BE2335" i="2" s="1"/>
  <c r="BM2383" i="2"/>
  <c r="BL2383" i="2" s="1"/>
  <c r="BK2383" i="2" s="1"/>
  <c r="BJ2383" i="2" s="1"/>
  <c r="BI2383" i="2" s="1"/>
  <c r="BH2383" i="2" s="1"/>
  <c r="BG2383" i="2" s="1"/>
  <c r="BF2383" i="2" s="1"/>
  <c r="BE2383" i="2" s="1"/>
  <c r="BM2407" i="2"/>
  <c r="BL2407" i="2" s="1"/>
  <c r="BK2407" i="2" s="1"/>
  <c r="BJ2407" i="2" s="1"/>
  <c r="BI2407" i="2" s="1"/>
  <c r="BH2407" i="2" s="1"/>
  <c r="BG2407" i="2" s="1"/>
  <c r="BF2407" i="2" s="1"/>
  <c r="BE2407" i="2" s="1"/>
  <c r="BM2439" i="2"/>
  <c r="BM2536" i="2"/>
  <c r="BM2578" i="2"/>
  <c r="BL2578" i="2" s="1"/>
  <c r="BK2578" i="2" s="1"/>
  <c r="BJ2578" i="2" s="1"/>
  <c r="BI2578" i="2" s="1"/>
  <c r="BH2578" i="2" s="1"/>
  <c r="BG2578" i="2" s="1"/>
  <c r="BF2578" i="2" s="1"/>
  <c r="BE2578" i="2" s="1"/>
  <c r="BM2610" i="2"/>
  <c r="BL1987" i="2"/>
  <c r="BK1987" i="2" s="1"/>
  <c r="BJ1987" i="2" s="1"/>
  <c r="BI1987" i="2" s="1"/>
  <c r="BH1987" i="2" s="1"/>
  <c r="BG1987" i="2" s="1"/>
  <c r="BF1987" i="2" s="1"/>
  <c r="BE1987" i="2" s="1"/>
  <c r="BM2071" i="2"/>
  <c r="BM2161" i="2"/>
  <c r="BL2161" i="2" s="1"/>
  <c r="BK2161" i="2" s="1"/>
  <c r="BJ2161" i="2" s="1"/>
  <c r="BI2161" i="2" s="1"/>
  <c r="BH2161" i="2" s="1"/>
  <c r="BG2161" i="2" s="1"/>
  <c r="BF2161" i="2" s="1"/>
  <c r="BE2161" i="2" s="1"/>
  <c r="BM2168" i="2"/>
  <c r="BL2168" i="2" s="1"/>
  <c r="BK2168" i="2" s="1"/>
  <c r="BJ2168" i="2" s="1"/>
  <c r="BI2168" i="2" s="1"/>
  <c r="BH2168" i="2" s="1"/>
  <c r="BG2168" i="2" s="1"/>
  <c r="BF2168" i="2" s="1"/>
  <c r="BE2168" i="2" s="1"/>
  <c r="BM2174" i="2"/>
  <c r="BL2174" i="2" s="1"/>
  <c r="BK2174" i="2" s="1"/>
  <c r="BJ2174" i="2" s="1"/>
  <c r="BI2174" i="2" s="1"/>
  <c r="BH2174" i="2" s="1"/>
  <c r="BG2174" i="2" s="1"/>
  <c r="BF2174" i="2" s="1"/>
  <c r="BE2174" i="2" s="1"/>
  <c r="BM2209" i="2"/>
  <c r="BL2209" i="2" s="1"/>
  <c r="BK2209" i="2" s="1"/>
  <c r="BJ2209" i="2" s="1"/>
  <c r="BI2209" i="2" s="1"/>
  <c r="BH2209" i="2" s="1"/>
  <c r="BG2209" i="2" s="1"/>
  <c r="BF2209" i="2" s="1"/>
  <c r="BE2209" i="2" s="1"/>
  <c r="BL2238" i="2"/>
  <c r="BK2238" i="2" s="1"/>
  <c r="BJ2238" i="2" s="1"/>
  <c r="BI2238" i="2" s="1"/>
  <c r="BH2238" i="2" s="1"/>
  <c r="BG2238" i="2" s="1"/>
  <c r="BF2238" i="2" s="1"/>
  <c r="BE2238" i="2" s="1"/>
  <c r="BM2289" i="2"/>
  <c r="BM2307" i="2"/>
  <c r="BL2307" i="2" s="1"/>
  <c r="BK2307" i="2" s="1"/>
  <c r="BJ2307" i="2" s="1"/>
  <c r="BI2307" i="2" s="1"/>
  <c r="BH2307" i="2" s="1"/>
  <c r="BG2307" i="2" s="1"/>
  <c r="BF2307" i="2" s="1"/>
  <c r="BE2307" i="2" s="1"/>
  <c r="BL2675" i="2"/>
  <c r="BK2713" i="2"/>
  <c r="BJ2713" i="2" s="1"/>
  <c r="BI2713" i="2" s="1"/>
  <c r="BH2713" i="2" s="1"/>
  <c r="BG2713" i="2" s="1"/>
  <c r="BF2713" i="2" s="1"/>
  <c r="BE2713" i="2" s="1"/>
  <c r="BL2681" i="2"/>
  <c r="BK2681" i="2" s="1"/>
  <c r="BJ2681" i="2" s="1"/>
  <c r="BI2681" i="2" s="1"/>
  <c r="BH2681" i="2" s="1"/>
  <c r="BG2681" i="2" s="1"/>
  <c r="BF2681" i="2" s="1"/>
  <c r="BE2681" i="2" s="1"/>
  <c r="BL2657" i="2"/>
  <c r="BK2657" i="2" s="1"/>
  <c r="BJ2657" i="2" s="1"/>
  <c r="BI2657" i="2" s="1"/>
  <c r="BH2657" i="2" s="1"/>
  <c r="BG2657" i="2" s="1"/>
  <c r="BF2657" i="2" s="1"/>
  <c r="BE2657" i="2" s="1"/>
  <c r="BM2611" i="2"/>
  <c r="BL2611" i="2" s="1"/>
  <c r="BK2611" i="2" s="1"/>
  <c r="BJ2611" i="2" s="1"/>
  <c r="BI2611" i="2" s="1"/>
  <c r="BH2611" i="2" s="1"/>
  <c r="BG2611" i="2" s="1"/>
  <c r="BF2611" i="2" s="1"/>
  <c r="BE2611" i="2" s="1"/>
  <c r="BM2635" i="2"/>
  <c r="BL2635" i="2" s="1"/>
  <c r="BK2635" i="2" s="1"/>
  <c r="BJ2635" i="2" s="1"/>
  <c r="BI2635" i="2" s="1"/>
  <c r="BH2635" i="2" s="1"/>
  <c r="BG2635" i="2" s="1"/>
  <c r="BF2635" i="2" s="1"/>
  <c r="BE2635" i="2" s="1"/>
  <c r="BM2713" i="2"/>
  <c r="BL2713" i="2" s="1"/>
  <c r="BL2682" i="2"/>
  <c r="BK2682" i="2" s="1"/>
  <c r="BJ2682" i="2" s="1"/>
  <c r="BI2682" i="2" s="1"/>
  <c r="BH2682" i="2" s="1"/>
  <c r="BG2682" i="2" s="1"/>
  <c r="BF2682" i="2" s="1"/>
  <c r="BE2682" i="2" s="1"/>
  <c r="BM2682" i="2"/>
  <c r="BM2667" i="2"/>
  <c r="BL2667" i="2" s="1"/>
  <c r="BK2667" i="2"/>
  <c r="BJ2667" i="2" s="1"/>
  <c r="BI2667" i="2" s="1"/>
  <c r="BH2667" i="2" s="1"/>
  <c r="BG2667" i="2" s="1"/>
  <c r="BF2667" i="2" s="1"/>
  <c r="BE2667" i="2" s="1"/>
  <c r="BL2641" i="2"/>
  <c r="BK2641" i="2" s="1"/>
  <c r="BJ2641" i="2" s="1"/>
  <c r="BI2641" i="2" s="1"/>
  <c r="BH2641" i="2" s="1"/>
  <c r="BG2641" i="2" s="1"/>
  <c r="BF2641" i="2" s="1"/>
  <c r="BE2641" i="2" s="1"/>
  <c r="BM2689" i="2"/>
  <c r="BL2689" i="2" s="1"/>
  <c r="BK2689" i="2"/>
  <c r="BJ2689" i="2" s="1"/>
  <c r="BI2689" i="2" s="1"/>
  <c r="BH2689" i="2" s="1"/>
  <c r="BG2689" i="2" s="1"/>
  <c r="BF2689" i="2" s="1"/>
  <c r="BE2689" i="2" s="1"/>
  <c r="BM2632" i="2"/>
  <c r="BL2632" i="2" s="1"/>
  <c r="BK2632" i="2" s="1"/>
  <c r="BJ2632" i="2" s="1"/>
  <c r="BI2632" i="2" s="1"/>
  <c r="BH2632" i="2" s="1"/>
  <c r="BG2632" i="2" s="1"/>
  <c r="BF2632" i="2" s="1"/>
  <c r="BE2632" i="2" s="1"/>
  <c r="BL2114" i="2"/>
  <c r="BK2114" i="2" s="1"/>
  <c r="BM2114" i="2"/>
  <c r="BL2691" i="2"/>
  <c r="BK2691" i="2" s="1"/>
  <c r="BJ2691" i="2" s="1"/>
  <c r="BI2691" i="2" s="1"/>
  <c r="BH2691" i="2" s="1"/>
  <c r="BG2691" i="2" s="1"/>
  <c r="BF2691" i="2" s="1"/>
  <c r="BE2691" i="2" s="1"/>
  <c r="BM2680" i="2"/>
  <c r="BL2680" i="2" s="1"/>
  <c r="BK2680" i="2"/>
  <c r="BJ2680" i="2" s="1"/>
  <c r="BI2680" i="2" s="1"/>
  <c r="BH2680" i="2" s="1"/>
  <c r="BG2680" i="2" s="1"/>
  <c r="BF2680" i="2" s="1"/>
  <c r="BE2680" i="2" s="1"/>
  <c r="BM2660" i="2"/>
  <c r="BL2660" i="2" s="1"/>
  <c r="BK2660" i="2" s="1"/>
  <c r="BJ2660" i="2" s="1"/>
  <c r="BI2660" i="2" s="1"/>
  <c r="BH2660" i="2" s="1"/>
  <c r="BG2660" i="2" s="1"/>
  <c r="BF2660" i="2" s="1"/>
  <c r="BE2660" i="2" s="1"/>
  <c r="BL2540" i="2"/>
  <c r="BK2540" i="2" s="1"/>
  <c r="BJ2540" i="2" s="1"/>
  <c r="BI2540" i="2" s="1"/>
  <c r="BH2540" i="2" s="1"/>
  <c r="BG2540" i="2" s="1"/>
  <c r="BF2540" i="2" s="1"/>
  <c r="BE2540" i="2" s="1"/>
  <c r="BM2540" i="2"/>
  <c r="BL2317" i="2"/>
  <c r="BK2317" i="2" s="1"/>
  <c r="BJ2317" i="2" s="1"/>
  <c r="BI2317" i="2" s="1"/>
  <c r="BH2317" i="2" s="1"/>
  <c r="BG2317" i="2" s="1"/>
  <c r="BF2317" i="2" s="1"/>
  <c r="BE2317" i="2" s="1"/>
  <c r="BM2230" i="2"/>
  <c r="BL2230" i="2" s="1"/>
  <c r="BK2230" i="2" s="1"/>
  <c r="BJ2230" i="2" s="1"/>
  <c r="BI2230" i="2" s="1"/>
  <c r="BH2230" i="2" s="1"/>
  <c r="BG2230" i="2" s="1"/>
  <c r="BF2230" i="2" s="1"/>
  <c r="BE2230" i="2" s="1"/>
  <c r="BM2194" i="2"/>
  <c r="BL2194" i="2" s="1"/>
  <c r="BK2194" i="2" s="1"/>
  <c r="BJ2194" i="2" s="1"/>
  <c r="BI2194" i="2" s="1"/>
  <c r="BH2194" i="2" s="1"/>
  <c r="BG2194" i="2" s="1"/>
  <c r="BF2194" i="2" s="1"/>
  <c r="BE2194" i="2" s="1"/>
  <c r="Z254" i="2"/>
  <c r="G254" i="2"/>
  <c r="BM2554" i="2"/>
  <c r="BL2554" i="2" s="1"/>
  <c r="BK2554" i="2" s="1"/>
  <c r="BJ2554" i="2" s="1"/>
  <c r="BI2554" i="2" s="1"/>
  <c r="BH2554" i="2" s="1"/>
  <c r="BG2554" i="2" s="1"/>
  <c r="BF2554" i="2" s="1"/>
  <c r="BE2554" i="2" s="1"/>
  <c r="BL2421" i="2"/>
  <c r="BK2421" i="2" s="1"/>
  <c r="BJ2421" i="2" s="1"/>
  <c r="BI2421" i="2" s="1"/>
  <c r="BH2421" i="2" s="1"/>
  <c r="BG2421" i="2" s="1"/>
  <c r="BF2421" i="2" s="1"/>
  <c r="BE2421" i="2" s="1"/>
  <c r="BM2421" i="2"/>
  <c r="BM1999" i="2"/>
  <c r="BL1999" i="2" s="1"/>
  <c r="BK1999" i="2" s="1"/>
  <c r="BJ1999" i="2" s="1"/>
  <c r="BI1999" i="2" s="1"/>
  <c r="BH1999" i="2" s="1"/>
  <c r="BG1999" i="2" s="1"/>
  <c r="BF1999" i="2" s="1"/>
  <c r="BE1999" i="2" s="1"/>
  <c r="Z192" i="2"/>
  <c r="G192" i="2"/>
  <c r="BL2650" i="2"/>
  <c r="BK2650" i="2" s="1"/>
  <c r="BJ2650" i="2" s="1"/>
  <c r="BI2650" i="2" s="1"/>
  <c r="BH2650" i="2" s="1"/>
  <c r="BG2650" i="2" s="1"/>
  <c r="BF2650" i="2" s="1"/>
  <c r="BE2650" i="2" s="1"/>
  <c r="BM2644" i="2"/>
  <c r="BL2644" i="2" s="1"/>
  <c r="BK2644" i="2" s="1"/>
  <c r="BJ2644" i="2" s="1"/>
  <c r="BI2644" i="2" s="1"/>
  <c r="BH2644" i="2" s="1"/>
  <c r="BG2644" i="2" s="1"/>
  <c r="BF2644" i="2" s="1"/>
  <c r="BE2644" i="2" s="1"/>
  <c r="BL2598" i="2"/>
  <c r="BK2598" i="2" s="1"/>
  <c r="BJ2598" i="2" s="1"/>
  <c r="BI2598" i="2" s="1"/>
  <c r="BH2598" i="2" s="1"/>
  <c r="BG2598" i="2" s="1"/>
  <c r="BF2598" i="2" s="1"/>
  <c r="BE2598" i="2" s="1"/>
  <c r="BL2566" i="2"/>
  <c r="BK2566" i="2" s="1"/>
  <c r="BJ2566" i="2" s="1"/>
  <c r="BI2566" i="2" s="1"/>
  <c r="BH2566" i="2" s="1"/>
  <c r="BG2566" i="2" s="1"/>
  <c r="BF2566" i="2" s="1"/>
  <c r="BE2566" i="2" s="1"/>
  <c r="BM2492" i="2"/>
  <c r="BL2492" i="2" s="1"/>
  <c r="BK2492" i="2" s="1"/>
  <c r="BJ2492" i="2" s="1"/>
  <c r="BI2492" i="2" s="1"/>
  <c r="BH2492" i="2" s="1"/>
  <c r="BG2492" i="2" s="1"/>
  <c r="BF2492" i="2" s="1"/>
  <c r="BE2492" i="2" s="1"/>
  <c r="BM2427" i="2"/>
  <c r="BL2427" i="2" s="1"/>
  <c r="BK2427" i="2" s="1"/>
  <c r="BJ2427" i="2" s="1"/>
  <c r="BI2427" i="2" s="1"/>
  <c r="BH2427" i="2" s="1"/>
  <c r="BG2427" i="2" s="1"/>
  <c r="BF2427" i="2" s="1"/>
  <c r="BE2427" i="2" s="1"/>
  <c r="BM2379" i="2"/>
  <c r="BL2379" i="2" s="1"/>
  <c r="BK2379" i="2" s="1"/>
  <c r="BJ2379" i="2" s="1"/>
  <c r="BI2379" i="2" s="1"/>
  <c r="BH2379" i="2" s="1"/>
  <c r="BG2379" i="2" s="1"/>
  <c r="BF2379" i="2" s="1"/>
  <c r="BE2379" i="2" s="1"/>
  <c r="BM2373" i="2"/>
  <c r="BM2367" i="2"/>
  <c r="BL2367" i="2" s="1"/>
  <c r="BK2367" i="2" s="1"/>
  <c r="BJ2367" i="2" s="1"/>
  <c r="BI2367" i="2" s="1"/>
  <c r="BH2367" i="2" s="1"/>
  <c r="BG2367" i="2" s="1"/>
  <c r="BF2367" i="2" s="1"/>
  <c r="BE2367" i="2" s="1"/>
  <c r="BM2361" i="2"/>
  <c r="BL2361" i="2" s="1"/>
  <c r="BK2361" i="2" s="1"/>
  <c r="BJ2361" i="2" s="1"/>
  <c r="BI2361" i="2" s="1"/>
  <c r="BH2361" i="2" s="1"/>
  <c r="BG2361" i="2" s="1"/>
  <c r="BF2361" i="2" s="1"/>
  <c r="BE2361" i="2" s="1"/>
  <c r="BM2331" i="2"/>
  <c r="BL2331" i="2" s="1"/>
  <c r="BK2331" i="2" s="1"/>
  <c r="BJ2331" i="2" s="1"/>
  <c r="BI2331" i="2" s="1"/>
  <c r="BH2331" i="2" s="1"/>
  <c r="BG2331" i="2" s="1"/>
  <c r="BF2331" i="2" s="1"/>
  <c r="BE2331" i="2" s="1"/>
  <c r="BM2271" i="2"/>
  <c r="BL2271" i="2" s="1"/>
  <c r="BK2271" i="2" s="1"/>
  <c r="BJ2271" i="2" s="1"/>
  <c r="BI2271" i="2" s="1"/>
  <c r="BH2271" i="2" s="1"/>
  <c r="BG2271" i="2" s="1"/>
  <c r="BF2271" i="2" s="1"/>
  <c r="BE2271" i="2" s="1"/>
  <c r="BM2253" i="2"/>
  <c r="BL2253" i="2" s="1"/>
  <c r="BK2253" i="2" s="1"/>
  <c r="BJ2253" i="2" s="1"/>
  <c r="BI2253" i="2" s="1"/>
  <c r="BH2253" i="2" s="1"/>
  <c r="BG2253" i="2" s="1"/>
  <c r="BF2253" i="2" s="1"/>
  <c r="BE2253" i="2" s="1"/>
  <c r="BM2204" i="2"/>
  <c r="BL2204" i="2" s="1"/>
  <c r="BK2204" i="2" s="1"/>
  <c r="BJ2204" i="2" s="1"/>
  <c r="BI2204" i="2" s="1"/>
  <c r="BH2204" i="2" s="1"/>
  <c r="BG2204" i="2" s="1"/>
  <c r="BF2204" i="2" s="1"/>
  <c r="BE2204" i="2" s="1"/>
  <c r="BM2185" i="2"/>
  <c r="BL2185" i="2" s="1"/>
  <c r="BK2185" i="2" s="1"/>
  <c r="BJ2185" i="2" s="1"/>
  <c r="BI2185" i="2" s="1"/>
  <c r="BH2185" i="2" s="1"/>
  <c r="BG2185" i="2" s="1"/>
  <c r="BF2185" i="2" s="1"/>
  <c r="BE2185" i="2" s="1"/>
  <c r="BM2153" i="2"/>
  <c r="BL2153" i="2" s="1"/>
  <c r="BK2153" i="2" s="1"/>
  <c r="BJ2153" i="2" s="1"/>
  <c r="BI2153" i="2" s="1"/>
  <c r="BH2153" i="2" s="1"/>
  <c r="BG2153" i="2" s="1"/>
  <c r="BF2153" i="2" s="1"/>
  <c r="BE2153" i="2" s="1"/>
  <c r="BM2128" i="2"/>
  <c r="BL2128" i="2" s="1"/>
  <c r="BK2128" i="2" s="1"/>
  <c r="BJ2128" i="2" s="1"/>
  <c r="BI2128" i="2" s="1"/>
  <c r="BH2128" i="2" s="1"/>
  <c r="BG2128" i="2" s="1"/>
  <c r="BF2128" i="2" s="1"/>
  <c r="BE2128" i="2" s="1"/>
  <c r="BM2111" i="2"/>
  <c r="BM2105" i="2"/>
  <c r="BL2105" i="2" s="1"/>
  <c r="BK2105" i="2" s="1"/>
  <c r="BJ2105" i="2" s="1"/>
  <c r="BI2105" i="2" s="1"/>
  <c r="BH2105" i="2" s="1"/>
  <c r="BG2105" i="2" s="1"/>
  <c r="BF2105" i="2" s="1"/>
  <c r="BE2105" i="2" s="1"/>
  <c r="BL2071" i="2"/>
  <c r="BK2071" i="2" s="1"/>
  <c r="BJ2071" i="2" s="1"/>
  <c r="BI2071" i="2" s="1"/>
  <c r="BH2071" i="2" s="1"/>
  <c r="BG2071" i="2" s="1"/>
  <c r="BF2071" i="2" s="1"/>
  <c r="BE2071" i="2" s="1"/>
  <c r="BM2059" i="2"/>
  <c r="BL2059" i="2" s="1"/>
  <c r="BK2059" i="2" s="1"/>
  <c r="BJ2059" i="2" s="1"/>
  <c r="BI2059" i="2" s="1"/>
  <c r="BH2059" i="2" s="1"/>
  <c r="BG2059" i="2" s="1"/>
  <c r="BF2059" i="2" s="1"/>
  <c r="BE2059" i="2" s="1"/>
  <c r="BM2053" i="2"/>
  <c r="BL2053" i="2" s="1"/>
  <c r="BK2053" i="2" s="1"/>
  <c r="BJ2053" i="2" s="1"/>
  <c r="BI2053" i="2" s="1"/>
  <c r="BH2053" i="2" s="1"/>
  <c r="BG2053" i="2" s="1"/>
  <c r="BF2053" i="2" s="1"/>
  <c r="BE2053" i="2" s="1"/>
  <c r="BM2016" i="2"/>
  <c r="CX66" i="2"/>
  <c r="CW66" i="2" s="1"/>
  <c r="CV66" i="2" s="1"/>
  <c r="CU66" i="2" s="1"/>
  <c r="CT66" i="2" s="1"/>
  <c r="CS66" i="2" s="1"/>
  <c r="CR66" i="2" s="1"/>
  <c r="CQ66" i="2" s="1"/>
  <c r="CP66" i="2" s="1"/>
  <c r="CO66" i="2" s="1"/>
  <c r="CX59" i="2"/>
  <c r="CW59" i="2" s="1"/>
  <c r="CV59" i="2" s="1"/>
  <c r="CU59" i="2" s="1"/>
  <c r="CT59" i="2" s="1"/>
  <c r="CS59" i="2" s="1"/>
  <c r="CR59" i="2" s="1"/>
  <c r="CQ59" i="2" s="1"/>
  <c r="CP59" i="2" s="1"/>
  <c r="CO59" i="2" s="1"/>
  <c r="CN59" i="2" s="1"/>
  <c r="CX57" i="2"/>
  <c r="CX37" i="2"/>
  <c r="BM2700" i="2"/>
  <c r="BL2700" i="2" s="1"/>
  <c r="BK2700" i="2" s="1"/>
  <c r="BJ2700" i="2" s="1"/>
  <c r="BI2700" i="2" s="1"/>
  <c r="BH2700" i="2" s="1"/>
  <c r="BG2700" i="2" s="1"/>
  <c r="BF2700" i="2" s="1"/>
  <c r="BE2700" i="2" s="1"/>
  <c r="BM2694" i="2"/>
  <c r="BL2694" i="2" s="1"/>
  <c r="BK2694" i="2" s="1"/>
  <c r="BJ2694" i="2" s="1"/>
  <c r="BI2694" i="2" s="1"/>
  <c r="BH2694" i="2" s="1"/>
  <c r="BG2694" i="2" s="1"/>
  <c r="BF2694" i="2" s="1"/>
  <c r="BE2694" i="2" s="1"/>
  <c r="BM2668" i="2"/>
  <c r="BL2668" i="2" s="1"/>
  <c r="BK2668" i="2" s="1"/>
  <c r="BJ2668" i="2" s="1"/>
  <c r="BI2668" i="2" s="1"/>
  <c r="BH2668" i="2" s="1"/>
  <c r="BG2668" i="2" s="1"/>
  <c r="BF2668" i="2" s="1"/>
  <c r="BE2668" i="2" s="1"/>
  <c r="BM2662" i="2"/>
  <c r="BL2662" i="2" s="1"/>
  <c r="BK2662" i="2" s="1"/>
  <c r="BJ2662" i="2" s="1"/>
  <c r="BI2662" i="2" s="1"/>
  <c r="BH2662" i="2" s="1"/>
  <c r="BG2662" i="2" s="1"/>
  <c r="BF2662" i="2" s="1"/>
  <c r="BE2662" i="2" s="1"/>
  <c r="BM2650" i="2"/>
  <c r="BM2643" i="2"/>
  <c r="BL2643" i="2" s="1"/>
  <c r="BK2643" i="2" s="1"/>
  <c r="BJ2643" i="2" s="1"/>
  <c r="BI2643" i="2" s="1"/>
  <c r="BH2643" i="2" s="1"/>
  <c r="BG2643" i="2" s="1"/>
  <c r="BF2643" i="2" s="1"/>
  <c r="BE2643" i="2" s="1"/>
  <c r="BL2610" i="2"/>
  <c r="BK2610" i="2" s="1"/>
  <c r="BJ2610" i="2" s="1"/>
  <c r="BI2610" i="2" s="1"/>
  <c r="BH2610" i="2" s="1"/>
  <c r="BG2610" i="2" s="1"/>
  <c r="BF2610" i="2" s="1"/>
  <c r="BE2610" i="2" s="1"/>
  <c r="BM2598" i="2"/>
  <c r="BM2566" i="2"/>
  <c r="BL2536" i="2"/>
  <c r="BK2536" i="2" s="1"/>
  <c r="BJ2536" i="2" s="1"/>
  <c r="BI2536" i="2" s="1"/>
  <c r="BH2536" i="2" s="1"/>
  <c r="BG2536" i="2" s="1"/>
  <c r="BF2536" i="2" s="1"/>
  <c r="BE2536" i="2" s="1"/>
  <c r="BM2504" i="2"/>
  <c r="BL2504" i="2" s="1"/>
  <c r="BK2504" i="2" s="1"/>
  <c r="BJ2504" i="2" s="1"/>
  <c r="BI2504" i="2" s="1"/>
  <c r="BH2504" i="2" s="1"/>
  <c r="BG2504" i="2" s="1"/>
  <c r="BF2504" i="2" s="1"/>
  <c r="BE2504" i="2" s="1"/>
  <c r="BM2389" i="2"/>
  <c r="BL2389" i="2" s="1"/>
  <c r="BK2389" i="2" s="1"/>
  <c r="BJ2389" i="2" s="1"/>
  <c r="BI2389" i="2" s="1"/>
  <c r="BH2389" i="2" s="1"/>
  <c r="BG2389" i="2" s="1"/>
  <c r="BF2389" i="2" s="1"/>
  <c r="BE2389" i="2" s="1"/>
  <c r="BL2373" i="2"/>
  <c r="BK2373" i="2" s="1"/>
  <c r="BJ2373" i="2" s="1"/>
  <c r="BI2373" i="2" s="1"/>
  <c r="BH2373" i="2" s="1"/>
  <c r="BG2373" i="2" s="1"/>
  <c r="BF2373" i="2" s="1"/>
  <c r="BE2373" i="2" s="1"/>
  <c r="BM2313" i="2"/>
  <c r="BM2295" i="2"/>
  <c r="BL2295" i="2" s="1"/>
  <c r="BK2295" i="2" s="1"/>
  <c r="BJ2295" i="2" s="1"/>
  <c r="BI2295" i="2" s="1"/>
  <c r="BH2295" i="2" s="1"/>
  <c r="BG2295" i="2" s="1"/>
  <c r="BF2295" i="2" s="1"/>
  <c r="BE2295" i="2" s="1"/>
  <c r="BL2277" i="2"/>
  <c r="BM2263" i="2"/>
  <c r="BL2263" i="2" s="1"/>
  <c r="BK2263" i="2" s="1"/>
  <c r="BJ2263" i="2" s="1"/>
  <c r="BI2263" i="2" s="1"/>
  <c r="BH2263" i="2" s="1"/>
  <c r="BG2263" i="2" s="1"/>
  <c r="BF2263" i="2" s="1"/>
  <c r="BE2263" i="2" s="1"/>
  <c r="BM2233" i="2"/>
  <c r="BL2233" i="2" s="1"/>
  <c r="BK2233" i="2" s="1"/>
  <c r="BJ2233" i="2" s="1"/>
  <c r="BI2233" i="2" s="1"/>
  <c r="BH2233" i="2" s="1"/>
  <c r="BG2233" i="2" s="1"/>
  <c r="BF2233" i="2" s="1"/>
  <c r="BE2233" i="2" s="1"/>
  <c r="BM2184" i="2"/>
  <c r="BL2184" i="2" s="1"/>
  <c r="BK2184" i="2" s="1"/>
  <c r="BJ2184" i="2" s="1"/>
  <c r="BI2184" i="2" s="1"/>
  <c r="BH2184" i="2" s="1"/>
  <c r="BG2184" i="2" s="1"/>
  <c r="BF2184" i="2" s="1"/>
  <c r="BE2184" i="2" s="1"/>
  <c r="BM2157" i="2"/>
  <c r="BL2157" i="2" s="1"/>
  <c r="BK2157" i="2" s="1"/>
  <c r="BJ2157" i="2" s="1"/>
  <c r="BI2157" i="2" s="1"/>
  <c r="BH2157" i="2" s="1"/>
  <c r="BG2157" i="2" s="1"/>
  <c r="BF2157" i="2" s="1"/>
  <c r="BE2157" i="2" s="1"/>
  <c r="BM2140" i="2"/>
  <c r="BL2140" i="2" s="1"/>
  <c r="BK2140" i="2" s="1"/>
  <c r="BJ2140" i="2" s="1"/>
  <c r="BI2140" i="2" s="1"/>
  <c r="BH2140" i="2" s="1"/>
  <c r="BG2140" i="2" s="1"/>
  <c r="BF2140" i="2" s="1"/>
  <c r="BE2140" i="2" s="1"/>
  <c r="BM2122" i="2"/>
  <c r="BL2122" i="2" s="1"/>
  <c r="BK2122" i="2" s="1"/>
  <c r="BJ2122" i="2" s="1"/>
  <c r="BI2122" i="2" s="1"/>
  <c r="BH2122" i="2" s="1"/>
  <c r="BG2122" i="2" s="1"/>
  <c r="BF2122" i="2" s="1"/>
  <c r="BE2122" i="2" s="1"/>
  <c r="BM2110" i="2"/>
  <c r="BL2110" i="2" s="1"/>
  <c r="BK2110" i="2" s="1"/>
  <c r="BJ2110" i="2" s="1"/>
  <c r="BI2110" i="2" s="1"/>
  <c r="BH2110" i="2" s="1"/>
  <c r="BG2110" i="2" s="1"/>
  <c r="BF2110" i="2" s="1"/>
  <c r="BE2110" i="2" s="1"/>
  <c r="BM2085" i="2"/>
  <c r="BL2085" i="2" s="1"/>
  <c r="BK2085" i="2" s="1"/>
  <c r="BJ2085" i="2" s="1"/>
  <c r="BI2085" i="2" s="1"/>
  <c r="BH2085" i="2" s="1"/>
  <c r="BG2085" i="2" s="1"/>
  <c r="BF2085" i="2" s="1"/>
  <c r="BE2085" i="2" s="1"/>
  <c r="BL2064" i="2"/>
  <c r="BK2064" i="2" s="1"/>
  <c r="BJ2064" i="2" s="1"/>
  <c r="BI2064" i="2" s="1"/>
  <c r="BH2064" i="2" s="1"/>
  <c r="BG2064" i="2" s="1"/>
  <c r="BF2064" i="2" s="1"/>
  <c r="BE2064" i="2" s="1"/>
  <c r="BM2058" i="2"/>
  <c r="BL2058" i="2" s="1"/>
  <c r="BK2058" i="2" s="1"/>
  <c r="BJ2058" i="2" s="1"/>
  <c r="BI2058" i="2" s="1"/>
  <c r="BH2058" i="2" s="1"/>
  <c r="BG2058" i="2" s="1"/>
  <c r="BF2058" i="2" s="1"/>
  <c r="BE2058" i="2" s="1"/>
  <c r="BL2040" i="2"/>
  <c r="BK2040" i="2" s="1"/>
  <c r="BM2015" i="2"/>
  <c r="BL2015" i="2" s="1"/>
  <c r="BK2015" i="2" s="1"/>
  <c r="BJ2015" i="2" s="1"/>
  <c r="BI2015" i="2" s="1"/>
  <c r="BH2015" i="2" s="1"/>
  <c r="BG2015" i="2" s="1"/>
  <c r="BF2015" i="2" s="1"/>
  <c r="BE2015" i="2" s="1"/>
  <c r="BM2003" i="2"/>
  <c r="BL2003" i="2" s="1"/>
  <c r="BK2003" i="2" s="1"/>
  <c r="BJ2003" i="2" s="1"/>
  <c r="BI2003" i="2" s="1"/>
  <c r="BH2003" i="2" s="1"/>
  <c r="BG2003" i="2" s="1"/>
  <c r="BF2003" i="2" s="1"/>
  <c r="BE2003" i="2" s="1"/>
  <c r="G169" i="2"/>
  <c r="CW72" i="2"/>
  <c r="BM2630" i="2"/>
  <c r="BL2630" i="2" s="1"/>
  <c r="BK2630" i="2" s="1"/>
  <c r="BJ2630" i="2" s="1"/>
  <c r="BI2630" i="2" s="1"/>
  <c r="BH2630" i="2" s="1"/>
  <c r="BG2630" i="2" s="1"/>
  <c r="BF2630" i="2" s="1"/>
  <c r="BE2630" i="2" s="1"/>
  <c r="BM2453" i="2"/>
  <c r="BL2453" i="2" s="1"/>
  <c r="BK2453" i="2" s="1"/>
  <c r="BJ2453" i="2" s="1"/>
  <c r="BI2453" i="2" s="1"/>
  <c r="BH2453" i="2" s="1"/>
  <c r="BG2453" i="2" s="1"/>
  <c r="BF2453" i="2" s="1"/>
  <c r="BE2453" i="2" s="1"/>
  <c r="BM2425" i="2"/>
  <c r="BL2425" i="2" s="1"/>
  <c r="BK2425" i="2" s="1"/>
  <c r="BJ2425" i="2" s="1"/>
  <c r="BI2425" i="2" s="1"/>
  <c r="BH2425" i="2" s="1"/>
  <c r="BG2425" i="2" s="1"/>
  <c r="BF2425" i="2" s="1"/>
  <c r="BE2425" i="2" s="1"/>
  <c r="BM2401" i="2"/>
  <c r="BM2353" i="2"/>
  <c r="BM2347" i="2"/>
  <c r="BL2347" i="2" s="1"/>
  <c r="BK2347" i="2" s="1"/>
  <c r="BJ2347" i="2" s="1"/>
  <c r="BI2347" i="2" s="1"/>
  <c r="BH2347" i="2" s="1"/>
  <c r="BG2347" i="2" s="1"/>
  <c r="BF2347" i="2" s="1"/>
  <c r="BE2347" i="2" s="1"/>
  <c r="BM2283" i="2"/>
  <c r="BL2283" i="2" s="1"/>
  <c r="BK2283" i="2" s="1"/>
  <c r="BJ2283" i="2" s="1"/>
  <c r="BI2283" i="2" s="1"/>
  <c r="BH2283" i="2" s="1"/>
  <c r="BG2283" i="2" s="1"/>
  <c r="BF2283" i="2" s="1"/>
  <c r="BE2283" i="2" s="1"/>
  <c r="BM2208" i="2"/>
  <c r="BL2208" i="2" s="1"/>
  <c r="BK2208" i="2" s="1"/>
  <c r="BJ2208" i="2" s="1"/>
  <c r="BI2208" i="2" s="1"/>
  <c r="BH2208" i="2" s="1"/>
  <c r="BG2208" i="2" s="1"/>
  <c r="BF2208" i="2" s="1"/>
  <c r="BE2208" i="2" s="1"/>
  <c r="BM2190" i="2"/>
  <c r="BM2173" i="2"/>
  <c r="BL2173" i="2" s="1"/>
  <c r="BK2173" i="2" s="1"/>
  <c r="BJ2173" i="2" s="1"/>
  <c r="BI2173" i="2" s="1"/>
  <c r="BH2173" i="2" s="1"/>
  <c r="BG2173" i="2" s="1"/>
  <c r="BF2173" i="2" s="1"/>
  <c r="BE2173" i="2" s="1"/>
  <c r="BM2156" i="2"/>
  <c r="BL2156" i="2" s="1"/>
  <c r="BK2156" i="2" s="1"/>
  <c r="BJ2156" i="2" s="1"/>
  <c r="BI2156" i="2" s="1"/>
  <c r="BH2156" i="2" s="1"/>
  <c r="BG2156" i="2" s="1"/>
  <c r="BF2156" i="2" s="1"/>
  <c r="BE2156" i="2" s="1"/>
  <c r="BL2126" i="2"/>
  <c r="BK2126" i="2" s="1"/>
  <c r="BM2057" i="2"/>
  <c r="BL2057" i="2" s="1"/>
  <c r="BK2057" i="2" s="1"/>
  <c r="BJ2057" i="2" s="1"/>
  <c r="BI2057" i="2" s="1"/>
  <c r="BH2057" i="2" s="1"/>
  <c r="BG2057" i="2" s="1"/>
  <c r="BF2057" i="2" s="1"/>
  <c r="BE2057" i="2" s="1"/>
  <c r="BN286" i="2"/>
  <c r="CX31" i="2"/>
  <c r="BL2698" i="2"/>
  <c r="BK2698" i="2" s="1"/>
  <c r="BJ2698" i="2" s="1"/>
  <c r="BI2698" i="2" s="1"/>
  <c r="BH2698" i="2" s="1"/>
  <c r="BG2698" i="2" s="1"/>
  <c r="BF2698" i="2" s="1"/>
  <c r="BE2698" i="2" s="1"/>
  <c r="BM2692" i="2"/>
  <c r="BM2686" i="2"/>
  <c r="BL2686" i="2" s="1"/>
  <c r="BK2686" i="2" s="1"/>
  <c r="BJ2686" i="2" s="1"/>
  <c r="BI2686" i="2" s="1"/>
  <c r="BH2686" i="2" s="1"/>
  <c r="BG2686" i="2" s="1"/>
  <c r="BF2686" i="2" s="1"/>
  <c r="BE2686" i="2" s="1"/>
  <c r="BL2666" i="2"/>
  <c r="BK2666" i="2" s="1"/>
  <c r="BJ2666" i="2" s="1"/>
  <c r="BI2666" i="2" s="1"/>
  <c r="BH2666" i="2" s="1"/>
  <c r="BG2666" i="2" s="1"/>
  <c r="BF2666" i="2" s="1"/>
  <c r="BE2666" i="2" s="1"/>
  <c r="BL2602" i="2"/>
  <c r="BK2602" i="2" s="1"/>
  <c r="BJ2602" i="2" s="1"/>
  <c r="BI2602" i="2" s="1"/>
  <c r="BH2602" i="2" s="1"/>
  <c r="BG2602" i="2" s="1"/>
  <c r="BF2602" i="2" s="1"/>
  <c r="BE2602" i="2" s="1"/>
  <c r="BL2570" i="2"/>
  <c r="BK2570" i="2" s="1"/>
  <c r="BJ2570" i="2" s="1"/>
  <c r="BI2570" i="2" s="1"/>
  <c r="BH2570" i="2" s="1"/>
  <c r="BG2570" i="2" s="1"/>
  <c r="BF2570" i="2" s="1"/>
  <c r="BE2570" i="2" s="1"/>
  <c r="BL2528" i="2"/>
  <c r="BK2528" i="2" s="1"/>
  <c r="BJ2528" i="2" s="1"/>
  <c r="BI2528" i="2" s="1"/>
  <c r="BH2528" i="2" s="1"/>
  <c r="BG2528" i="2" s="1"/>
  <c r="BF2528" i="2" s="1"/>
  <c r="BE2528" i="2" s="1"/>
  <c r="BL2502" i="2"/>
  <c r="BK2502" i="2" s="1"/>
  <c r="BM2482" i="2"/>
  <c r="BL2482" i="2" s="1"/>
  <c r="BL2471" i="2"/>
  <c r="BK2471" i="2" s="1"/>
  <c r="BJ2471" i="2" s="1"/>
  <c r="BI2471" i="2" s="1"/>
  <c r="BH2471" i="2" s="1"/>
  <c r="BG2471" i="2" s="1"/>
  <c r="BF2471" i="2" s="1"/>
  <c r="BE2471" i="2" s="1"/>
  <c r="BM2419" i="2"/>
  <c r="BL2419" i="2" s="1"/>
  <c r="BK2419" i="2" s="1"/>
  <c r="BJ2419" i="2" s="1"/>
  <c r="BI2419" i="2" s="1"/>
  <c r="BH2419" i="2" s="1"/>
  <c r="BG2419" i="2" s="1"/>
  <c r="BF2419" i="2" s="1"/>
  <c r="BE2419" i="2" s="1"/>
  <c r="BM2371" i="2"/>
  <c r="BL2371" i="2" s="1"/>
  <c r="BK2371" i="2" s="1"/>
  <c r="BJ2371" i="2" s="1"/>
  <c r="BI2371" i="2" s="1"/>
  <c r="BH2371" i="2" s="1"/>
  <c r="BG2371" i="2" s="1"/>
  <c r="BF2371" i="2" s="1"/>
  <c r="BE2371" i="2" s="1"/>
  <c r="BM2359" i="2"/>
  <c r="BL2359" i="2" s="1"/>
  <c r="BK2359" i="2" s="1"/>
  <c r="BJ2359" i="2" s="1"/>
  <c r="BI2359" i="2" s="1"/>
  <c r="BH2359" i="2" s="1"/>
  <c r="BG2359" i="2" s="1"/>
  <c r="BF2359" i="2" s="1"/>
  <c r="BE2359" i="2" s="1"/>
  <c r="BM2339" i="2"/>
  <c r="BL2339" i="2" s="1"/>
  <c r="BK2339" i="2" s="1"/>
  <c r="BJ2339" i="2" s="1"/>
  <c r="BI2339" i="2" s="1"/>
  <c r="BH2339" i="2" s="1"/>
  <c r="BG2339" i="2" s="1"/>
  <c r="BF2339" i="2" s="1"/>
  <c r="BE2339" i="2" s="1"/>
  <c r="BM2276" i="2"/>
  <c r="BL2276" i="2" s="1"/>
  <c r="BK2276" i="2" s="1"/>
  <c r="BJ2276" i="2" s="1"/>
  <c r="BI2276" i="2" s="1"/>
  <c r="BH2276" i="2" s="1"/>
  <c r="BG2276" i="2" s="1"/>
  <c r="BF2276" i="2" s="1"/>
  <c r="BE2276" i="2" s="1"/>
  <c r="BM2250" i="2"/>
  <c r="BL2250" i="2" s="1"/>
  <c r="BK2250" i="2" s="1"/>
  <c r="BJ2250" i="2" s="1"/>
  <c r="BI2250" i="2" s="1"/>
  <c r="BH2250" i="2" s="1"/>
  <c r="BG2250" i="2" s="1"/>
  <c r="BF2250" i="2" s="1"/>
  <c r="BE2250" i="2" s="1"/>
  <c r="BL2226" i="2"/>
  <c r="BK2226" i="2" s="1"/>
  <c r="BJ2226" i="2" s="1"/>
  <c r="BI2226" i="2" s="1"/>
  <c r="BH2226" i="2" s="1"/>
  <c r="BG2226" i="2" s="1"/>
  <c r="BF2226" i="2" s="1"/>
  <c r="BE2226" i="2" s="1"/>
  <c r="BM2221" i="2"/>
  <c r="BL2221" i="2" s="1"/>
  <c r="BK2221" i="2" s="1"/>
  <c r="BJ2221" i="2" s="1"/>
  <c r="BI2221" i="2" s="1"/>
  <c r="BH2221" i="2" s="1"/>
  <c r="BG2221" i="2" s="1"/>
  <c r="BF2221" i="2" s="1"/>
  <c r="BE2221" i="2" s="1"/>
  <c r="BM2213" i="2"/>
  <c r="BL2213" i="2" s="1"/>
  <c r="BK2213" i="2" s="1"/>
  <c r="BJ2213" i="2" s="1"/>
  <c r="BI2213" i="2" s="1"/>
  <c r="BH2213" i="2" s="1"/>
  <c r="BG2213" i="2" s="1"/>
  <c r="BF2213" i="2" s="1"/>
  <c r="BE2213" i="2" s="1"/>
  <c r="BM2201" i="2"/>
  <c r="BL2201" i="2" s="1"/>
  <c r="BK2201" i="2" s="1"/>
  <c r="BJ2201" i="2" s="1"/>
  <c r="BI2201" i="2" s="1"/>
  <c r="BH2201" i="2" s="1"/>
  <c r="BG2201" i="2" s="1"/>
  <c r="BF2201" i="2" s="1"/>
  <c r="BE2201" i="2" s="1"/>
  <c r="BM2189" i="2"/>
  <c r="BL2189" i="2" s="1"/>
  <c r="BK2189" i="2" s="1"/>
  <c r="BJ2189" i="2" s="1"/>
  <c r="BI2189" i="2" s="1"/>
  <c r="BH2189" i="2" s="1"/>
  <c r="BG2189" i="2" s="1"/>
  <c r="BF2189" i="2" s="1"/>
  <c r="BE2189" i="2" s="1"/>
  <c r="BM2178" i="2"/>
  <c r="BL2178" i="2" s="1"/>
  <c r="BK2178" i="2" s="1"/>
  <c r="BJ2178" i="2" s="1"/>
  <c r="BI2178" i="2" s="1"/>
  <c r="BH2178" i="2" s="1"/>
  <c r="BG2178" i="2" s="1"/>
  <c r="BF2178" i="2" s="1"/>
  <c r="BE2178" i="2" s="1"/>
  <c r="BM2172" i="2"/>
  <c r="BL2172" i="2" s="1"/>
  <c r="BK2172" i="2" s="1"/>
  <c r="BJ2172" i="2" s="1"/>
  <c r="BI2172" i="2" s="1"/>
  <c r="BH2172" i="2" s="1"/>
  <c r="BG2172" i="2" s="1"/>
  <c r="BF2172" i="2" s="1"/>
  <c r="BE2172" i="2" s="1"/>
  <c r="BM2126" i="2"/>
  <c r="BM2120" i="2"/>
  <c r="BL2120" i="2" s="1"/>
  <c r="BK2120" i="2" s="1"/>
  <c r="BJ2120" i="2" s="1"/>
  <c r="BI2120" i="2" s="1"/>
  <c r="BH2120" i="2" s="1"/>
  <c r="BG2120" i="2" s="1"/>
  <c r="BF2120" i="2" s="1"/>
  <c r="BE2120" i="2" s="1"/>
  <c r="BM2102" i="2"/>
  <c r="BL2102" i="2" s="1"/>
  <c r="BK2102" i="2" s="1"/>
  <c r="BJ2102" i="2" s="1"/>
  <c r="BI2102" i="2" s="1"/>
  <c r="BH2102" i="2" s="1"/>
  <c r="BG2102" i="2" s="1"/>
  <c r="BF2102" i="2" s="1"/>
  <c r="BE2102" i="2" s="1"/>
  <c r="BL2024" i="2"/>
  <c r="BK2024" i="2" s="1"/>
  <c r="BL1991" i="2"/>
  <c r="CK34" i="2"/>
  <c r="BK2056" i="2"/>
  <c r="BJ2056" i="2" s="1"/>
  <c r="BI2056" i="2" s="1"/>
  <c r="BH2056" i="2" s="1"/>
  <c r="BG2056" i="2" s="1"/>
  <c r="BF2056" i="2" s="1"/>
  <c r="BE2056" i="2" s="1"/>
  <c r="BM2050" i="2"/>
  <c r="BL2050" i="2" s="1"/>
  <c r="BK2050" i="2" s="1"/>
  <c r="BJ2050" i="2" s="1"/>
  <c r="BI2050" i="2" s="1"/>
  <c r="BH2050" i="2" s="1"/>
  <c r="BG2050" i="2" s="1"/>
  <c r="BF2050" i="2" s="1"/>
  <c r="BE2050" i="2" s="1"/>
  <c r="BM1976" i="2"/>
  <c r="BL2729" i="2"/>
  <c r="BK2729" i="2" s="1"/>
  <c r="BJ2729" i="2" s="1"/>
  <c r="BI2729" i="2" s="1"/>
  <c r="BH2729" i="2" s="1"/>
  <c r="BG2729" i="2" s="1"/>
  <c r="BF2729" i="2" s="1"/>
  <c r="BE2729" i="2" s="1"/>
  <c r="BM2620" i="2"/>
  <c r="BL2562" i="2"/>
  <c r="BK2562" i="2" s="1"/>
  <c r="BJ2562" i="2" s="1"/>
  <c r="BI2562" i="2" s="1"/>
  <c r="BH2562" i="2" s="1"/>
  <c r="BG2562" i="2" s="1"/>
  <c r="BF2562" i="2" s="1"/>
  <c r="BE2562" i="2" s="1"/>
  <c r="BL2518" i="2"/>
  <c r="BK2518" i="2" s="1"/>
  <c r="BJ2518" i="2" s="1"/>
  <c r="BI2518" i="2" s="1"/>
  <c r="BH2518" i="2" s="1"/>
  <c r="BG2518" i="2" s="1"/>
  <c r="BF2518" i="2" s="1"/>
  <c r="BE2518" i="2" s="1"/>
  <c r="BM2514" i="2"/>
  <c r="BL2514" i="2" s="1"/>
  <c r="BK2514" i="2" s="1"/>
  <c r="BJ2514" i="2" s="1"/>
  <c r="BI2514" i="2" s="1"/>
  <c r="BH2514" i="2" s="1"/>
  <c r="BG2514" i="2" s="1"/>
  <c r="BF2514" i="2" s="1"/>
  <c r="BE2514" i="2" s="1"/>
  <c r="BM2463" i="2"/>
  <c r="BL2463" i="2" s="1"/>
  <c r="BK2463" i="2" s="1"/>
  <c r="BJ2463" i="2" s="1"/>
  <c r="BI2463" i="2" s="1"/>
  <c r="BH2463" i="2" s="1"/>
  <c r="BG2463" i="2" s="1"/>
  <c r="BF2463" i="2" s="1"/>
  <c r="BE2463" i="2" s="1"/>
  <c r="BM2417" i="2"/>
  <c r="BL2417" i="2" s="1"/>
  <c r="BK2417" i="2" s="1"/>
  <c r="BJ2417" i="2" s="1"/>
  <c r="BI2417" i="2" s="1"/>
  <c r="BH2417" i="2" s="1"/>
  <c r="BG2417" i="2" s="1"/>
  <c r="BF2417" i="2" s="1"/>
  <c r="BE2417" i="2" s="1"/>
  <c r="BM2333" i="2"/>
  <c r="BL2333" i="2" s="1"/>
  <c r="BK2333" i="2" s="1"/>
  <c r="BJ2333" i="2" s="1"/>
  <c r="BI2333" i="2" s="1"/>
  <c r="BH2333" i="2" s="1"/>
  <c r="BG2333" i="2" s="1"/>
  <c r="BF2333" i="2" s="1"/>
  <c r="BE2333" i="2" s="1"/>
  <c r="BM2281" i="2"/>
  <c r="BL2281" i="2" s="1"/>
  <c r="BK2281" i="2" s="1"/>
  <c r="BJ2281" i="2" s="1"/>
  <c r="BM2164" i="2"/>
  <c r="BL2164" i="2" s="1"/>
  <c r="BK2164" i="2" s="1"/>
  <c r="BJ2164" i="2" s="1"/>
  <c r="BI2164" i="2" s="1"/>
  <c r="BH2164" i="2" s="1"/>
  <c r="BG2164" i="2" s="1"/>
  <c r="BF2164" i="2" s="1"/>
  <c r="BE2164" i="2" s="1"/>
  <c r="BM2149" i="2"/>
  <c r="BL2149" i="2" s="1"/>
  <c r="BK2149" i="2" s="1"/>
  <c r="BJ2149" i="2" s="1"/>
  <c r="BI2149" i="2" s="1"/>
  <c r="BH2149" i="2" s="1"/>
  <c r="BG2149" i="2" s="1"/>
  <c r="BF2149" i="2" s="1"/>
  <c r="BE2149" i="2" s="1"/>
  <c r="BM2136" i="2"/>
  <c r="BL2136" i="2" s="1"/>
  <c r="BK2136" i="2" s="1"/>
  <c r="BJ2136" i="2" s="1"/>
  <c r="BI2136" i="2" s="1"/>
  <c r="BH2136" i="2" s="1"/>
  <c r="BG2136" i="2" s="1"/>
  <c r="BF2136" i="2" s="1"/>
  <c r="BE2136" i="2" s="1"/>
  <c r="BM2100" i="2"/>
  <c r="BL2100" i="2" s="1"/>
  <c r="BK2100" i="2" s="1"/>
  <c r="BJ2100" i="2" s="1"/>
  <c r="BI2100" i="2" s="1"/>
  <c r="BH2100" i="2" s="1"/>
  <c r="BG2100" i="2" s="1"/>
  <c r="BF2100" i="2" s="1"/>
  <c r="BE2100" i="2" s="1"/>
  <c r="BM2095" i="2"/>
  <c r="BL2095" i="2" s="1"/>
  <c r="BK2095" i="2" s="1"/>
  <c r="BJ2095" i="2" s="1"/>
  <c r="BI2095" i="2" s="1"/>
  <c r="BH2095" i="2" s="1"/>
  <c r="BG2095" i="2" s="1"/>
  <c r="BF2095" i="2" s="1"/>
  <c r="BE2095" i="2" s="1"/>
  <c r="BM2089" i="2"/>
  <c r="BL2089" i="2" s="1"/>
  <c r="BK2089" i="2" s="1"/>
  <c r="BJ2089" i="2" s="1"/>
  <c r="BI2089" i="2" s="1"/>
  <c r="BH2089" i="2" s="1"/>
  <c r="BG2089" i="2" s="1"/>
  <c r="BF2089" i="2" s="1"/>
  <c r="BE2089" i="2" s="1"/>
  <c r="BM2067" i="2"/>
  <c r="BL2067" i="2" s="1"/>
  <c r="BK2067" i="2" s="1"/>
  <c r="BJ2067" i="2" s="1"/>
  <c r="BI2067" i="2" s="1"/>
  <c r="BH2067" i="2" s="1"/>
  <c r="BG2067" i="2" s="1"/>
  <c r="BF2067" i="2" s="1"/>
  <c r="BE2067" i="2" s="1"/>
  <c r="BL2056" i="2"/>
  <c r="BM2019" i="2"/>
  <c r="BL2019" i="2" s="1"/>
  <c r="BK2019" i="2" s="1"/>
  <c r="BJ2019" i="2" s="1"/>
  <c r="BI2019" i="2" s="1"/>
  <c r="BH2019" i="2" s="1"/>
  <c r="BG2019" i="2" s="1"/>
  <c r="BF2019" i="2" s="1"/>
  <c r="BE2019" i="2" s="1"/>
  <c r="BL2012" i="2"/>
  <c r="BK2012" i="2" s="1"/>
  <c r="BM2007" i="2"/>
  <c r="CK73" i="2"/>
  <c r="BM2683" i="2"/>
  <c r="BL2683" i="2" s="1"/>
  <c r="BK2683" i="2" s="1"/>
  <c r="BJ2683" i="2" s="1"/>
  <c r="BI2683" i="2" s="1"/>
  <c r="BH2683" i="2" s="1"/>
  <c r="BG2683" i="2" s="1"/>
  <c r="BF2683" i="2" s="1"/>
  <c r="BE2683" i="2" s="1"/>
  <c r="BM2652" i="2"/>
  <c r="BL2652" i="2" s="1"/>
  <c r="BK2652" i="2" s="1"/>
  <c r="BJ2652" i="2" s="1"/>
  <c r="BI2652" i="2" s="1"/>
  <c r="BH2652" i="2" s="1"/>
  <c r="BG2652" i="2" s="1"/>
  <c r="BF2652" i="2" s="1"/>
  <c r="BE2652" i="2" s="1"/>
  <c r="BM2626" i="2"/>
  <c r="BL2626" i="2" s="1"/>
  <c r="BK2626" i="2" s="1"/>
  <c r="BJ2626" i="2" s="1"/>
  <c r="BI2626" i="2" s="1"/>
  <c r="BH2626" i="2" s="1"/>
  <c r="BG2626" i="2" s="1"/>
  <c r="BF2626" i="2" s="1"/>
  <c r="BE2626" i="2" s="1"/>
  <c r="BL2606" i="2"/>
  <c r="BK2606" i="2" s="1"/>
  <c r="BJ2606" i="2" s="1"/>
  <c r="BI2606" i="2" s="1"/>
  <c r="BH2606" i="2" s="1"/>
  <c r="BG2606" i="2" s="1"/>
  <c r="BF2606" i="2" s="1"/>
  <c r="BE2606" i="2" s="1"/>
  <c r="BM2594" i="2"/>
  <c r="BL2594" i="2" s="1"/>
  <c r="BK2594" i="2" s="1"/>
  <c r="BJ2594" i="2" s="1"/>
  <c r="BI2594" i="2" s="1"/>
  <c r="BH2594" i="2" s="1"/>
  <c r="BG2594" i="2" s="1"/>
  <c r="BF2594" i="2" s="1"/>
  <c r="BE2594" i="2" s="1"/>
  <c r="BL2574" i="2"/>
  <c r="BK2574" i="2" s="1"/>
  <c r="BJ2574" i="2" s="1"/>
  <c r="BI2574" i="2" s="1"/>
  <c r="BH2574" i="2" s="1"/>
  <c r="BG2574" i="2" s="1"/>
  <c r="BF2574" i="2" s="1"/>
  <c r="BE2574" i="2" s="1"/>
  <c r="BM2562" i="2"/>
  <c r="BL2532" i="2"/>
  <c r="BK2532" i="2" s="1"/>
  <c r="BJ2532" i="2" s="1"/>
  <c r="BI2532" i="2" s="1"/>
  <c r="BH2532" i="2" s="1"/>
  <c r="BG2532" i="2" s="1"/>
  <c r="BF2532" i="2" s="1"/>
  <c r="BE2532" i="2" s="1"/>
  <c r="BL2526" i="2"/>
  <c r="BM2500" i="2"/>
  <c r="BL2500" i="2" s="1"/>
  <c r="BK2500" i="2" s="1"/>
  <c r="BJ2500" i="2" s="1"/>
  <c r="BI2500" i="2" s="1"/>
  <c r="BH2500" i="2" s="1"/>
  <c r="BG2500" i="2" s="1"/>
  <c r="BF2500" i="2" s="1"/>
  <c r="BE2500" i="2" s="1"/>
  <c r="BM2435" i="2"/>
  <c r="BL2435" i="2" s="1"/>
  <c r="BK2435" i="2" s="1"/>
  <c r="BJ2435" i="2" s="1"/>
  <c r="BI2435" i="2" s="1"/>
  <c r="BH2435" i="2" s="1"/>
  <c r="BG2435" i="2" s="1"/>
  <c r="BF2435" i="2" s="1"/>
  <c r="BE2435" i="2" s="1"/>
  <c r="BM2391" i="2"/>
  <c r="BL2391" i="2" s="1"/>
  <c r="BK2391" i="2" s="1"/>
  <c r="BJ2391" i="2" s="1"/>
  <c r="BI2391" i="2" s="1"/>
  <c r="BH2391" i="2" s="1"/>
  <c r="BG2391" i="2" s="1"/>
  <c r="BF2391" i="2" s="1"/>
  <c r="BE2391" i="2" s="1"/>
  <c r="BL2385" i="2"/>
  <c r="BK2385" i="2" s="1"/>
  <c r="BJ2385" i="2" s="1"/>
  <c r="BI2385" i="2" s="1"/>
  <c r="BH2385" i="2" s="1"/>
  <c r="BG2385" i="2" s="1"/>
  <c r="BF2385" i="2" s="1"/>
  <c r="BE2385" i="2" s="1"/>
  <c r="BM2297" i="2"/>
  <c r="BL2297" i="2" s="1"/>
  <c r="BK2297" i="2" s="1"/>
  <c r="BJ2297" i="2" s="1"/>
  <c r="BI2297" i="2" s="1"/>
  <c r="BH2297" i="2" s="1"/>
  <c r="BG2297" i="2" s="1"/>
  <c r="BF2297" i="2" s="1"/>
  <c r="BE2297" i="2" s="1"/>
  <c r="BL2254" i="2"/>
  <c r="BK2254" i="2" s="1"/>
  <c r="BJ2254" i="2" s="1"/>
  <c r="BI2254" i="2" s="1"/>
  <c r="BH2254" i="2" s="1"/>
  <c r="BG2254" i="2" s="1"/>
  <c r="BF2254" i="2" s="1"/>
  <c r="BE2254" i="2" s="1"/>
  <c r="BM2218" i="2"/>
  <c r="BL2218" i="2" s="1"/>
  <c r="BK2218" i="2" s="1"/>
  <c r="BJ2218" i="2" s="1"/>
  <c r="BI2218" i="2" s="1"/>
  <c r="BH2218" i="2" s="1"/>
  <c r="BG2218" i="2" s="1"/>
  <c r="BF2218" i="2" s="1"/>
  <c r="BE2218" i="2" s="1"/>
  <c r="BM2193" i="2"/>
  <c r="BL2193" i="2" s="1"/>
  <c r="BK2193" i="2" s="1"/>
  <c r="BJ2193" i="2" s="1"/>
  <c r="BI2193" i="2" s="1"/>
  <c r="BH2193" i="2" s="1"/>
  <c r="BG2193" i="2" s="1"/>
  <c r="BF2193" i="2" s="1"/>
  <c r="BE2193" i="2" s="1"/>
  <c r="BM2094" i="2"/>
  <c r="BL2094" i="2" s="1"/>
  <c r="BK2094" i="2" s="1"/>
  <c r="BM2028" i="2"/>
  <c r="BL1995" i="2"/>
  <c r="BK1995" i="2" s="1"/>
  <c r="BJ1995" i="2" s="1"/>
  <c r="BI1995" i="2" s="1"/>
  <c r="BH1995" i="2" s="1"/>
  <c r="BG1995" i="2" s="1"/>
  <c r="BF1995" i="2" s="1"/>
  <c r="BE1995" i="2" s="1"/>
  <c r="AA113" i="2"/>
  <c r="AD113" i="2" s="1"/>
  <c r="AA159" i="2"/>
  <c r="AE159" i="2" s="1"/>
  <c r="G388" i="2"/>
  <c r="BN388" i="2"/>
  <c r="AU388" i="2"/>
  <c r="Z388" i="2"/>
  <c r="AA160" i="2"/>
  <c r="AD160" i="2" s="1"/>
  <c r="AB206" i="2"/>
  <c r="AB308" i="2"/>
  <c r="Z387" i="2"/>
  <c r="G387" i="2"/>
  <c r="BN387" i="2"/>
  <c r="AU387" i="2"/>
  <c r="G386" i="2"/>
  <c r="BN386" i="2"/>
  <c r="AU386" i="2"/>
  <c r="Z386" i="2"/>
  <c r="AB64" i="2"/>
  <c r="AA260" i="2"/>
  <c r="AD260" i="2" s="1"/>
  <c r="AA283" i="2"/>
  <c r="AD283" i="2" s="1"/>
  <c r="BU15" i="2"/>
  <c r="BT15" i="2"/>
  <c r="BT2" i="2"/>
  <c r="BU2" i="2"/>
  <c r="BT40" i="2"/>
  <c r="BS40" i="2" s="1"/>
  <c r="BQ40" i="2" s="1"/>
  <c r="BU40" i="2"/>
  <c r="BT17" i="2"/>
  <c r="BU17" i="2"/>
  <c r="AJ92" i="2"/>
  <c r="AK92" i="2"/>
  <c r="AJ278" i="2"/>
  <c r="AE91" i="2"/>
  <c r="AD91" i="2"/>
  <c r="AI26" i="2"/>
  <c r="BU26" i="2"/>
  <c r="BT26" i="2"/>
  <c r="BT53" i="2"/>
  <c r="BU53" i="2"/>
  <c r="BT42" i="2"/>
  <c r="BS42" i="2" s="1"/>
  <c r="BQ42" i="2" s="1"/>
  <c r="BU42" i="2"/>
  <c r="BU67" i="2"/>
  <c r="BT67" i="2"/>
  <c r="BS67" i="2" s="1"/>
  <c r="BQ67" i="2" s="1"/>
  <c r="BT19" i="2"/>
  <c r="BU19" i="2"/>
  <c r="AI314" i="2"/>
  <c r="AJ314" i="2"/>
  <c r="AK314" i="2"/>
  <c r="AD206" i="2"/>
  <c r="AE206" i="2"/>
  <c r="BU56" i="2"/>
  <c r="BT56" i="2"/>
  <c r="AI179" i="2"/>
  <c r="AJ179" i="2"/>
  <c r="AK179" i="2"/>
  <c r="BT68" i="2"/>
  <c r="BU68" i="2"/>
  <c r="AA149" i="2"/>
  <c r="AB149" i="2"/>
  <c r="AA33" i="2"/>
  <c r="AB33" i="2"/>
  <c r="BU37" i="2"/>
  <c r="BT37" i="2"/>
  <c r="BT60" i="2"/>
  <c r="BU60" i="2"/>
  <c r="BT50" i="2"/>
  <c r="BU50" i="2"/>
  <c r="BT9" i="2"/>
  <c r="BU9" i="2"/>
  <c r="BT59" i="2"/>
  <c r="BS59" i="2" s="1"/>
  <c r="BQ59" i="2" s="1"/>
  <c r="BU59" i="2"/>
  <c r="BU65" i="2"/>
  <c r="BT11" i="2"/>
  <c r="BU11" i="2"/>
  <c r="AB165" i="2"/>
  <c r="AA165" i="2"/>
  <c r="BT48" i="2"/>
  <c r="BS48" i="2" s="1"/>
  <c r="BQ48" i="2" s="1"/>
  <c r="BU48" i="2"/>
  <c r="BU27" i="2"/>
  <c r="BT27" i="2"/>
  <c r="AK173" i="2"/>
  <c r="AI173" i="2"/>
  <c r="AJ173" i="2"/>
  <c r="BT75" i="2"/>
  <c r="BS75" i="2" s="1"/>
  <c r="BQ75" i="2" s="1"/>
  <c r="BU75" i="2"/>
  <c r="BT55" i="2"/>
  <c r="BU55" i="2"/>
  <c r="BT64" i="2"/>
  <c r="BU64" i="2"/>
  <c r="BT54" i="2"/>
  <c r="BU54" i="2"/>
  <c r="BU10" i="2"/>
  <c r="BT10" i="2"/>
  <c r="BT44" i="2"/>
  <c r="BU44" i="2"/>
  <c r="AE381" i="2"/>
  <c r="K358" i="2"/>
  <c r="AC332" i="2"/>
  <c r="BI334" i="2"/>
  <c r="BH334" i="2" s="1"/>
  <c r="BG334" i="2" s="1"/>
  <c r="BF334" i="2" s="1"/>
  <c r="BE334" i="2" s="1"/>
  <c r="BM371" i="2"/>
  <c r="BL371" i="2" s="1"/>
  <c r="BK371" i="2" s="1"/>
  <c r="BJ371" i="2" s="1"/>
  <c r="BI371" i="2" s="1"/>
  <c r="BH371" i="2" s="1"/>
  <c r="BG371" i="2" s="1"/>
  <c r="BF371" i="2" s="1"/>
  <c r="BE371" i="2" s="1"/>
  <c r="BM376" i="2"/>
  <c r="BL376" i="2" s="1"/>
  <c r="BK376" i="2" s="1"/>
  <c r="BJ376" i="2" s="1"/>
  <c r="BI376" i="2" s="1"/>
  <c r="BH376" i="2" s="1"/>
  <c r="BG376" i="2" s="1"/>
  <c r="BF376" i="2" s="1"/>
  <c r="BE376" i="2" s="1"/>
  <c r="K341" i="2"/>
  <c r="AR341" i="2"/>
  <c r="AQ341" i="2" s="1"/>
  <c r="AP341" i="2" s="1"/>
  <c r="AO341" i="2" s="1"/>
  <c r="AN341" i="2" s="1"/>
  <c r="AM341" i="2" s="1"/>
  <c r="AL341" i="2" s="1"/>
  <c r="AK341" i="2" s="1"/>
  <c r="BL368" i="2"/>
  <c r="BK368" i="2" s="1"/>
  <c r="BJ368" i="2" s="1"/>
  <c r="BI368" i="2" s="1"/>
  <c r="BH368" i="2" s="1"/>
  <c r="BG368" i="2" s="1"/>
  <c r="BF368" i="2" s="1"/>
  <c r="BE368" i="2" s="1"/>
  <c r="AF352" i="2"/>
  <c r="AF333" i="2"/>
  <c r="BL334" i="2"/>
  <c r="BK334" i="2" s="1"/>
  <c r="BJ334" i="2" s="1"/>
  <c r="I350" i="2"/>
  <c r="J348" i="2"/>
  <c r="AO352" i="2"/>
  <c r="AN352" i="2" s="1"/>
  <c r="AM352" i="2" s="1"/>
  <c r="AL352" i="2" s="1"/>
  <c r="AC341" i="2"/>
  <c r="BM368" i="2"/>
  <c r="BL337" i="2"/>
  <c r="BK337" i="2" s="1"/>
  <c r="BJ337" i="2" s="1"/>
  <c r="BI337" i="2" s="1"/>
  <c r="BH337" i="2" s="1"/>
  <c r="BG337" i="2" s="1"/>
  <c r="BF337" i="2" s="1"/>
  <c r="BE337" i="2" s="1"/>
  <c r="BC337" i="2" s="1"/>
  <c r="BL354" i="2"/>
  <c r="BK354" i="2" s="1"/>
  <c r="BJ354" i="2" s="1"/>
  <c r="BI354" i="2" s="1"/>
  <c r="BH354" i="2" s="1"/>
  <c r="BG354" i="2" s="1"/>
  <c r="BF354" i="2" s="1"/>
  <c r="BE354" i="2" s="1"/>
  <c r="AB311" i="2"/>
  <c r="AH281" i="2"/>
  <c r="AJ171" i="2"/>
  <c r="AH171" i="2" s="1"/>
  <c r="AH238" i="2"/>
  <c r="AK235" i="2"/>
  <c r="AJ235" i="2"/>
  <c r="AH235" i="2" s="1"/>
  <c r="CN20" i="2"/>
  <c r="CM20" i="2"/>
  <c r="BC38" i="2"/>
  <c r="BD38" i="2"/>
  <c r="BB38" i="2"/>
  <c r="BB311" i="2"/>
  <c r="BC311" i="2"/>
  <c r="BD311" i="2"/>
  <c r="BD152" i="2"/>
  <c r="BB152" i="2"/>
  <c r="BC152" i="2"/>
  <c r="I329" i="2"/>
  <c r="AC350" i="2"/>
  <c r="AJ76" i="2"/>
  <c r="AH76" i="2" s="1"/>
  <c r="AK76" i="2"/>
  <c r="BC231" i="2"/>
  <c r="BB231" i="2"/>
  <c r="BD231" i="2"/>
  <c r="CM48" i="2"/>
  <c r="CN48" i="2"/>
  <c r="CM15" i="2"/>
  <c r="CN15" i="2"/>
  <c r="BB299" i="2"/>
  <c r="BD299" i="2"/>
  <c r="BC299" i="2"/>
  <c r="BA299" i="2" s="1"/>
  <c r="CM25" i="2"/>
  <c r="CN25" i="2"/>
  <c r="BB181" i="2"/>
  <c r="BD181" i="2"/>
  <c r="CN12" i="2"/>
  <c r="CM12" i="2"/>
  <c r="CM44" i="2"/>
  <c r="CN44" i="2"/>
  <c r="CN16" i="2"/>
  <c r="CM16" i="2"/>
  <c r="CN2" i="2"/>
  <c r="CM2" i="2"/>
  <c r="BD53" i="2"/>
  <c r="BB53" i="2"/>
  <c r="BC53" i="2"/>
  <c r="BB177" i="2"/>
  <c r="BC177" i="2"/>
  <c r="BD177" i="2"/>
  <c r="BB74" i="2"/>
  <c r="BA74" i="2" s="1"/>
  <c r="BC74" i="2"/>
  <c r="BD74" i="2"/>
  <c r="CN18" i="2"/>
  <c r="CM18" i="2"/>
  <c r="BB233" i="2"/>
  <c r="BA233" i="2" s="1"/>
  <c r="BC233" i="2"/>
  <c r="BD233" i="2"/>
  <c r="AH198" i="2"/>
  <c r="AB198" i="2" s="1"/>
  <c r="CM13" i="2"/>
  <c r="CN13" i="2"/>
  <c r="CM23" i="2"/>
  <c r="CN23" i="2"/>
  <c r="CN35" i="2"/>
  <c r="CM35" i="2"/>
  <c r="CN62" i="2"/>
  <c r="CM62" i="2"/>
  <c r="BB253" i="2"/>
  <c r="BC253" i="2"/>
  <c r="BD253" i="2"/>
  <c r="BB101" i="2"/>
  <c r="BC101" i="2"/>
  <c r="BD101" i="2"/>
  <c r="BD351" i="2"/>
  <c r="AS358" i="2"/>
  <c r="AF372" i="2"/>
  <c r="AS340" i="2"/>
  <c r="AR340" i="2" s="1"/>
  <c r="AQ340" i="2" s="1"/>
  <c r="AP340" i="2" s="1"/>
  <c r="AO340" i="2" s="1"/>
  <c r="AN340" i="2" s="1"/>
  <c r="AM340" i="2" s="1"/>
  <c r="AL340" i="2" s="1"/>
  <c r="AS362" i="2"/>
  <c r="AR362" i="2" s="1"/>
  <c r="AQ362" i="2" s="1"/>
  <c r="AP362" i="2" s="1"/>
  <c r="AO362" i="2" s="1"/>
  <c r="AN362" i="2" s="1"/>
  <c r="AM362" i="2" s="1"/>
  <c r="AL362" i="2" s="1"/>
  <c r="BB351" i="2"/>
  <c r="BA351" i="2" s="1"/>
  <c r="AI347" i="2"/>
  <c r="AH347" i="2" s="1"/>
  <c r="AA347" i="2" s="1"/>
  <c r="AD347" i="2" s="1"/>
  <c r="AF374" i="2"/>
  <c r="AR356" i="2"/>
  <c r="AQ356" i="2" s="1"/>
  <c r="AP356" i="2" s="1"/>
  <c r="AO356" i="2" s="1"/>
  <c r="AN356" i="2" s="1"/>
  <c r="AM356" i="2" s="1"/>
  <c r="AL356" i="2" s="1"/>
  <c r="AK356" i="2" s="1"/>
  <c r="AB381" i="2"/>
  <c r="AC343" i="2"/>
  <c r="AC361" i="2"/>
  <c r="AC345" i="2"/>
  <c r="AS344" i="2"/>
  <c r="J347" i="2"/>
  <c r="J353" i="2"/>
  <c r="BM369" i="2"/>
  <c r="BL369" i="2" s="1"/>
  <c r="BK369" i="2" s="1"/>
  <c r="BJ369" i="2" s="1"/>
  <c r="BI369" i="2" s="1"/>
  <c r="BH369" i="2" s="1"/>
  <c r="BG369" i="2" s="1"/>
  <c r="BF369" i="2" s="1"/>
  <c r="BE369" i="2" s="1"/>
  <c r="AD64" i="2"/>
  <c r="AH247" i="2"/>
  <c r="AB247" i="2" s="1"/>
  <c r="CN26" i="2"/>
  <c r="CM26" i="2"/>
  <c r="CM40" i="2"/>
  <c r="CL40" i="2" s="1"/>
  <c r="CN40" i="2"/>
  <c r="CN27" i="2"/>
  <c r="CM27" i="2"/>
  <c r="CL27" i="2" s="1"/>
  <c r="CM8" i="2"/>
  <c r="CN8" i="2"/>
  <c r="BB219" i="2"/>
  <c r="BD219" i="2"/>
  <c r="BC219" i="2"/>
  <c r="CM22" i="2"/>
  <c r="CN22" i="2"/>
  <c r="BB122" i="2"/>
  <c r="BC122" i="2"/>
  <c r="BD122" i="2"/>
  <c r="CN28" i="2"/>
  <c r="CM28" i="2"/>
  <c r="BC134" i="2"/>
  <c r="BD134" i="2"/>
  <c r="BB134" i="2"/>
  <c r="CN24" i="2"/>
  <c r="CM24" i="2"/>
  <c r="BD285" i="2"/>
  <c r="BC285" i="2"/>
  <c r="BB285" i="2"/>
  <c r="BB123" i="2"/>
  <c r="BA123" i="2" s="1"/>
  <c r="BC123" i="2"/>
  <c r="BD123" i="2"/>
  <c r="BC44" i="2"/>
  <c r="BA44" i="2" s="1"/>
  <c r="BD44" i="2"/>
  <c r="BB44" i="2"/>
  <c r="BB33" i="2"/>
  <c r="BC33" i="2"/>
  <c r="BD33" i="2"/>
  <c r="CM3" i="2"/>
  <c r="CN3" i="2"/>
  <c r="BD251" i="2"/>
  <c r="BB251" i="2"/>
  <c r="CM19" i="2"/>
  <c r="CN19" i="2"/>
  <c r="AF331" i="2"/>
  <c r="AK360" i="2"/>
  <c r="AC364" i="2"/>
  <c r="I332" i="2"/>
  <c r="AC351" i="2"/>
  <c r="AC335" i="2"/>
  <c r="K368" i="2"/>
  <c r="CM36" i="2"/>
  <c r="CN36" i="2"/>
  <c r="AA144" i="2"/>
  <c r="AB140" i="2"/>
  <c r="AK89" i="2"/>
  <c r="AJ89" i="2"/>
  <c r="AH89" i="2" s="1"/>
  <c r="AI286" i="2"/>
  <c r="AH286" i="2" s="1"/>
  <c r="AK286" i="2"/>
  <c r="BD86" i="2"/>
  <c r="BC86" i="2"/>
  <c r="BB86" i="2"/>
  <c r="CN6" i="2"/>
  <c r="CM6" i="2"/>
  <c r="BA214" i="2"/>
  <c r="CM54" i="2"/>
  <c r="CL54" i="2" s="1"/>
  <c r="CN54" i="2"/>
  <c r="BA88" i="2"/>
  <c r="BC1989" i="2"/>
  <c r="BD1989" i="2"/>
  <c r="BB1989" i="2"/>
  <c r="CM69" i="2"/>
  <c r="CN69" i="2"/>
  <c r="CM66" i="2"/>
  <c r="CN66" i="2"/>
  <c r="CM67" i="2"/>
  <c r="CN67" i="2"/>
  <c r="BA300" i="2"/>
  <c r="CM73" i="2"/>
  <c r="CN73" i="2"/>
  <c r="CM34" i="2"/>
  <c r="CN34" i="2"/>
  <c r="BA149" i="2"/>
  <c r="CN58" i="2"/>
  <c r="CM58" i="2"/>
  <c r="CL58" i="2" s="1"/>
  <c r="CJ58" i="2" s="1"/>
  <c r="BD129" i="2"/>
  <c r="BB129" i="2"/>
  <c r="BC129" i="2"/>
  <c r="AS342" i="2"/>
  <c r="AR342" i="2" s="1"/>
  <c r="AQ342" i="2" s="1"/>
  <c r="AP342" i="2" s="1"/>
  <c r="AO342" i="2" s="1"/>
  <c r="AN342" i="2" s="1"/>
  <c r="AM342" i="2" s="1"/>
  <c r="AL342" i="2" s="1"/>
  <c r="BM2357" i="2"/>
  <c r="BL2357" i="2" s="1"/>
  <c r="BK2357" i="2" s="1"/>
  <c r="BJ2357" i="2" s="1"/>
  <c r="BI2357" i="2" s="1"/>
  <c r="BH2357" i="2" s="1"/>
  <c r="BG2357" i="2" s="1"/>
  <c r="BF2357" i="2" s="1"/>
  <c r="BE2357" i="2" s="1"/>
  <c r="BL2592" i="2"/>
  <c r="BK2592" i="2" s="1"/>
  <c r="BJ2592" i="2" s="1"/>
  <c r="BI2592" i="2" s="1"/>
  <c r="BH2592" i="2" s="1"/>
  <c r="BG2592" i="2" s="1"/>
  <c r="BF2592" i="2" s="1"/>
  <c r="BE2592" i="2" s="1"/>
  <c r="BL2544" i="2"/>
  <c r="BK2544" i="2" s="1"/>
  <c r="BJ2544" i="2" s="1"/>
  <c r="BI2544" i="2" s="1"/>
  <c r="BH2544" i="2" s="1"/>
  <c r="BG2544" i="2" s="1"/>
  <c r="BF2544" i="2" s="1"/>
  <c r="BE2544" i="2" s="1"/>
  <c r="BM2544" i="2"/>
  <c r="BM2699" i="2"/>
  <c r="BL2699" i="2" s="1"/>
  <c r="BK2699" i="2" s="1"/>
  <c r="BJ2699" i="2" s="1"/>
  <c r="BI2699" i="2" s="1"/>
  <c r="BH2699" i="2" s="1"/>
  <c r="BG2699" i="2" s="1"/>
  <c r="BF2699" i="2" s="1"/>
  <c r="BE2699" i="2" s="1"/>
  <c r="BL2586" i="2"/>
  <c r="BK2586" i="2" s="1"/>
  <c r="BJ2586" i="2" s="1"/>
  <c r="BI2586" i="2" s="1"/>
  <c r="BH2586" i="2" s="1"/>
  <c r="BG2586" i="2" s="1"/>
  <c r="BF2586" i="2" s="1"/>
  <c r="BE2586" i="2" s="1"/>
  <c r="BM2510" i="2"/>
  <c r="BL2510" i="2" s="1"/>
  <c r="BK2510" i="2" s="1"/>
  <c r="BJ2510" i="2" s="1"/>
  <c r="BI2510" i="2" s="1"/>
  <c r="BH2510" i="2" s="1"/>
  <c r="BG2510" i="2" s="1"/>
  <c r="BF2510" i="2" s="1"/>
  <c r="BE2510" i="2" s="1"/>
  <c r="BM2437" i="2"/>
  <c r="BL2437" i="2" s="1"/>
  <c r="BK2437" i="2" s="1"/>
  <c r="BJ2437" i="2" s="1"/>
  <c r="BI2437" i="2" s="1"/>
  <c r="BH2437" i="2" s="1"/>
  <c r="BG2437" i="2" s="1"/>
  <c r="BF2437" i="2" s="1"/>
  <c r="BE2437" i="2" s="1"/>
  <c r="BM2305" i="2"/>
  <c r="BL2305" i="2" s="1"/>
  <c r="BK2305" i="2" s="1"/>
  <c r="BJ2305" i="2" s="1"/>
  <c r="BI2305" i="2" s="1"/>
  <c r="BH2305" i="2" s="1"/>
  <c r="BG2305" i="2" s="1"/>
  <c r="BF2305" i="2" s="1"/>
  <c r="BE2305" i="2" s="1"/>
  <c r="BL2723" i="2"/>
  <c r="BM2716" i="2"/>
  <c r="BL2716" i="2" s="1"/>
  <c r="BK2716" i="2" s="1"/>
  <c r="BJ2716" i="2" s="1"/>
  <c r="BI2716" i="2" s="1"/>
  <c r="BH2716" i="2" s="1"/>
  <c r="BG2716" i="2" s="1"/>
  <c r="BF2716" i="2" s="1"/>
  <c r="BE2716" i="2" s="1"/>
  <c r="BM2710" i="2"/>
  <c r="BL2710" i="2" s="1"/>
  <c r="BK2710" i="2" s="1"/>
  <c r="BJ2710" i="2" s="1"/>
  <c r="BI2710" i="2" s="1"/>
  <c r="BH2710" i="2" s="1"/>
  <c r="BG2710" i="2" s="1"/>
  <c r="BF2710" i="2" s="1"/>
  <c r="BE2710" i="2" s="1"/>
  <c r="BM2508" i="2"/>
  <c r="BL2508" i="2" s="1"/>
  <c r="BK2508" i="2" s="1"/>
  <c r="BJ2508" i="2" s="1"/>
  <c r="BI2508" i="2" s="1"/>
  <c r="BH2508" i="2" s="1"/>
  <c r="BG2508" i="2" s="1"/>
  <c r="BF2508" i="2" s="1"/>
  <c r="BE2508" i="2" s="1"/>
  <c r="BK2723" i="2"/>
  <c r="BJ2723" i="2" s="1"/>
  <c r="BI2723" i="2" s="1"/>
  <c r="BH2723" i="2" s="1"/>
  <c r="BG2723" i="2" s="1"/>
  <c r="BF2723" i="2" s="1"/>
  <c r="BE2723" i="2" s="1"/>
  <c r="BI2715" i="2"/>
  <c r="BH2715" i="2" s="1"/>
  <c r="BG2715" i="2" s="1"/>
  <c r="BF2715" i="2" s="1"/>
  <c r="BE2715" i="2" s="1"/>
  <c r="BL2634" i="2"/>
  <c r="BK2634" i="2" s="1"/>
  <c r="BJ2634" i="2" s="1"/>
  <c r="BI2634" i="2" s="1"/>
  <c r="BH2634" i="2" s="1"/>
  <c r="BG2634" i="2" s="1"/>
  <c r="BF2634" i="2" s="1"/>
  <c r="BE2634" i="2" s="1"/>
  <c r="BL2622" i="2"/>
  <c r="BK2622" i="2" s="1"/>
  <c r="BJ2622" i="2" s="1"/>
  <c r="BI2622" i="2" s="1"/>
  <c r="BH2622" i="2" s="1"/>
  <c r="BG2622" i="2" s="1"/>
  <c r="BF2622" i="2" s="1"/>
  <c r="BE2622" i="2" s="1"/>
  <c r="BL2590" i="2"/>
  <c r="BK2590" i="2" s="1"/>
  <c r="BJ2590" i="2" s="1"/>
  <c r="BI2590" i="2" s="1"/>
  <c r="BH2590" i="2" s="1"/>
  <c r="BG2590" i="2" s="1"/>
  <c r="BF2590" i="2" s="1"/>
  <c r="BE2590" i="2" s="1"/>
  <c r="BM2558" i="2"/>
  <c r="BL2558" i="2" s="1"/>
  <c r="BK2558" i="2" s="1"/>
  <c r="BJ2558" i="2" s="1"/>
  <c r="BI2558" i="2" s="1"/>
  <c r="BH2558" i="2" s="1"/>
  <c r="BG2558" i="2" s="1"/>
  <c r="BF2558" i="2" s="1"/>
  <c r="BE2558" i="2" s="1"/>
  <c r="BM2708" i="2"/>
  <c r="BL2708" i="2" s="1"/>
  <c r="BK2708" i="2" s="1"/>
  <c r="BJ2708" i="2" s="1"/>
  <c r="BI2708" i="2" s="1"/>
  <c r="BH2708" i="2" s="1"/>
  <c r="BG2708" i="2" s="1"/>
  <c r="BF2708" i="2" s="1"/>
  <c r="BE2708" i="2" s="1"/>
  <c r="BM2684" i="2"/>
  <c r="BL2684" i="2"/>
  <c r="BK2684" i="2" s="1"/>
  <c r="BJ2684" i="2" s="1"/>
  <c r="BI2684" i="2" s="1"/>
  <c r="BH2684" i="2" s="1"/>
  <c r="BG2684" i="2" s="1"/>
  <c r="BF2684" i="2" s="1"/>
  <c r="BE2684" i="2" s="1"/>
  <c r="BM2707" i="2"/>
  <c r="BL2707" i="2" s="1"/>
  <c r="BK2707" i="2" s="1"/>
  <c r="BJ2707" i="2" s="1"/>
  <c r="BI2707" i="2" s="1"/>
  <c r="BH2707" i="2" s="1"/>
  <c r="BG2707" i="2" s="1"/>
  <c r="BF2707" i="2" s="1"/>
  <c r="BE2707" i="2" s="1"/>
  <c r="BL2702" i="2"/>
  <c r="BK2702" i="2" s="1"/>
  <c r="BJ2702" i="2" s="1"/>
  <c r="BI2702" i="2" s="1"/>
  <c r="BH2702" i="2" s="1"/>
  <c r="BG2702" i="2" s="1"/>
  <c r="BF2702" i="2" s="1"/>
  <c r="BE2702" i="2" s="1"/>
  <c r="BL2614" i="2"/>
  <c r="BK2614" i="2" s="1"/>
  <c r="BJ2614" i="2" s="1"/>
  <c r="BI2614" i="2" s="1"/>
  <c r="BH2614" i="2" s="1"/>
  <c r="BG2614" i="2" s="1"/>
  <c r="BF2614" i="2" s="1"/>
  <c r="BE2614" i="2" s="1"/>
  <c r="BL2582" i="2"/>
  <c r="BK2582" i="2" s="1"/>
  <c r="BJ2582" i="2" s="1"/>
  <c r="BI2582" i="2" s="1"/>
  <c r="BH2582" i="2" s="1"/>
  <c r="BG2582" i="2" s="1"/>
  <c r="BF2582" i="2" s="1"/>
  <c r="BE2582" i="2" s="1"/>
  <c r="BM2490" i="2"/>
  <c r="BL2490" i="2" s="1"/>
  <c r="BK2490" i="2" s="1"/>
  <c r="BJ2490" i="2" s="1"/>
  <c r="BI2490" i="2" s="1"/>
  <c r="BH2490" i="2" s="1"/>
  <c r="BG2490" i="2" s="1"/>
  <c r="BF2490" i="2" s="1"/>
  <c r="BE2490" i="2" s="1"/>
  <c r="BM2341" i="2"/>
  <c r="BL2341" i="2" s="1"/>
  <c r="BK2341" i="2" s="1"/>
  <c r="BJ2341" i="2" s="1"/>
  <c r="BI2341" i="2" s="1"/>
  <c r="BH2341" i="2" s="1"/>
  <c r="BG2341" i="2" s="1"/>
  <c r="BF2341" i="2" s="1"/>
  <c r="BE2341" i="2" s="1"/>
  <c r="BM2246" i="2"/>
  <c r="BL2246" i="2" s="1"/>
  <c r="BK2246" i="2" s="1"/>
  <c r="BJ2246" i="2" s="1"/>
  <c r="BI2246" i="2" s="1"/>
  <c r="BH2246" i="2" s="1"/>
  <c r="BG2246" i="2" s="1"/>
  <c r="BF2246" i="2" s="1"/>
  <c r="BE2246" i="2" s="1"/>
  <c r="BM2670" i="2"/>
  <c r="BL2670" i="2" s="1"/>
  <c r="BK2670" i="2" s="1"/>
  <c r="BJ2670" i="2" s="1"/>
  <c r="BI2670" i="2" s="1"/>
  <c r="BH2670" i="2" s="1"/>
  <c r="BG2670" i="2" s="1"/>
  <c r="BF2670" i="2" s="1"/>
  <c r="BE2670" i="2" s="1"/>
  <c r="BL2588" i="2"/>
  <c r="BK2588" i="2" s="1"/>
  <c r="BJ2588" i="2" s="1"/>
  <c r="BI2588" i="2" s="1"/>
  <c r="BH2588" i="2" s="1"/>
  <c r="BG2588" i="2" s="1"/>
  <c r="BF2588" i="2" s="1"/>
  <c r="BE2588" i="2" s="1"/>
  <c r="BL2732" i="2"/>
  <c r="BK2732" i="2" s="1"/>
  <c r="BJ2732" i="2" s="1"/>
  <c r="BI2732" i="2" s="1"/>
  <c r="BH2732" i="2" s="1"/>
  <c r="BG2732" i="2" s="1"/>
  <c r="BF2732" i="2" s="1"/>
  <c r="BE2732" i="2" s="1"/>
  <c r="BK2675" i="2"/>
  <c r="BJ2675" i="2" s="1"/>
  <c r="BI2675" i="2" s="1"/>
  <c r="BH2675" i="2" s="1"/>
  <c r="BG2675" i="2" s="1"/>
  <c r="BF2675" i="2" s="1"/>
  <c r="BE2675" i="2" s="1"/>
  <c r="BM2638" i="2"/>
  <c r="BL2638" i="2" s="1"/>
  <c r="BK2638" i="2" s="1"/>
  <c r="BJ2638" i="2" s="1"/>
  <c r="BI2638" i="2" s="1"/>
  <c r="BH2638" i="2" s="1"/>
  <c r="BG2638" i="2" s="1"/>
  <c r="BF2638" i="2" s="1"/>
  <c r="BE2638" i="2" s="1"/>
  <c r="BM2546" i="2"/>
  <c r="BL2546" i="2"/>
  <c r="BK2546" i="2" s="1"/>
  <c r="BJ2546" i="2" s="1"/>
  <c r="BI2546" i="2" s="1"/>
  <c r="BH2546" i="2" s="1"/>
  <c r="BG2546" i="2" s="1"/>
  <c r="BF2546" i="2" s="1"/>
  <c r="BE2546" i="2" s="1"/>
  <c r="BL2524" i="2"/>
  <c r="BK2524" i="2" s="1"/>
  <c r="BJ2524" i="2" s="1"/>
  <c r="BI2524" i="2" s="1"/>
  <c r="BH2524" i="2" s="1"/>
  <c r="BG2524" i="2" s="1"/>
  <c r="BF2524" i="2" s="1"/>
  <c r="BE2524" i="2" s="1"/>
  <c r="BM2538" i="2"/>
  <c r="BL2538" i="2" s="1"/>
  <c r="BK2538" i="2" s="1"/>
  <c r="BJ2538" i="2" s="1"/>
  <c r="BI2538" i="2" s="1"/>
  <c r="BH2538" i="2" s="1"/>
  <c r="BG2538" i="2" s="1"/>
  <c r="BF2538" i="2" s="1"/>
  <c r="BE2538" i="2" s="1"/>
  <c r="BM2530" i="2"/>
  <c r="BL2530" i="2" s="1"/>
  <c r="BK2530" i="2" s="1"/>
  <c r="BJ2530" i="2" s="1"/>
  <c r="BI2530" i="2" s="1"/>
  <c r="BH2530" i="2" s="1"/>
  <c r="BG2530" i="2" s="1"/>
  <c r="BF2530" i="2" s="1"/>
  <c r="BE2530" i="2" s="1"/>
  <c r="BJ2502" i="2"/>
  <c r="BI2502" i="2" s="1"/>
  <c r="BH2502" i="2" s="1"/>
  <c r="BG2502" i="2" s="1"/>
  <c r="BF2502" i="2" s="1"/>
  <c r="BE2502" i="2" s="1"/>
  <c r="BL2494" i="2"/>
  <c r="BK2494" i="2" s="1"/>
  <c r="BJ2494" i="2" s="1"/>
  <c r="BI2494" i="2" s="1"/>
  <c r="BH2494" i="2" s="1"/>
  <c r="BG2494" i="2" s="1"/>
  <c r="BF2494" i="2" s="1"/>
  <c r="BE2494" i="2" s="1"/>
  <c r="BK2486" i="2"/>
  <c r="BJ2486" i="2" s="1"/>
  <c r="BK2482" i="2"/>
  <c r="BJ2482" i="2" s="1"/>
  <c r="BI2482" i="2" s="1"/>
  <c r="BH2482" i="2" s="1"/>
  <c r="BG2482" i="2" s="1"/>
  <c r="BF2482" i="2" s="1"/>
  <c r="BE2482" i="2" s="1"/>
  <c r="BL2478" i="2"/>
  <c r="BK2478" i="2" s="1"/>
  <c r="BJ2478" i="2" s="1"/>
  <c r="BI2478" i="2" s="1"/>
  <c r="BH2478" i="2" s="1"/>
  <c r="BG2478" i="2" s="1"/>
  <c r="BF2478" i="2" s="1"/>
  <c r="BE2478" i="2" s="1"/>
  <c r="Z94" i="2"/>
  <c r="BN94" i="2"/>
  <c r="G94" i="2"/>
  <c r="I94" i="2" s="1"/>
  <c r="CK76" i="2"/>
  <c r="CX76" i="2"/>
  <c r="BL2692" i="2"/>
  <c r="BK2692" i="2" s="1"/>
  <c r="BJ2692" i="2" s="1"/>
  <c r="BI2692" i="2" s="1"/>
  <c r="BH2692" i="2" s="1"/>
  <c r="BG2692" i="2" s="1"/>
  <c r="BF2692" i="2" s="1"/>
  <c r="BE2692" i="2" s="1"/>
  <c r="BM2678" i="2"/>
  <c r="BL2678" i="2" s="1"/>
  <c r="BK2678" i="2" s="1"/>
  <c r="BJ2678" i="2" s="1"/>
  <c r="BI2678" i="2" s="1"/>
  <c r="BH2678" i="2" s="1"/>
  <c r="BG2678" i="2" s="1"/>
  <c r="BF2678" i="2" s="1"/>
  <c r="BE2678" i="2" s="1"/>
  <c r="BM2646" i="2"/>
  <c r="BL2646" i="2" s="1"/>
  <c r="BK2646" i="2" s="1"/>
  <c r="BJ2646" i="2" s="1"/>
  <c r="BI2646" i="2" s="1"/>
  <c r="BH2646" i="2" s="1"/>
  <c r="BG2646" i="2" s="1"/>
  <c r="BF2646" i="2" s="1"/>
  <c r="BE2646" i="2" s="1"/>
  <c r="BL2628" i="2"/>
  <c r="BK2628" i="2" s="1"/>
  <c r="BJ2628" i="2" s="1"/>
  <c r="BI2628" i="2" s="1"/>
  <c r="BH2628" i="2" s="1"/>
  <c r="BG2628" i="2" s="1"/>
  <c r="BF2628" i="2" s="1"/>
  <c r="BE2628" i="2" s="1"/>
  <c r="BM2624" i="2"/>
  <c r="BL2624" i="2" s="1"/>
  <c r="BK2624" i="2" s="1"/>
  <c r="BJ2624" i="2" s="1"/>
  <c r="BI2624" i="2" s="1"/>
  <c r="BH2624" i="2" s="1"/>
  <c r="BG2624" i="2" s="1"/>
  <c r="BF2624" i="2" s="1"/>
  <c r="BE2624" i="2" s="1"/>
  <c r="BL2620" i="2"/>
  <c r="BK2620" i="2" s="1"/>
  <c r="BJ2620" i="2" s="1"/>
  <c r="BI2620" i="2" s="1"/>
  <c r="BH2620" i="2" s="1"/>
  <c r="BG2620" i="2" s="1"/>
  <c r="BF2620" i="2" s="1"/>
  <c r="BE2620" i="2" s="1"/>
  <c r="BM2616" i="2"/>
  <c r="BL2616" i="2" s="1"/>
  <c r="BK2616" i="2" s="1"/>
  <c r="BJ2616" i="2" s="1"/>
  <c r="BI2616" i="2" s="1"/>
  <c r="BH2616" i="2" s="1"/>
  <c r="BG2616" i="2" s="1"/>
  <c r="BF2616" i="2" s="1"/>
  <c r="BE2616" i="2" s="1"/>
  <c r="BM2612" i="2"/>
  <c r="BL2612" i="2" s="1"/>
  <c r="BK2612" i="2" s="1"/>
  <c r="BJ2612" i="2" s="1"/>
  <c r="BI2612" i="2" s="1"/>
  <c r="BH2612" i="2" s="1"/>
  <c r="BG2612" i="2" s="1"/>
  <c r="BF2612" i="2" s="1"/>
  <c r="BE2612" i="2" s="1"/>
  <c r="BM2608" i="2"/>
  <c r="BL2608" i="2" s="1"/>
  <c r="BK2608" i="2" s="1"/>
  <c r="BJ2608" i="2" s="1"/>
  <c r="BI2608" i="2" s="1"/>
  <c r="BH2608" i="2" s="1"/>
  <c r="BG2608" i="2" s="1"/>
  <c r="BF2608" i="2" s="1"/>
  <c r="BE2608" i="2" s="1"/>
  <c r="BM2604" i="2"/>
  <c r="BL2604" i="2" s="1"/>
  <c r="BK2604" i="2" s="1"/>
  <c r="BJ2604" i="2" s="1"/>
  <c r="BI2604" i="2" s="1"/>
  <c r="BH2604" i="2" s="1"/>
  <c r="BG2604" i="2" s="1"/>
  <c r="BF2604" i="2" s="1"/>
  <c r="BE2604" i="2" s="1"/>
  <c r="BM2600" i="2"/>
  <c r="BL2600" i="2" s="1"/>
  <c r="BK2600" i="2" s="1"/>
  <c r="BJ2600" i="2" s="1"/>
  <c r="BI2600" i="2" s="1"/>
  <c r="BH2600" i="2" s="1"/>
  <c r="BG2600" i="2" s="1"/>
  <c r="BF2600" i="2" s="1"/>
  <c r="BE2600" i="2" s="1"/>
  <c r="BM2596" i="2"/>
  <c r="BL2596" i="2" s="1"/>
  <c r="BK2596" i="2" s="1"/>
  <c r="BJ2596" i="2" s="1"/>
  <c r="BI2596" i="2" s="1"/>
  <c r="BH2596" i="2" s="1"/>
  <c r="BG2596" i="2" s="1"/>
  <c r="BF2596" i="2" s="1"/>
  <c r="BE2596" i="2" s="1"/>
  <c r="BM2592" i="2"/>
  <c r="BM2588" i="2"/>
  <c r="BM2584" i="2"/>
  <c r="BL2584" i="2" s="1"/>
  <c r="BK2584" i="2" s="1"/>
  <c r="BJ2584" i="2" s="1"/>
  <c r="BI2584" i="2" s="1"/>
  <c r="BH2584" i="2" s="1"/>
  <c r="BG2584" i="2" s="1"/>
  <c r="BF2584" i="2" s="1"/>
  <c r="BE2584" i="2" s="1"/>
  <c r="BM2580" i="2"/>
  <c r="BL2580" i="2" s="1"/>
  <c r="BK2580" i="2" s="1"/>
  <c r="BJ2580" i="2" s="1"/>
  <c r="BI2580" i="2" s="1"/>
  <c r="BH2580" i="2" s="1"/>
  <c r="BG2580" i="2" s="1"/>
  <c r="BF2580" i="2" s="1"/>
  <c r="BE2580" i="2" s="1"/>
  <c r="BM2576" i="2"/>
  <c r="BL2576" i="2" s="1"/>
  <c r="BK2576" i="2" s="1"/>
  <c r="BJ2576" i="2" s="1"/>
  <c r="BI2576" i="2" s="1"/>
  <c r="BH2576" i="2" s="1"/>
  <c r="BG2576" i="2" s="1"/>
  <c r="BF2576" i="2" s="1"/>
  <c r="BE2576" i="2" s="1"/>
  <c r="BM2572" i="2"/>
  <c r="BL2572" i="2" s="1"/>
  <c r="BK2572" i="2" s="1"/>
  <c r="BJ2572" i="2" s="1"/>
  <c r="BI2572" i="2" s="1"/>
  <c r="BH2572" i="2" s="1"/>
  <c r="BG2572" i="2" s="1"/>
  <c r="BF2572" i="2" s="1"/>
  <c r="BE2572" i="2" s="1"/>
  <c r="BM2568" i="2"/>
  <c r="BL2568" i="2" s="1"/>
  <c r="BK2568" i="2" s="1"/>
  <c r="BJ2568" i="2" s="1"/>
  <c r="BI2568" i="2" s="1"/>
  <c r="BH2568" i="2" s="1"/>
  <c r="BG2568" i="2" s="1"/>
  <c r="BF2568" i="2" s="1"/>
  <c r="BE2568" i="2" s="1"/>
  <c r="BM2564" i="2"/>
  <c r="BL2564" i="2" s="1"/>
  <c r="BK2564" i="2" s="1"/>
  <c r="BJ2564" i="2" s="1"/>
  <c r="BI2564" i="2" s="1"/>
  <c r="BH2564" i="2" s="1"/>
  <c r="BG2564" i="2" s="1"/>
  <c r="BF2564" i="2" s="1"/>
  <c r="BE2564" i="2" s="1"/>
  <c r="BM2560" i="2"/>
  <c r="BL2560" i="2" s="1"/>
  <c r="BK2560" i="2" s="1"/>
  <c r="BJ2560" i="2" s="1"/>
  <c r="BI2560" i="2" s="1"/>
  <c r="BH2560" i="2" s="1"/>
  <c r="BG2560" i="2" s="1"/>
  <c r="BF2560" i="2" s="1"/>
  <c r="BE2560" i="2" s="1"/>
  <c r="BK2534" i="2"/>
  <c r="BJ2534" i="2" s="1"/>
  <c r="BI2534" i="2" s="1"/>
  <c r="BH2534" i="2" s="1"/>
  <c r="BG2534" i="2" s="1"/>
  <c r="BF2534" i="2" s="1"/>
  <c r="BE2534" i="2" s="1"/>
  <c r="BM2524" i="2"/>
  <c r="BM2498" i="2"/>
  <c r="BL2498" i="2" s="1"/>
  <c r="BK2498" i="2" s="1"/>
  <c r="BJ2498" i="2" s="1"/>
  <c r="BI2498" i="2" s="1"/>
  <c r="BH2498" i="2" s="1"/>
  <c r="BG2498" i="2" s="1"/>
  <c r="BF2498" i="2" s="1"/>
  <c r="BE2498" i="2" s="1"/>
  <c r="BL2477" i="2"/>
  <c r="BK2477" i="2" s="1"/>
  <c r="BJ2477" i="2" s="1"/>
  <c r="BI2477" i="2" s="1"/>
  <c r="BH2477" i="2" s="1"/>
  <c r="BG2477" i="2" s="1"/>
  <c r="BF2477" i="2" s="1"/>
  <c r="BE2477" i="2" s="1"/>
  <c r="BL2447" i="2"/>
  <c r="BK2447" i="2" s="1"/>
  <c r="BJ2447" i="2" s="1"/>
  <c r="BI2447" i="2" s="1"/>
  <c r="BH2447" i="2" s="1"/>
  <c r="BG2447" i="2" s="1"/>
  <c r="BF2447" i="2" s="1"/>
  <c r="BE2447" i="2" s="1"/>
  <c r="BM2441" i="2"/>
  <c r="BL2441" i="2" s="1"/>
  <c r="BK2441" i="2" s="1"/>
  <c r="BJ2441" i="2" s="1"/>
  <c r="BI2441" i="2" s="1"/>
  <c r="BH2441" i="2" s="1"/>
  <c r="BG2441" i="2" s="1"/>
  <c r="BF2441" i="2" s="1"/>
  <c r="BE2441" i="2" s="1"/>
  <c r="BM2413" i="2"/>
  <c r="BL2413" i="2" s="1"/>
  <c r="BK2413" i="2" s="1"/>
  <c r="BJ2413" i="2" s="1"/>
  <c r="BI2413" i="2" s="1"/>
  <c r="BH2413" i="2" s="1"/>
  <c r="BG2413" i="2" s="1"/>
  <c r="BF2413" i="2" s="1"/>
  <c r="BE2413" i="2" s="1"/>
  <c r="BM2393" i="2"/>
  <c r="BL2393" i="2" s="1"/>
  <c r="BK2393" i="2" s="1"/>
  <c r="BJ2393" i="2" s="1"/>
  <c r="BI2393" i="2" s="1"/>
  <c r="BH2393" i="2" s="1"/>
  <c r="BG2393" i="2" s="1"/>
  <c r="BF2393" i="2" s="1"/>
  <c r="BE2393" i="2" s="1"/>
  <c r="BL2377" i="2"/>
  <c r="BK2377" i="2" s="1"/>
  <c r="BJ2377" i="2" s="1"/>
  <c r="BI2377" i="2" s="1"/>
  <c r="BH2377" i="2" s="1"/>
  <c r="BG2377" i="2" s="1"/>
  <c r="BF2377" i="2" s="1"/>
  <c r="BE2377" i="2" s="1"/>
  <c r="BM2345" i="2"/>
  <c r="BL2345" i="2" s="1"/>
  <c r="BK2345" i="2" s="1"/>
  <c r="BJ2345" i="2" s="1"/>
  <c r="BI2345" i="2" s="1"/>
  <c r="BH2345" i="2" s="1"/>
  <c r="BG2345" i="2" s="1"/>
  <c r="BF2345" i="2" s="1"/>
  <c r="BE2345" i="2" s="1"/>
  <c r="BM2542" i="2"/>
  <c r="BL2542" i="2" s="1"/>
  <c r="BK2542" i="2" s="1"/>
  <c r="BJ2542" i="2" s="1"/>
  <c r="BI2542" i="2" s="1"/>
  <c r="BH2542" i="2" s="1"/>
  <c r="BG2542" i="2" s="1"/>
  <c r="BF2542" i="2" s="1"/>
  <c r="BE2542" i="2" s="1"/>
  <c r="BL2506" i="2"/>
  <c r="BK2506" i="2" s="1"/>
  <c r="BJ2506" i="2" s="1"/>
  <c r="BI2506" i="2" s="1"/>
  <c r="BH2506" i="2" s="1"/>
  <c r="BG2506" i="2" s="1"/>
  <c r="BF2506" i="2" s="1"/>
  <c r="BE2506" i="2" s="1"/>
  <c r="BI2486" i="2"/>
  <c r="BM2146" i="2"/>
  <c r="BL2146" i="2" s="1"/>
  <c r="BK2146" i="2" s="1"/>
  <c r="BJ2146" i="2" s="1"/>
  <c r="BI2146" i="2" s="1"/>
  <c r="BH2146" i="2" s="1"/>
  <c r="BG2146" i="2" s="1"/>
  <c r="BF2146" i="2" s="1"/>
  <c r="BE2146" i="2" s="1"/>
  <c r="BM2039" i="2"/>
  <c r="BL2039" i="2" s="1"/>
  <c r="BK2039" i="2" s="1"/>
  <c r="BJ2039" i="2" s="1"/>
  <c r="BI2039" i="2" s="1"/>
  <c r="BH2039" i="2" s="1"/>
  <c r="BG2039" i="2" s="1"/>
  <c r="BF2039" i="2" s="1"/>
  <c r="BE2039" i="2" s="1"/>
  <c r="BL2032" i="2"/>
  <c r="BM2506" i="2"/>
  <c r="BM2480" i="2"/>
  <c r="BL2480" i="2" s="1"/>
  <c r="BK2480" i="2" s="1"/>
  <c r="BJ2480" i="2" s="1"/>
  <c r="BI2480" i="2" s="1"/>
  <c r="BH2480" i="2" s="1"/>
  <c r="BG2480" i="2" s="1"/>
  <c r="BF2480" i="2" s="1"/>
  <c r="BE2480" i="2" s="1"/>
  <c r="BL2439" i="2"/>
  <c r="BK2439" i="2" s="1"/>
  <c r="BJ2439" i="2" s="1"/>
  <c r="BI2439" i="2" s="1"/>
  <c r="BH2439" i="2" s="1"/>
  <c r="BG2439" i="2" s="1"/>
  <c r="BF2439" i="2" s="1"/>
  <c r="BE2439" i="2" s="1"/>
  <c r="BL2365" i="2"/>
  <c r="BK2365" i="2" s="1"/>
  <c r="BJ2365" i="2" s="1"/>
  <c r="BI2365" i="2" s="1"/>
  <c r="BH2365" i="2" s="1"/>
  <c r="BG2365" i="2" s="1"/>
  <c r="BF2365" i="2" s="1"/>
  <c r="BE2365" i="2" s="1"/>
  <c r="BL2325" i="2"/>
  <c r="BK2325" i="2" s="1"/>
  <c r="BJ2325" i="2" s="1"/>
  <c r="BI2325" i="2" s="1"/>
  <c r="BH2325" i="2" s="1"/>
  <c r="BG2325" i="2" s="1"/>
  <c r="BF2325" i="2" s="1"/>
  <c r="BE2325" i="2" s="1"/>
  <c r="BM2293" i="2"/>
  <c r="BL2293" i="2" s="1"/>
  <c r="BK2293" i="2"/>
  <c r="BJ2293" i="2" s="1"/>
  <c r="BI2293" i="2" s="1"/>
  <c r="BH2293" i="2" s="1"/>
  <c r="BG2293" i="2" s="1"/>
  <c r="BF2293" i="2" s="1"/>
  <c r="BE2293" i="2" s="1"/>
  <c r="BI2267" i="2"/>
  <c r="BH2267" i="2" s="1"/>
  <c r="BG2267" i="2" s="1"/>
  <c r="BF2267" i="2" s="1"/>
  <c r="BE2267" i="2" s="1"/>
  <c r="BM2242" i="2"/>
  <c r="BL2242" i="2" s="1"/>
  <c r="BK2242" i="2" s="1"/>
  <c r="BJ2242" i="2" s="1"/>
  <c r="BI2242" i="2" s="1"/>
  <c r="BH2242" i="2" s="1"/>
  <c r="BG2242" i="2" s="1"/>
  <c r="BF2242" i="2" s="1"/>
  <c r="BE2242" i="2" s="1"/>
  <c r="BM2214" i="2"/>
  <c r="BL2214" i="2" s="1"/>
  <c r="BK2214" i="2" s="1"/>
  <c r="BJ2214" i="2" s="1"/>
  <c r="BI2214" i="2" s="1"/>
  <c r="BH2214" i="2" s="1"/>
  <c r="BG2214" i="2" s="1"/>
  <c r="BF2214" i="2" s="1"/>
  <c r="BE2214" i="2" s="1"/>
  <c r="BK2526" i="2"/>
  <c r="BJ2526" i="2" s="1"/>
  <c r="BI2526" i="2" s="1"/>
  <c r="BH2526" i="2" s="1"/>
  <c r="BG2526" i="2" s="1"/>
  <c r="BF2526" i="2" s="1"/>
  <c r="BE2526" i="2" s="1"/>
  <c r="BM2309" i="2"/>
  <c r="BL2309" i="2" s="1"/>
  <c r="BK2309" i="2" s="1"/>
  <c r="BJ2309" i="2" s="1"/>
  <c r="BI2309" i="2" s="1"/>
  <c r="BH2309" i="2" s="1"/>
  <c r="BG2309" i="2" s="1"/>
  <c r="BF2309" i="2" s="1"/>
  <c r="BE2309" i="2" s="1"/>
  <c r="BL2104" i="2"/>
  <c r="BK2104" i="2" s="1"/>
  <c r="BJ2104" i="2" s="1"/>
  <c r="BI2104" i="2" s="1"/>
  <c r="BH2104" i="2" s="1"/>
  <c r="BG2104" i="2" s="1"/>
  <c r="BF2104" i="2" s="1"/>
  <c r="BE2104" i="2" s="1"/>
  <c r="BM1965" i="2"/>
  <c r="BL1965" i="2" s="1"/>
  <c r="BK1965" i="2" s="1"/>
  <c r="BJ1965" i="2" s="1"/>
  <c r="BI1965" i="2" s="1"/>
  <c r="BH1965" i="2" s="1"/>
  <c r="BG1965" i="2" s="1"/>
  <c r="BF1965" i="2" s="1"/>
  <c r="BE1965" i="2" s="1"/>
  <c r="BH2486" i="2"/>
  <c r="BG2486" i="2" s="1"/>
  <c r="BF2486" i="2" s="1"/>
  <c r="BE2486" i="2" s="1"/>
  <c r="BL2457" i="2"/>
  <c r="BK2457" i="2" s="1"/>
  <c r="BJ2457" i="2" s="1"/>
  <c r="BI2457" i="2" s="1"/>
  <c r="BH2457" i="2" s="1"/>
  <c r="BG2457" i="2" s="1"/>
  <c r="BF2457" i="2" s="1"/>
  <c r="BE2457" i="2" s="1"/>
  <c r="BL2401" i="2"/>
  <c r="BK2401" i="2" s="1"/>
  <c r="BJ2401" i="2" s="1"/>
  <c r="BI2401" i="2" s="1"/>
  <c r="BH2401" i="2" s="1"/>
  <c r="BG2401" i="2" s="1"/>
  <c r="BF2401" i="2" s="1"/>
  <c r="BE2401" i="2" s="1"/>
  <c r="BL2353" i="2"/>
  <c r="BK2353" i="2" s="1"/>
  <c r="BJ2353" i="2" s="1"/>
  <c r="BI2353" i="2" s="1"/>
  <c r="BH2353" i="2" s="1"/>
  <c r="BG2353" i="2" s="1"/>
  <c r="BF2353" i="2" s="1"/>
  <c r="BE2353" i="2" s="1"/>
  <c r="BM2329" i="2"/>
  <c r="BL2329" i="2" s="1"/>
  <c r="BK2329" i="2" s="1"/>
  <c r="BJ2329" i="2" s="1"/>
  <c r="BI2329" i="2" s="1"/>
  <c r="BH2329" i="2" s="1"/>
  <c r="BG2329" i="2" s="1"/>
  <c r="BF2329" i="2" s="1"/>
  <c r="BE2329" i="2" s="1"/>
  <c r="BM2321" i="2"/>
  <c r="BL2321" i="2" s="1"/>
  <c r="BK2321" i="2" s="1"/>
  <c r="BJ2321" i="2" s="1"/>
  <c r="BI2321" i="2" s="1"/>
  <c r="BH2321" i="2" s="1"/>
  <c r="BG2321" i="2" s="1"/>
  <c r="BF2321" i="2" s="1"/>
  <c r="BE2321" i="2" s="1"/>
  <c r="BM2265" i="2"/>
  <c r="BL2265" i="2" s="1"/>
  <c r="BK2265" i="2" s="1"/>
  <c r="BJ2265" i="2" s="1"/>
  <c r="BI2265" i="2" s="1"/>
  <c r="BH2265" i="2" s="1"/>
  <c r="BG2265" i="2" s="1"/>
  <c r="BF2265" i="2" s="1"/>
  <c r="BE2265" i="2" s="1"/>
  <c r="BM2138" i="2"/>
  <c r="BL2138" i="2" s="1"/>
  <c r="BK2138" i="2" s="1"/>
  <c r="BJ2138" i="2" s="1"/>
  <c r="BI2138" i="2" s="1"/>
  <c r="BH2138" i="2" s="1"/>
  <c r="BG2138" i="2" s="1"/>
  <c r="BF2138" i="2" s="1"/>
  <c r="BE2138" i="2" s="1"/>
  <c r="BI2313" i="2"/>
  <c r="BH2313" i="2" s="1"/>
  <c r="BG2313" i="2" s="1"/>
  <c r="BF2313" i="2" s="1"/>
  <c r="BE2313" i="2" s="1"/>
  <c r="BL2289" i="2"/>
  <c r="BK2289" i="2" s="1"/>
  <c r="BJ2289" i="2" s="1"/>
  <c r="BI2289" i="2" s="1"/>
  <c r="BH2289" i="2" s="1"/>
  <c r="BG2289" i="2" s="1"/>
  <c r="BF2289" i="2" s="1"/>
  <c r="BE2289" i="2" s="1"/>
  <c r="BI2281" i="2"/>
  <c r="BH2281" i="2" s="1"/>
  <c r="BG2281" i="2" s="1"/>
  <c r="BF2281" i="2" s="1"/>
  <c r="BE2281" i="2" s="1"/>
  <c r="BI2260" i="2"/>
  <c r="BH2260" i="2" s="1"/>
  <c r="BG2260" i="2" s="1"/>
  <c r="BF2260" i="2" s="1"/>
  <c r="BE2260" i="2" s="1"/>
  <c r="BH2170" i="2"/>
  <c r="BG2170" i="2" s="1"/>
  <c r="BF2170" i="2" s="1"/>
  <c r="BE2170" i="2" s="1"/>
  <c r="BJ2170" i="2"/>
  <c r="BL2170" i="2"/>
  <c r="BK2170" i="2" s="1"/>
  <c r="BK2116" i="2"/>
  <c r="BJ2116" i="2" s="1"/>
  <c r="BI2116" i="2" s="1"/>
  <c r="BH2116" i="2" s="1"/>
  <c r="BG2116" i="2" s="1"/>
  <c r="BF2116" i="2" s="1"/>
  <c r="BE2116" i="2" s="1"/>
  <c r="BJ2109" i="2"/>
  <c r="BI2109" i="2" s="1"/>
  <c r="BH2109" i="2" s="1"/>
  <c r="BG2109" i="2" s="1"/>
  <c r="BF2109" i="2" s="1"/>
  <c r="BE2109" i="2" s="1"/>
  <c r="BM2087" i="2"/>
  <c r="BL2087" i="2" s="1"/>
  <c r="BK2087" i="2" s="1"/>
  <c r="BJ2087" i="2" s="1"/>
  <c r="BI2087" i="2" s="1"/>
  <c r="BH2087" i="2" s="1"/>
  <c r="BG2087" i="2" s="1"/>
  <c r="BF2087" i="2" s="1"/>
  <c r="BE2087" i="2" s="1"/>
  <c r="BL2035" i="2"/>
  <c r="BK2035" i="2" s="1"/>
  <c r="BJ2035" i="2" s="1"/>
  <c r="BI2035" i="2" s="1"/>
  <c r="BH2035" i="2" s="1"/>
  <c r="BG2035" i="2" s="1"/>
  <c r="BF2035" i="2" s="1"/>
  <c r="BE2035" i="2" s="1"/>
  <c r="BM2130" i="2"/>
  <c r="BL2130" i="2" s="1"/>
  <c r="BK2130" i="2" s="1"/>
  <c r="BJ2130" i="2" s="1"/>
  <c r="BI2130" i="2" s="1"/>
  <c r="BH2130" i="2" s="1"/>
  <c r="BG2130" i="2" s="1"/>
  <c r="BF2130" i="2" s="1"/>
  <c r="BE2130" i="2" s="1"/>
  <c r="BK2052" i="2"/>
  <c r="BJ2052" i="2" s="1"/>
  <c r="BM2048" i="2"/>
  <c r="BL2048" i="2" s="1"/>
  <c r="BK2048" i="2" s="1"/>
  <c r="BJ2048" i="2" s="1"/>
  <c r="BI2048" i="2" s="1"/>
  <c r="BH2048" i="2" s="1"/>
  <c r="BG2048" i="2" s="1"/>
  <c r="BF2048" i="2" s="1"/>
  <c r="BE2048" i="2" s="1"/>
  <c r="Z168" i="2"/>
  <c r="G168" i="2"/>
  <c r="I168" i="2" s="1"/>
  <c r="BN168" i="2"/>
  <c r="BK2277" i="2"/>
  <c r="BJ2277" i="2" s="1"/>
  <c r="BI2277" i="2" s="1"/>
  <c r="BH2277" i="2" s="1"/>
  <c r="BG2277" i="2" s="1"/>
  <c r="BF2277" i="2" s="1"/>
  <c r="BE2277" i="2" s="1"/>
  <c r="BL2262" i="2"/>
  <c r="BK2262" i="2" s="1"/>
  <c r="BJ2262" i="2" s="1"/>
  <c r="BI2262" i="2" s="1"/>
  <c r="BH2262" i="2" s="1"/>
  <c r="BG2262" i="2" s="1"/>
  <c r="BF2262" i="2" s="1"/>
  <c r="BE2262" i="2" s="1"/>
  <c r="BL2210" i="2"/>
  <c r="BK2210" i="2" s="1"/>
  <c r="BJ2210" i="2" s="1"/>
  <c r="BI2210" i="2" s="1"/>
  <c r="BH2210" i="2" s="1"/>
  <c r="BG2210" i="2" s="1"/>
  <c r="BF2210" i="2" s="1"/>
  <c r="BE2210" i="2" s="1"/>
  <c r="BM2198" i="2"/>
  <c r="BL2198" i="2" s="1"/>
  <c r="BK2198" i="2" s="1"/>
  <c r="BJ2198" i="2" s="1"/>
  <c r="BI2198" i="2" s="1"/>
  <c r="BH2198" i="2" s="1"/>
  <c r="BG2198" i="2" s="1"/>
  <c r="BF2198" i="2" s="1"/>
  <c r="BE2198" i="2" s="1"/>
  <c r="BL2166" i="2"/>
  <c r="BK2166" i="2" s="1"/>
  <c r="BJ2166" i="2" s="1"/>
  <c r="BI2166" i="2" s="1"/>
  <c r="BH2166" i="2" s="1"/>
  <c r="BG2166" i="2" s="1"/>
  <c r="BF2166" i="2" s="1"/>
  <c r="BE2166" i="2" s="1"/>
  <c r="BM2166" i="2"/>
  <c r="BL2112" i="2"/>
  <c r="BK2112" i="2" s="1"/>
  <c r="BJ2112" i="2" s="1"/>
  <c r="BI2112" i="2" s="1"/>
  <c r="BH2112" i="2" s="1"/>
  <c r="BG2112" i="2" s="1"/>
  <c r="BF2112" i="2" s="1"/>
  <c r="BE2112" i="2" s="1"/>
  <c r="BM2104" i="2"/>
  <c r="BL2099" i="2"/>
  <c r="BK2099" i="2" s="1"/>
  <c r="BJ2099" i="2" s="1"/>
  <c r="BI2099" i="2" s="1"/>
  <c r="BH2099" i="2" s="1"/>
  <c r="BG2099" i="2" s="1"/>
  <c r="BF2099" i="2" s="1"/>
  <c r="BE2099" i="2" s="1"/>
  <c r="BK2096" i="2"/>
  <c r="BJ2096" i="2" s="1"/>
  <c r="BI2096" i="2" s="1"/>
  <c r="BH2096" i="2" s="1"/>
  <c r="BG2096" i="2" s="1"/>
  <c r="BF2096" i="2" s="1"/>
  <c r="BE2096" i="2" s="1"/>
  <c r="BL2091" i="2"/>
  <c r="BK2091" i="2" s="1"/>
  <c r="BJ2091" i="2" s="1"/>
  <c r="BI2091" i="2" s="1"/>
  <c r="BH2091" i="2" s="1"/>
  <c r="BG2091" i="2" s="1"/>
  <c r="BF2091" i="2" s="1"/>
  <c r="BE2091" i="2" s="1"/>
  <c r="BL2060" i="2"/>
  <c r="BK2060" i="2" s="1"/>
  <c r="BJ2060" i="2" s="1"/>
  <c r="BI2060" i="2" s="1"/>
  <c r="BH2060" i="2" s="1"/>
  <c r="BG2060" i="2" s="1"/>
  <c r="BF2060" i="2" s="1"/>
  <c r="BE2060" i="2" s="1"/>
  <c r="BM2060" i="2"/>
  <c r="BM2150" i="2"/>
  <c r="BL2150" i="2" s="1"/>
  <c r="BK2150" i="2" s="1"/>
  <c r="BJ2150" i="2" s="1"/>
  <c r="BI2150" i="2" s="1"/>
  <c r="BH2150" i="2" s="1"/>
  <c r="BG2150" i="2" s="1"/>
  <c r="BF2150" i="2" s="1"/>
  <c r="BE2150" i="2" s="1"/>
  <c r="BM2047" i="2"/>
  <c r="BL2047" i="2" s="1"/>
  <c r="BK2047" i="2" s="1"/>
  <c r="BJ2047" i="2" s="1"/>
  <c r="BI2047" i="2" s="1"/>
  <c r="BH2047" i="2" s="1"/>
  <c r="BG2047" i="2" s="1"/>
  <c r="BF2047" i="2" s="1"/>
  <c r="BE2047" i="2" s="1"/>
  <c r="BJ2008" i="2"/>
  <c r="BI2008" i="2" s="1"/>
  <c r="BH2008" i="2" s="1"/>
  <c r="BG2008" i="2" s="1"/>
  <c r="BF2008" i="2" s="1"/>
  <c r="BE2008" i="2" s="1"/>
  <c r="BL2222" i="2"/>
  <c r="BK2222" i="2" s="1"/>
  <c r="BJ2222" i="2" s="1"/>
  <c r="BI2222" i="2" s="1"/>
  <c r="BH2222" i="2" s="1"/>
  <c r="BG2222" i="2" s="1"/>
  <c r="BF2222" i="2" s="1"/>
  <c r="BE2222" i="2" s="1"/>
  <c r="BL2190" i="2"/>
  <c r="BK2190" i="2" s="1"/>
  <c r="BJ2190" i="2" s="1"/>
  <c r="BI2190" i="2" s="1"/>
  <c r="BH2190" i="2" s="1"/>
  <c r="BG2190" i="2" s="1"/>
  <c r="BF2190" i="2" s="1"/>
  <c r="BE2190" i="2" s="1"/>
  <c r="BM2186" i="2"/>
  <c r="BL2186" i="2" s="1"/>
  <c r="BK2186" i="2" s="1"/>
  <c r="BJ2186" i="2" s="1"/>
  <c r="BI2186" i="2" s="1"/>
  <c r="BH2186" i="2" s="1"/>
  <c r="BG2186" i="2" s="1"/>
  <c r="BF2186" i="2" s="1"/>
  <c r="BE2186" i="2" s="1"/>
  <c r="BL2182" i="2"/>
  <c r="BK2182" i="2" s="1"/>
  <c r="BJ2182" i="2" s="1"/>
  <c r="BI2182" i="2" s="1"/>
  <c r="BH2182" i="2" s="1"/>
  <c r="BG2182" i="2" s="1"/>
  <c r="BF2182" i="2" s="1"/>
  <c r="BE2182" i="2" s="1"/>
  <c r="BI2170" i="2"/>
  <c r="BM2142" i="2"/>
  <c r="BJ2126" i="2"/>
  <c r="BI2126" i="2" s="1"/>
  <c r="BH2126" i="2" s="1"/>
  <c r="BG2126" i="2" s="1"/>
  <c r="BF2126" i="2" s="1"/>
  <c r="BE2126" i="2" s="1"/>
  <c r="BJ2114" i="2"/>
  <c r="BI2114" i="2" s="1"/>
  <c r="BH2114" i="2" s="1"/>
  <c r="BG2114" i="2" s="1"/>
  <c r="BF2114" i="2" s="1"/>
  <c r="BE2114" i="2" s="1"/>
  <c r="BL2111" i="2"/>
  <c r="BK2111" i="2" s="1"/>
  <c r="BJ2111" i="2" s="1"/>
  <c r="BI2111" i="2" s="1"/>
  <c r="BH2111" i="2" s="1"/>
  <c r="BG2111" i="2" s="1"/>
  <c r="BF2111" i="2" s="1"/>
  <c r="BE2111" i="2" s="1"/>
  <c r="BJ2094" i="2"/>
  <c r="BI2094" i="2" s="1"/>
  <c r="BH2094" i="2" s="1"/>
  <c r="BG2094" i="2" s="1"/>
  <c r="BF2094" i="2" s="1"/>
  <c r="BE2094" i="2" s="1"/>
  <c r="BM2080" i="2"/>
  <c r="BL2080" i="2" s="1"/>
  <c r="BK2080" i="2" s="1"/>
  <c r="BJ2080" i="2" s="1"/>
  <c r="BI2080" i="2" s="1"/>
  <c r="BH2080" i="2" s="1"/>
  <c r="BG2080" i="2" s="1"/>
  <c r="BF2080" i="2" s="1"/>
  <c r="BE2080" i="2" s="1"/>
  <c r="BK2077" i="2"/>
  <c r="BJ2077" i="2" s="1"/>
  <c r="BI2077" i="2" s="1"/>
  <c r="BH2077" i="2" s="1"/>
  <c r="BG2077" i="2" s="1"/>
  <c r="BF2077" i="2" s="1"/>
  <c r="BE2077" i="2" s="1"/>
  <c r="BH2011" i="2"/>
  <c r="BG2011" i="2" s="1"/>
  <c r="BF2011" i="2" s="1"/>
  <c r="BE2011" i="2" s="1"/>
  <c r="BM2068" i="2"/>
  <c r="BL2068" i="2" s="1"/>
  <c r="BK2068" i="2" s="1"/>
  <c r="BJ2068" i="2" s="1"/>
  <c r="BI2068" i="2" s="1"/>
  <c r="BH2068" i="2" s="1"/>
  <c r="BG2068" i="2" s="1"/>
  <c r="BF2068" i="2" s="1"/>
  <c r="BE2068" i="2" s="1"/>
  <c r="BM2063" i="2"/>
  <c r="BL2063" i="2" s="1"/>
  <c r="BK2063" i="2" s="1"/>
  <c r="BJ2063" i="2" s="1"/>
  <c r="BI2063" i="2" s="1"/>
  <c r="BH2063" i="2" s="1"/>
  <c r="BG2063" i="2" s="1"/>
  <c r="BF2063" i="2" s="1"/>
  <c r="BE2063" i="2" s="1"/>
  <c r="BK2032" i="2"/>
  <c r="BJ2032" i="2" s="1"/>
  <c r="BI2032" i="2" s="1"/>
  <c r="BH2032" i="2" s="1"/>
  <c r="BG2032" i="2" s="1"/>
  <c r="BF2032" i="2" s="1"/>
  <c r="BE2032" i="2" s="1"/>
  <c r="BM2032" i="2"/>
  <c r="R284" i="2"/>
  <c r="AC284" i="2"/>
  <c r="G62" i="2"/>
  <c r="Z62" i="2"/>
  <c r="BM2202" i="2"/>
  <c r="BL2202" i="2" s="1"/>
  <c r="BK2202" i="2" s="1"/>
  <c r="BJ2202" i="2" s="1"/>
  <c r="BI2202" i="2" s="1"/>
  <c r="BH2202" i="2" s="1"/>
  <c r="BG2202" i="2" s="1"/>
  <c r="BF2202" i="2" s="1"/>
  <c r="BE2202" i="2" s="1"/>
  <c r="BM2162" i="2"/>
  <c r="BL2162" i="2" s="1"/>
  <c r="BK2162" i="2" s="1"/>
  <c r="BJ2162" i="2" s="1"/>
  <c r="BI2162" i="2" s="1"/>
  <c r="BH2162" i="2" s="1"/>
  <c r="BG2162" i="2" s="1"/>
  <c r="BF2162" i="2" s="1"/>
  <c r="BE2162" i="2" s="1"/>
  <c r="BL2142" i="2"/>
  <c r="BK2142" i="2" s="1"/>
  <c r="BJ2142" i="2" s="1"/>
  <c r="BI2142" i="2" s="1"/>
  <c r="BH2142" i="2" s="1"/>
  <c r="BG2142" i="2" s="1"/>
  <c r="BF2142" i="2" s="1"/>
  <c r="BE2142" i="2" s="1"/>
  <c r="BM2097" i="2"/>
  <c r="BL2097" i="2" s="1"/>
  <c r="BK2097" i="2" s="1"/>
  <c r="BJ2097" i="2" s="1"/>
  <c r="BI2097" i="2" s="1"/>
  <c r="BH2097" i="2" s="1"/>
  <c r="BG2097" i="2" s="1"/>
  <c r="BF2097" i="2" s="1"/>
  <c r="BE2097" i="2" s="1"/>
  <c r="BM2044" i="2"/>
  <c r="BL2044" i="2"/>
  <c r="BK2044" i="2" s="1"/>
  <c r="BJ2044" i="2" s="1"/>
  <c r="BI2044" i="2" s="1"/>
  <c r="BH2044" i="2" s="1"/>
  <c r="BG2044" i="2" s="1"/>
  <c r="BF2044" i="2" s="1"/>
  <c r="BE2044" i="2" s="1"/>
  <c r="BH2023" i="2"/>
  <c r="BG2023" i="2" s="1"/>
  <c r="BF2023" i="2" s="1"/>
  <c r="BE2023" i="2" s="1"/>
  <c r="BJ2000" i="2"/>
  <c r="BI2000" i="2" s="1"/>
  <c r="BH2000" i="2" s="1"/>
  <c r="BG2000" i="2" s="1"/>
  <c r="BF2000" i="2" s="1"/>
  <c r="BE2000" i="2" s="1"/>
  <c r="BM1980" i="2"/>
  <c r="BL1980" i="2" s="1"/>
  <c r="BK1980" i="2" s="1"/>
  <c r="BJ1980" i="2" s="1"/>
  <c r="BI1980" i="2" s="1"/>
  <c r="BH1980" i="2" s="1"/>
  <c r="BG1980" i="2" s="1"/>
  <c r="BF1980" i="2" s="1"/>
  <c r="BE1980" i="2" s="1"/>
  <c r="BH2154" i="2"/>
  <c r="BG2154" i="2" s="1"/>
  <c r="BF2154" i="2" s="1"/>
  <c r="BE2154" i="2" s="1"/>
  <c r="BL2134" i="2"/>
  <c r="BK2134" i="2" s="1"/>
  <c r="BJ2134" i="2" s="1"/>
  <c r="BI2134" i="2" s="1"/>
  <c r="BH2134" i="2" s="1"/>
  <c r="BG2134" i="2" s="1"/>
  <c r="BF2134" i="2" s="1"/>
  <c r="BE2134" i="2" s="1"/>
  <c r="BM2083" i="2"/>
  <c r="BL2083" i="2" s="1"/>
  <c r="BK2083" i="2" s="1"/>
  <c r="BJ2083" i="2" s="1"/>
  <c r="BI2083" i="2" s="1"/>
  <c r="BH2083" i="2" s="1"/>
  <c r="BG2083" i="2" s="1"/>
  <c r="BF2083" i="2" s="1"/>
  <c r="BE2083" i="2" s="1"/>
  <c r="BM2051" i="2"/>
  <c r="BL2051" i="2" s="1"/>
  <c r="BK2051" i="2" s="1"/>
  <c r="BJ2051" i="2" s="1"/>
  <c r="BI2051" i="2" s="1"/>
  <c r="BH2051" i="2" s="1"/>
  <c r="BG2051" i="2" s="1"/>
  <c r="BF2051" i="2" s="1"/>
  <c r="BE2051" i="2" s="1"/>
  <c r="BJ2024" i="2"/>
  <c r="BI2024" i="2" s="1"/>
  <c r="BH2024" i="2" s="1"/>
  <c r="BG2024" i="2" s="1"/>
  <c r="BF2024" i="2" s="1"/>
  <c r="BE2024" i="2" s="1"/>
  <c r="BJ2012" i="2"/>
  <c r="BI2012" i="2" s="1"/>
  <c r="BH2012" i="2" s="1"/>
  <c r="BG2012" i="2" s="1"/>
  <c r="BF2012" i="2" s="1"/>
  <c r="BE2012" i="2" s="1"/>
  <c r="BL2008" i="2"/>
  <c r="BK2008" i="2" s="1"/>
  <c r="BL1996" i="2"/>
  <c r="BK1996" i="2" s="1"/>
  <c r="BJ1996" i="2" s="1"/>
  <c r="BI1996" i="2" s="1"/>
  <c r="BH1996" i="2" s="1"/>
  <c r="BG1996" i="2" s="1"/>
  <c r="BF1996" i="2" s="1"/>
  <c r="BE1996" i="2" s="1"/>
  <c r="BL1984" i="2"/>
  <c r="BK1984" i="2" s="1"/>
  <c r="BJ1984" i="2" s="1"/>
  <c r="BI1984" i="2" s="1"/>
  <c r="BH1984" i="2" s="1"/>
  <c r="BG1984" i="2" s="1"/>
  <c r="BF1984" i="2" s="1"/>
  <c r="BE1984" i="2" s="1"/>
  <c r="BM1972" i="2"/>
  <c r="BL1972" i="2" s="1"/>
  <c r="BK1972" i="2" s="1"/>
  <c r="BJ1972" i="2" s="1"/>
  <c r="BI1972" i="2" s="1"/>
  <c r="BH1972" i="2" s="1"/>
  <c r="BG1972" i="2" s="1"/>
  <c r="BF1972" i="2" s="1"/>
  <c r="BE1972" i="2" s="1"/>
  <c r="BM1943" i="2"/>
  <c r="BL1943" i="2" s="1"/>
  <c r="BK1943" i="2" s="1"/>
  <c r="BJ1943" i="2" s="1"/>
  <c r="BI1943" i="2" s="1"/>
  <c r="BH1943" i="2" s="1"/>
  <c r="BG1943" i="2" s="1"/>
  <c r="BF1943" i="2" s="1"/>
  <c r="BE1943" i="2" s="1"/>
  <c r="AU338" i="2"/>
  <c r="G178" i="2"/>
  <c r="Z178" i="2"/>
  <c r="Z115" i="2"/>
  <c r="BN115" i="2"/>
  <c r="CX61" i="2"/>
  <c r="G129" i="2"/>
  <c r="Z129" i="2"/>
  <c r="CX65" i="2"/>
  <c r="CK65" i="2"/>
  <c r="CK63" i="2"/>
  <c r="CX63" i="2"/>
  <c r="G43" i="2"/>
  <c r="Z43" i="2"/>
  <c r="BN43" i="2"/>
  <c r="G26" i="2"/>
  <c r="BN26" i="2"/>
  <c r="BM26" i="2" s="1"/>
  <c r="BL26" i="2" s="1"/>
  <c r="BK26" i="2" s="1"/>
  <c r="BJ26" i="2" s="1"/>
  <c r="BI26" i="2" s="1"/>
  <c r="BH26" i="2" s="1"/>
  <c r="BG26" i="2" s="1"/>
  <c r="BF26" i="2" s="1"/>
  <c r="BE26" i="2" s="1"/>
  <c r="BB26" i="2" s="1"/>
  <c r="BJ2040" i="2"/>
  <c r="BI2040" i="2" s="1"/>
  <c r="BH2040" i="2" s="1"/>
  <c r="BG2040" i="2" s="1"/>
  <c r="BF2040" i="2" s="1"/>
  <c r="BE2040" i="2" s="1"/>
  <c r="BK2016" i="2"/>
  <c r="BJ2016" i="2" s="1"/>
  <c r="BI2016" i="2" s="1"/>
  <c r="BH2016" i="2" s="1"/>
  <c r="BG2016" i="2" s="1"/>
  <c r="BF2016" i="2" s="1"/>
  <c r="BE2016" i="2" s="1"/>
  <c r="BM2004" i="2"/>
  <c r="BL2004" i="2" s="1"/>
  <c r="BK2004" i="2" s="1"/>
  <c r="BJ2004" i="2" s="1"/>
  <c r="BI2004" i="2" s="1"/>
  <c r="BH2004" i="2" s="1"/>
  <c r="BG2004" i="2" s="1"/>
  <c r="BF2004" i="2" s="1"/>
  <c r="BE2004" i="2" s="1"/>
  <c r="BM1992" i="2"/>
  <c r="BL1992" i="2" s="1"/>
  <c r="BK1992" i="2" s="1"/>
  <c r="BJ1992" i="2" s="1"/>
  <c r="BI1992" i="2" s="1"/>
  <c r="BH1992" i="2" s="1"/>
  <c r="BG1992" i="2" s="1"/>
  <c r="BF1992" i="2" s="1"/>
  <c r="BE1992" i="2" s="1"/>
  <c r="BK1971" i="2"/>
  <c r="BJ1971" i="2" s="1"/>
  <c r="BI1971" i="2" s="1"/>
  <c r="BH1971" i="2" s="1"/>
  <c r="BG1971" i="2" s="1"/>
  <c r="BF1971" i="2" s="1"/>
  <c r="BE1971" i="2" s="1"/>
  <c r="BL1971" i="2"/>
  <c r="BM1961" i="2"/>
  <c r="BL1961" i="2" s="1"/>
  <c r="BK1961" i="2" s="1"/>
  <c r="BJ1961" i="2" s="1"/>
  <c r="BI1961" i="2" s="1"/>
  <c r="BH1961" i="2" s="1"/>
  <c r="BG1961" i="2" s="1"/>
  <c r="BF1961" i="2" s="1"/>
  <c r="BE1961" i="2" s="1"/>
  <c r="I280" i="2"/>
  <c r="R280" i="2"/>
  <c r="CX32" i="2"/>
  <c r="CX46" i="2"/>
  <c r="CX49" i="2"/>
  <c r="BN1944" i="2"/>
  <c r="BN1950" i="2"/>
  <c r="BN1955" i="2"/>
  <c r="BN1962" i="2"/>
  <c r="BN1973" i="2"/>
  <c r="CX41" i="2"/>
  <c r="CX53" i="2"/>
  <c r="CX68" i="2"/>
  <c r="BN1939" i="2"/>
  <c r="BN1945" i="2"/>
  <c r="BN1956" i="2"/>
  <c r="BN1967" i="2"/>
  <c r="BN1974" i="2"/>
  <c r="CX38" i="2"/>
  <c r="BN1936" i="2"/>
  <c r="BN1940" i="2"/>
  <c r="BN1946" i="2"/>
  <c r="BN1957" i="2"/>
  <c r="BN1968" i="2"/>
  <c r="CX11" i="2"/>
  <c r="CX30" i="2"/>
  <c r="CX33" i="2"/>
  <c r="CX45" i="2"/>
  <c r="CX64" i="2"/>
  <c r="CX75" i="2"/>
  <c r="BN1941" i="2"/>
  <c r="BN1951" i="2"/>
  <c r="BN1952" i="2"/>
  <c r="BN1958" i="2"/>
  <c r="BN1963" i="2"/>
  <c r="BN1969" i="2"/>
  <c r="CX21" i="2"/>
  <c r="CX52" i="2"/>
  <c r="CX71" i="2"/>
  <c r="BN1937" i="2"/>
  <c r="BN1942" i="2"/>
  <c r="BN1953" i="2"/>
  <c r="BN1964" i="2"/>
  <c r="BN1970" i="2"/>
  <c r="CX42" i="2"/>
  <c r="CX43" i="2"/>
  <c r="CX47" i="2"/>
  <c r="BN294" i="2"/>
  <c r="BN1947" i="2"/>
  <c r="BN1954" i="2"/>
  <c r="CX51" i="2"/>
  <c r="CX55" i="2"/>
  <c r="BN1938" i="2"/>
  <c r="BN1948" i="2"/>
  <c r="BN1959" i="2"/>
  <c r="BN1960" i="2"/>
  <c r="BN1966" i="2"/>
  <c r="BL2028" i="2"/>
  <c r="BK2028" i="2" s="1"/>
  <c r="BJ2028" i="2" s="1"/>
  <c r="BI2028" i="2" s="1"/>
  <c r="BH2028" i="2" s="1"/>
  <c r="BG2028" i="2" s="1"/>
  <c r="BF2028" i="2" s="1"/>
  <c r="BE2028" i="2" s="1"/>
  <c r="BL2016" i="2"/>
  <c r="BL1988" i="2"/>
  <c r="BK1988" i="2" s="1"/>
  <c r="BJ1988" i="2" s="1"/>
  <c r="BI1988" i="2" s="1"/>
  <c r="BH1988" i="2" s="1"/>
  <c r="BG1988" i="2" s="1"/>
  <c r="BF1988" i="2" s="1"/>
  <c r="BE1988" i="2" s="1"/>
  <c r="BL1976" i="2"/>
  <c r="BK1976" i="2" s="1"/>
  <c r="BJ1976" i="2" s="1"/>
  <c r="BI1976" i="2" s="1"/>
  <c r="BH1976" i="2" s="1"/>
  <c r="BG1976" i="2" s="1"/>
  <c r="BF1976" i="2" s="1"/>
  <c r="BE1976" i="2" s="1"/>
  <c r="G239" i="2"/>
  <c r="Z239" i="2"/>
  <c r="BN186" i="2"/>
  <c r="CW37" i="2"/>
  <c r="CV37" i="2" s="1"/>
  <c r="CU37" i="2" s="1"/>
  <c r="CT37" i="2" s="1"/>
  <c r="CS37" i="2" s="1"/>
  <c r="CR37" i="2" s="1"/>
  <c r="CQ37" i="2" s="1"/>
  <c r="CP37" i="2" s="1"/>
  <c r="CO37" i="2" s="1"/>
  <c r="BM2076" i="2"/>
  <c r="BL2076" i="2" s="1"/>
  <c r="BK2076" i="2" s="1"/>
  <c r="BJ2076" i="2" s="1"/>
  <c r="BI2076" i="2" s="1"/>
  <c r="BH2076" i="2" s="1"/>
  <c r="BG2076" i="2" s="1"/>
  <c r="BF2076" i="2" s="1"/>
  <c r="BE2076" i="2" s="1"/>
  <c r="BM2055" i="2"/>
  <c r="BL2055" i="2" s="1"/>
  <c r="BK2055" i="2" s="1"/>
  <c r="BJ2055" i="2" s="1"/>
  <c r="BI2055" i="2" s="1"/>
  <c r="BH2055" i="2" s="1"/>
  <c r="BG2055" i="2" s="1"/>
  <c r="BF2055" i="2" s="1"/>
  <c r="BE2055" i="2" s="1"/>
  <c r="BI2052" i="2"/>
  <c r="BH2052" i="2" s="1"/>
  <c r="BG2052" i="2" s="1"/>
  <c r="BF2052" i="2" s="1"/>
  <c r="BE2052" i="2" s="1"/>
  <c r="BM2036" i="2"/>
  <c r="BL2036" i="2" s="1"/>
  <c r="BK2036" i="2" s="1"/>
  <c r="BJ2036" i="2" s="1"/>
  <c r="BI2036" i="2" s="1"/>
  <c r="BH2036" i="2" s="1"/>
  <c r="BG2036" i="2" s="1"/>
  <c r="BF2036" i="2" s="1"/>
  <c r="BE2036" i="2" s="1"/>
  <c r="BL2031" i="2"/>
  <c r="BK2031" i="2" s="1"/>
  <c r="BJ2031" i="2" s="1"/>
  <c r="BI2031" i="2" s="1"/>
  <c r="BH2031" i="2" s="1"/>
  <c r="BG2031" i="2" s="1"/>
  <c r="BF2031" i="2" s="1"/>
  <c r="BE2031" i="2" s="1"/>
  <c r="BL2007" i="2"/>
  <c r="BK2007" i="2" s="1"/>
  <c r="BJ2007" i="2" s="1"/>
  <c r="BI2007" i="2" s="1"/>
  <c r="BH2007" i="2" s="1"/>
  <c r="BG2007" i="2" s="1"/>
  <c r="BF2007" i="2" s="1"/>
  <c r="BE2007" i="2" s="1"/>
  <c r="BK1991" i="2"/>
  <c r="BJ1991" i="2" s="1"/>
  <c r="BI1991" i="2" s="1"/>
  <c r="BH1991" i="2" s="1"/>
  <c r="BG1991" i="2" s="1"/>
  <c r="BF1991" i="2" s="1"/>
  <c r="BE1991" i="2" s="1"/>
  <c r="BM1988" i="2"/>
  <c r="BM1983" i="2"/>
  <c r="BL1983" i="2" s="1"/>
  <c r="BK1983" i="2" s="1"/>
  <c r="BJ1983" i="2" s="1"/>
  <c r="BI1983" i="2" s="1"/>
  <c r="BH1983" i="2" s="1"/>
  <c r="BG1983" i="2" s="1"/>
  <c r="BF1983" i="2" s="1"/>
  <c r="BE1983" i="2" s="1"/>
  <c r="G322" i="2"/>
  <c r="Z322" i="2"/>
  <c r="AA322" i="2" s="1"/>
  <c r="BN322" i="2"/>
  <c r="BN271" i="2"/>
  <c r="BM271" i="2" s="1"/>
  <c r="BL271" i="2" s="1"/>
  <c r="BK271" i="2" s="1"/>
  <c r="BJ271" i="2" s="1"/>
  <c r="BI271" i="2" s="1"/>
  <c r="BH271" i="2" s="1"/>
  <c r="BG271" i="2" s="1"/>
  <c r="BF271" i="2" s="1"/>
  <c r="BE271" i="2" s="1"/>
  <c r="G271" i="2"/>
  <c r="Z271" i="2"/>
  <c r="BN208" i="2"/>
  <c r="G208" i="2"/>
  <c r="BN204" i="2"/>
  <c r="BM204" i="2" s="1"/>
  <c r="CX50" i="2"/>
  <c r="G39" i="2"/>
  <c r="Z39" i="2"/>
  <c r="BN25" i="2"/>
  <c r="Z25" i="2"/>
  <c r="BR13" i="2"/>
  <c r="BR19" i="2"/>
  <c r="BR27" i="2"/>
  <c r="BR39" i="2"/>
  <c r="BR48" i="2"/>
  <c r="BR57" i="2"/>
  <c r="BR61" i="2"/>
  <c r="BR72" i="2"/>
  <c r="BR75" i="2"/>
  <c r="BR21" i="2"/>
  <c r="BR30" i="2"/>
  <c r="BR38" i="2"/>
  <c r="BR44" i="2"/>
  <c r="BR52" i="2"/>
  <c r="BR68" i="2"/>
  <c r="BR71" i="2"/>
  <c r="BR10" i="2"/>
  <c r="BR25" i="2"/>
  <c r="BR26" i="2"/>
  <c r="BR29" i="2"/>
  <c r="BR36" i="2"/>
  <c r="BR56" i="2"/>
  <c r="BR60" i="2"/>
  <c r="BR62" i="2"/>
  <c r="BR70" i="2"/>
  <c r="BR74" i="2"/>
  <c r="BR8" i="2"/>
  <c r="BR20" i="2"/>
  <c r="BR24" i="2"/>
  <c r="BR41" i="2"/>
  <c r="BR43" i="2"/>
  <c r="BR47" i="2"/>
  <c r="BR50" i="2"/>
  <c r="BR51" i="2"/>
  <c r="BR55" i="2"/>
  <c r="BR67" i="2"/>
  <c r="BR12" i="2"/>
  <c r="BR16" i="2"/>
  <c r="BR33" i="2"/>
  <c r="BR42" i="2"/>
  <c r="BR59" i="2"/>
  <c r="BR66" i="2"/>
  <c r="BR69" i="2"/>
  <c r="BR73" i="2"/>
  <c r="BR18" i="2"/>
  <c r="BR23" i="2"/>
  <c r="BR28" i="2"/>
  <c r="BR32" i="2"/>
  <c r="BR35" i="2"/>
  <c r="BR45" i="2"/>
  <c r="BR49" i="2"/>
  <c r="BR54" i="2"/>
  <c r="BR64" i="2"/>
  <c r="BR40" i="2"/>
  <c r="BR58" i="2"/>
  <c r="BR63" i="2"/>
  <c r="BR65" i="2"/>
  <c r="BR76" i="2"/>
  <c r="BM2031" i="2"/>
  <c r="BM1975" i="2"/>
  <c r="BL1975" i="2" s="1"/>
  <c r="BK1975" i="2" s="1"/>
  <c r="BJ1975" i="2" s="1"/>
  <c r="BI1975" i="2" s="1"/>
  <c r="BH1975" i="2" s="1"/>
  <c r="BG1975" i="2" s="1"/>
  <c r="BF1975" i="2" s="1"/>
  <c r="BE1975" i="2" s="1"/>
  <c r="BM1949" i="2"/>
  <c r="BL1949" i="2" s="1"/>
  <c r="BK1949" i="2" s="1"/>
  <c r="BJ1949" i="2" s="1"/>
  <c r="BI1949" i="2" s="1"/>
  <c r="BH1949" i="2" s="1"/>
  <c r="BG1949" i="2" s="1"/>
  <c r="BF1949" i="2" s="1"/>
  <c r="BE1949" i="2" s="1"/>
  <c r="BN263" i="2"/>
  <c r="Z263" i="2"/>
  <c r="BN200" i="2"/>
  <c r="G200" i="2"/>
  <c r="CV72" i="2"/>
  <c r="CU72" i="2" s="1"/>
  <c r="CT72" i="2" s="1"/>
  <c r="CS72" i="2" s="1"/>
  <c r="CR72" i="2" s="1"/>
  <c r="CQ72" i="2" s="1"/>
  <c r="CP72" i="2" s="1"/>
  <c r="CO72" i="2" s="1"/>
  <c r="AU385" i="2"/>
  <c r="BN306" i="2"/>
  <c r="BN153" i="2"/>
  <c r="BN137" i="2"/>
  <c r="CX74" i="2"/>
  <c r="CX70" i="2"/>
  <c r="CX60" i="2"/>
  <c r="CX56" i="2"/>
  <c r="CX29" i="2"/>
  <c r="Z118" i="2"/>
  <c r="CX7" i="2"/>
  <c r="BN333" i="2"/>
  <c r="BN283" i="2"/>
  <c r="BM283" i="2" s="1"/>
  <c r="BL283" i="2" s="1"/>
  <c r="BK283" i="2" s="1"/>
  <c r="BJ283" i="2" s="1"/>
  <c r="BI283" i="2" s="1"/>
  <c r="BH283" i="2" s="1"/>
  <c r="BG283" i="2" s="1"/>
  <c r="BF283" i="2" s="1"/>
  <c r="BE283" i="2" s="1"/>
  <c r="BD283" i="2" s="1"/>
  <c r="BN248" i="2"/>
  <c r="BN242" i="2"/>
  <c r="G234" i="2"/>
  <c r="Z197" i="2"/>
  <c r="BN64" i="2"/>
  <c r="Z320" i="2"/>
  <c r="BN185" i="2"/>
  <c r="BM185" i="2" s="1"/>
  <c r="BL185" i="2" s="1"/>
  <c r="BK185" i="2" s="1"/>
  <c r="BJ185" i="2" s="1"/>
  <c r="BI185" i="2" s="1"/>
  <c r="BH185" i="2" s="1"/>
  <c r="BG185" i="2" s="1"/>
  <c r="BF185" i="2" s="1"/>
  <c r="BE185" i="2" s="1"/>
  <c r="BN169" i="2"/>
  <c r="BN83" i="2"/>
  <c r="CK72" i="2"/>
  <c r="BN348" i="2"/>
  <c r="BN118" i="2"/>
  <c r="BN267" i="2"/>
  <c r="BN244" i="2"/>
  <c r="BN241" i="2"/>
  <c r="BC342" i="2"/>
  <c r="BD342" i="2"/>
  <c r="BB342" i="2"/>
  <c r="BA342" i="2" s="1"/>
  <c r="BB344" i="2"/>
  <c r="BD344" i="2"/>
  <c r="AI331" i="2"/>
  <c r="AH331" i="2" s="1"/>
  <c r="AK331" i="2"/>
  <c r="AK382" i="2"/>
  <c r="AJ376" i="2"/>
  <c r="AI376" i="2"/>
  <c r="AI335" i="2"/>
  <c r="AH335" i="2" s="1"/>
  <c r="AK335" i="2"/>
  <c r="AI357" i="2"/>
  <c r="AJ357" i="2"/>
  <c r="AJ382" i="2"/>
  <c r="AH382" i="2" s="1"/>
  <c r="AI361" i="2"/>
  <c r="AJ361" i="2"/>
  <c r="BB367" i="2"/>
  <c r="BC367" i="2"/>
  <c r="BD367" i="2"/>
  <c r="BB363" i="2"/>
  <c r="BA363" i="2" s="1"/>
  <c r="BD363" i="2"/>
  <c r="BC363" i="2"/>
  <c r="BB375" i="2"/>
  <c r="BC375" i="2"/>
  <c r="BD375" i="2"/>
  <c r="BD366" i="2"/>
  <c r="BB366" i="2"/>
  <c r="BC366" i="2"/>
  <c r="AK383" i="2"/>
  <c r="AJ383" i="2"/>
  <c r="AI383" i="2"/>
  <c r="AI371" i="2"/>
  <c r="AJ371" i="2"/>
  <c r="AJ356" i="2"/>
  <c r="AI356" i="2"/>
  <c r="AK332" i="2"/>
  <c r="AI364" i="2"/>
  <c r="AJ364" i="2"/>
  <c r="BD355" i="2"/>
  <c r="BC355" i="2"/>
  <c r="BB355" i="2"/>
  <c r="AJ333" i="2"/>
  <c r="AH333" i="2" s="1"/>
  <c r="AK376" i="2"/>
  <c r="AJ331" i="2"/>
  <c r="AJ332" i="2"/>
  <c r="AH332" i="2" s="1"/>
  <c r="BC358" i="2"/>
  <c r="BD358" i="2"/>
  <c r="BB358" i="2"/>
  <c r="AJ365" i="2"/>
  <c r="AI365" i="2"/>
  <c r="AK365" i="2"/>
  <c r="BD380" i="2"/>
  <c r="BC380" i="2"/>
  <c r="BB380" i="2"/>
  <c r="BB336" i="2"/>
  <c r="BA336" i="2" s="1"/>
  <c r="BD336" i="2"/>
  <c r="BC344" i="2"/>
  <c r="BB370" i="2"/>
  <c r="BA370" i="2" s="1"/>
  <c r="BC370" i="2"/>
  <c r="BD359" i="2"/>
  <c r="BB359" i="2"/>
  <c r="BA359" i="2" s="1"/>
  <c r="BB334" i="2"/>
  <c r="BC334" i="2"/>
  <c r="BD334" i="2"/>
  <c r="AJ341" i="2"/>
  <c r="AI341" i="2"/>
  <c r="BB346" i="2"/>
  <c r="BC346" i="2"/>
  <c r="BD346" i="2"/>
  <c r="AK53" i="2"/>
  <c r="AJ53" i="2"/>
  <c r="AI53" i="2"/>
  <c r="AI78" i="2"/>
  <c r="AK78" i="2"/>
  <c r="AJ78" i="2"/>
  <c r="AK115" i="2"/>
  <c r="AI115" i="2"/>
  <c r="AJ115" i="2"/>
  <c r="AI178" i="2"/>
  <c r="AJ178" i="2"/>
  <c r="AK178" i="2"/>
  <c r="AI288" i="2"/>
  <c r="AK288" i="2"/>
  <c r="AJ288" i="2"/>
  <c r="AI88" i="2"/>
  <c r="AH88" i="2" s="1"/>
  <c r="AK88" i="2"/>
  <c r="AJ88" i="2"/>
  <c r="AK220" i="2"/>
  <c r="AI220" i="2"/>
  <c r="AJ220" i="2"/>
  <c r="AT378" i="2"/>
  <c r="AS378" i="2" s="1"/>
  <c r="AR378" i="2" s="1"/>
  <c r="AQ378" i="2" s="1"/>
  <c r="AP378" i="2" s="1"/>
  <c r="AO378" i="2" s="1"/>
  <c r="AN378" i="2" s="1"/>
  <c r="AM378" i="2" s="1"/>
  <c r="AL378" i="2" s="1"/>
  <c r="BM353" i="2"/>
  <c r="BL353" i="2" s="1"/>
  <c r="BK353" i="2" s="1"/>
  <c r="BJ353" i="2" s="1"/>
  <c r="BI353" i="2" s="1"/>
  <c r="BH353" i="2" s="1"/>
  <c r="BG353" i="2" s="1"/>
  <c r="BF353" i="2" s="1"/>
  <c r="BE353" i="2" s="1"/>
  <c r="AS350" i="2"/>
  <c r="AR350" i="2" s="1"/>
  <c r="AQ350" i="2" s="1"/>
  <c r="AP350" i="2" s="1"/>
  <c r="AO350" i="2" s="1"/>
  <c r="AN350" i="2" s="1"/>
  <c r="AM350" i="2" s="1"/>
  <c r="AL350" i="2" s="1"/>
  <c r="AF330" i="2"/>
  <c r="AC330" i="2"/>
  <c r="AF356" i="2"/>
  <c r="AC356" i="2"/>
  <c r="K376" i="2"/>
  <c r="AC376" i="2"/>
  <c r="K383" i="2"/>
  <c r="AC383" i="2"/>
  <c r="AT379" i="2"/>
  <c r="AS379" i="2" s="1"/>
  <c r="AR379" i="2" s="1"/>
  <c r="AQ379" i="2" s="1"/>
  <c r="AP379" i="2" s="1"/>
  <c r="AO379" i="2" s="1"/>
  <c r="AN379" i="2" s="1"/>
  <c r="AM379" i="2" s="1"/>
  <c r="AL379" i="2" s="1"/>
  <c r="AS349" i="2"/>
  <c r="AR349" i="2" s="1"/>
  <c r="AQ349" i="2" s="1"/>
  <c r="AP349" i="2" s="1"/>
  <c r="AO349" i="2" s="1"/>
  <c r="AN349" i="2" s="1"/>
  <c r="AM349" i="2" s="1"/>
  <c r="AL349" i="2" s="1"/>
  <c r="AC370" i="2"/>
  <c r="I370" i="2"/>
  <c r="AQ355" i="2"/>
  <c r="AP355" i="2" s="1"/>
  <c r="AO355" i="2" s="1"/>
  <c r="AN355" i="2" s="1"/>
  <c r="AM355" i="2" s="1"/>
  <c r="AL355" i="2" s="1"/>
  <c r="AS367" i="2"/>
  <c r="AR367" i="2" s="1"/>
  <c r="AQ367" i="2" s="1"/>
  <c r="AP367" i="2" s="1"/>
  <c r="AO367" i="2" s="1"/>
  <c r="AN367" i="2" s="1"/>
  <c r="AM367" i="2" s="1"/>
  <c r="AL367" i="2" s="1"/>
  <c r="AT345" i="2"/>
  <c r="AS345" i="2" s="1"/>
  <c r="AR345" i="2" s="1"/>
  <c r="AQ345" i="2" s="1"/>
  <c r="AP345" i="2" s="1"/>
  <c r="AO345" i="2" s="1"/>
  <c r="AN345" i="2" s="1"/>
  <c r="AM345" i="2" s="1"/>
  <c r="AL345" i="2" s="1"/>
  <c r="AI360" i="2"/>
  <c r="AH360" i="2" s="1"/>
  <c r="I352" i="2"/>
  <c r="AF380" i="2"/>
  <c r="AC342" i="2"/>
  <c r="BJ335" i="2"/>
  <c r="BI335" i="2" s="1"/>
  <c r="BH335" i="2" s="1"/>
  <c r="BG335" i="2" s="1"/>
  <c r="BF335" i="2" s="1"/>
  <c r="BE335" i="2" s="1"/>
  <c r="BM335" i="2"/>
  <c r="BL335" i="2" s="1"/>
  <c r="BK335" i="2" s="1"/>
  <c r="AT366" i="2"/>
  <c r="AS366" i="2" s="1"/>
  <c r="AR366" i="2" s="1"/>
  <c r="AQ366" i="2" s="1"/>
  <c r="AP366" i="2" s="1"/>
  <c r="AO366" i="2" s="1"/>
  <c r="AN366" i="2" s="1"/>
  <c r="AM366" i="2" s="1"/>
  <c r="AL366" i="2" s="1"/>
  <c r="J337" i="2"/>
  <c r="AC337" i="2"/>
  <c r="R337" i="2"/>
  <c r="BB340" i="2"/>
  <c r="BC340" i="2"/>
  <c r="BJ332" i="2"/>
  <c r="BI332" i="2" s="1"/>
  <c r="BH332" i="2" s="1"/>
  <c r="BG332" i="2" s="1"/>
  <c r="BF332" i="2" s="1"/>
  <c r="BE332" i="2" s="1"/>
  <c r="BM377" i="2"/>
  <c r="BL377" i="2" s="1"/>
  <c r="BK377" i="2" s="1"/>
  <c r="BJ377" i="2" s="1"/>
  <c r="BI377" i="2" s="1"/>
  <c r="BH377" i="2" s="1"/>
  <c r="BG377" i="2" s="1"/>
  <c r="BF377" i="2" s="1"/>
  <c r="BE377" i="2" s="1"/>
  <c r="AD158" i="2"/>
  <c r="BC381" i="2"/>
  <c r="BA381" i="2" s="1"/>
  <c r="BD381" i="2"/>
  <c r="BB337" i="2"/>
  <c r="BD337" i="2"/>
  <c r="BM350" i="2"/>
  <c r="BL350" i="2" s="1"/>
  <c r="BK350" i="2" s="1"/>
  <c r="BJ350" i="2" s="1"/>
  <c r="BI350" i="2" s="1"/>
  <c r="BH350" i="2" s="1"/>
  <c r="BG350" i="2" s="1"/>
  <c r="BF350" i="2" s="1"/>
  <c r="BE350" i="2" s="1"/>
  <c r="AT351" i="2"/>
  <c r="AS351" i="2" s="1"/>
  <c r="AR351" i="2" s="1"/>
  <c r="AQ351" i="2" s="1"/>
  <c r="AP351" i="2" s="1"/>
  <c r="AO351" i="2" s="1"/>
  <c r="AN351" i="2" s="1"/>
  <c r="AM351" i="2" s="1"/>
  <c r="AL351" i="2" s="1"/>
  <c r="BI360" i="2"/>
  <c r="BH360" i="2" s="1"/>
  <c r="BG360" i="2" s="1"/>
  <c r="BF360" i="2" s="1"/>
  <c r="BE360" i="2" s="1"/>
  <c r="AQ375" i="2"/>
  <c r="AP375" i="2" s="1"/>
  <c r="AO375" i="2" s="1"/>
  <c r="AN375" i="2" s="1"/>
  <c r="AM375" i="2" s="1"/>
  <c r="AL375" i="2" s="1"/>
  <c r="BK365" i="2"/>
  <c r="BJ365" i="2" s="1"/>
  <c r="BI365" i="2" s="1"/>
  <c r="BH365" i="2" s="1"/>
  <c r="BG365" i="2" s="1"/>
  <c r="BF365" i="2" s="1"/>
  <c r="BE365" i="2" s="1"/>
  <c r="BL382" i="2"/>
  <c r="BK382" i="2" s="1"/>
  <c r="BJ382" i="2" s="1"/>
  <c r="BI382" i="2" s="1"/>
  <c r="BH382" i="2" s="1"/>
  <c r="BG382" i="2" s="1"/>
  <c r="BF382" i="2" s="1"/>
  <c r="BE382" i="2" s="1"/>
  <c r="BM378" i="2"/>
  <c r="BL378" i="2" s="1"/>
  <c r="BK378" i="2" s="1"/>
  <c r="BJ378" i="2" s="1"/>
  <c r="BI378" i="2" s="1"/>
  <c r="BH378" i="2" s="1"/>
  <c r="BG378" i="2" s="1"/>
  <c r="BF378" i="2" s="1"/>
  <c r="BE378" i="2" s="1"/>
  <c r="AN348" i="2"/>
  <c r="AM348" i="2" s="1"/>
  <c r="AL348" i="2" s="1"/>
  <c r="AQ348" i="2"/>
  <c r="AP348" i="2" s="1"/>
  <c r="AO348" i="2" s="1"/>
  <c r="BK338" i="2"/>
  <c r="BJ338" i="2" s="1"/>
  <c r="BI338" i="2" s="1"/>
  <c r="BH338" i="2" s="1"/>
  <c r="BG338" i="2" s="1"/>
  <c r="BF338" i="2" s="1"/>
  <c r="BE338" i="2" s="1"/>
  <c r="BK345" i="2"/>
  <c r="BJ345" i="2" s="1"/>
  <c r="BI345" i="2" s="1"/>
  <c r="BH345" i="2" s="1"/>
  <c r="BG345" i="2" s="1"/>
  <c r="BF345" i="2" s="1"/>
  <c r="BE345" i="2" s="1"/>
  <c r="AT359" i="2"/>
  <c r="AS359" i="2" s="1"/>
  <c r="AR359" i="2" s="1"/>
  <c r="AQ359" i="2" s="1"/>
  <c r="AP359" i="2" s="1"/>
  <c r="AO359" i="2" s="1"/>
  <c r="AN359" i="2" s="1"/>
  <c r="AM359" i="2" s="1"/>
  <c r="AL359" i="2" s="1"/>
  <c r="AD231" i="2"/>
  <c r="AB158" i="2"/>
  <c r="AS373" i="2"/>
  <c r="AR373" i="2" s="1"/>
  <c r="AQ373" i="2" s="1"/>
  <c r="AP373" i="2" s="1"/>
  <c r="AO373" i="2" s="1"/>
  <c r="AN373" i="2" s="1"/>
  <c r="AM373" i="2" s="1"/>
  <c r="AL373" i="2" s="1"/>
  <c r="AT368" i="2"/>
  <c r="AS368" i="2" s="1"/>
  <c r="AR368" i="2" s="1"/>
  <c r="AQ368" i="2" s="1"/>
  <c r="AP368" i="2" s="1"/>
  <c r="AO368" i="2" s="1"/>
  <c r="AN368" i="2" s="1"/>
  <c r="AM368" i="2" s="1"/>
  <c r="AL368" i="2" s="1"/>
  <c r="BL357" i="2"/>
  <c r="BK357" i="2" s="1"/>
  <c r="BJ357" i="2" s="1"/>
  <c r="BI357" i="2" s="1"/>
  <c r="BH357" i="2" s="1"/>
  <c r="BG357" i="2" s="1"/>
  <c r="BF357" i="2" s="1"/>
  <c r="BE357" i="2" s="1"/>
  <c r="BL352" i="2"/>
  <c r="BK352" i="2" s="1"/>
  <c r="BJ352" i="2" s="1"/>
  <c r="BI352" i="2" s="1"/>
  <c r="BH352" i="2" s="1"/>
  <c r="BG352" i="2" s="1"/>
  <c r="BF352" i="2" s="1"/>
  <c r="BE352" i="2" s="1"/>
  <c r="BM374" i="2"/>
  <c r="BL374" i="2" s="1"/>
  <c r="BK374" i="2" s="1"/>
  <c r="BJ374" i="2" s="1"/>
  <c r="BI374" i="2" s="1"/>
  <c r="BH374" i="2" s="1"/>
  <c r="BG374" i="2" s="1"/>
  <c r="BF374" i="2" s="1"/>
  <c r="BE374" i="2" s="1"/>
  <c r="AT367" i="2"/>
  <c r="BM341" i="2"/>
  <c r="BL341" i="2" s="1"/>
  <c r="BK341" i="2" s="1"/>
  <c r="BJ341" i="2" s="1"/>
  <c r="BI341" i="2" s="1"/>
  <c r="BH341" i="2" s="1"/>
  <c r="BG341" i="2" s="1"/>
  <c r="BF341" i="2" s="1"/>
  <c r="BE341" i="2" s="1"/>
  <c r="AQ377" i="2"/>
  <c r="AP377" i="2" s="1"/>
  <c r="AO377" i="2" s="1"/>
  <c r="AN377" i="2" s="1"/>
  <c r="AM377" i="2" s="1"/>
  <c r="AL377" i="2" s="1"/>
  <c r="AB223" i="2"/>
  <c r="AA223" i="2"/>
  <c r="BM331" i="2"/>
  <c r="BL331" i="2" s="1"/>
  <c r="BK331" i="2" s="1"/>
  <c r="BJ331" i="2" s="1"/>
  <c r="BI331" i="2" s="1"/>
  <c r="BH331" i="2" s="1"/>
  <c r="BG331" i="2" s="1"/>
  <c r="BF331" i="2" s="1"/>
  <c r="BE331" i="2" s="1"/>
  <c r="AS380" i="2"/>
  <c r="AR380" i="2" s="1"/>
  <c r="AQ380" i="2" s="1"/>
  <c r="AP380" i="2" s="1"/>
  <c r="AO380" i="2" s="1"/>
  <c r="AN380" i="2" s="1"/>
  <c r="AM380" i="2" s="1"/>
  <c r="AL380" i="2" s="1"/>
  <c r="AP370" i="2"/>
  <c r="AO370" i="2" s="1"/>
  <c r="AN370" i="2" s="1"/>
  <c r="AM370" i="2" s="1"/>
  <c r="AL370" i="2" s="1"/>
  <c r="AS336" i="2"/>
  <c r="AR336" i="2" s="1"/>
  <c r="AQ336" i="2" s="1"/>
  <c r="AP336" i="2" s="1"/>
  <c r="AO336" i="2" s="1"/>
  <c r="AN336" i="2" s="1"/>
  <c r="AM336" i="2" s="1"/>
  <c r="AL336" i="2" s="1"/>
  <c r="AJ51" i="2"/>
  <c r="AK51" i="2"/>
  <c r="AI51" i="2"/>
  <c r="AJ155" i="2"/>
  <c r="AI155" i="2"/>
  <c r="AK155" i="2"/>
  <c r="AS369" i="2"/>
  <c r="AR369" i="2" s="1"/>
  <c r="AQ369" i="2" s="1"/>
  <c r="AP369" i="2" s="1"/>
  <c r="AO369" i="2" s="1"/>
  <c r="AN369" i="2" s="1"/>
  <c r="AM369" i="2" s="1"/>
  <c r="AL369" i="2" s="1"/>
  <c r="AB281" i="2"/>
  <c r="AA281" i="2"/>
  <c r="AE281" i="2" s="1"/>
  <c r="AI137" i="2"/>
  <c r="AJ137" i="2"/>
  <c r="AK137" i="2"/>
  <c r="AC331" i="2"/>
  <c r="AC348" i="2"/>
  <c r="AF381" i="2"/>
  <c r="BM343" i="2"/>
  <c r="BL343" i="2" s="1"/>
  <c r="BK343" i="2" s="1"/>
  <c r="BJ343" i="2" s="1"/>
  <c r="BI343" i="2" s="1"/>
  <c r="BH343" i="2" s="1"/>
  <c r="BG343" i="2" s="1"/>
  <c r="BF343" i="2" s="1"/>
  <c r="BE343" i="2" s="1"/>
  <c r="AS372" i="2"/>
  <c r="AR372" i="2" s="1"/>
  <c r="AQ372" i="2" s="1"/>
  <c r="AP372" i="2" s="1"/>
  <c r="AO372" i="2" s="1"/>
  <c r="AN372" i="2"/>
  <c r="AM372" i="2" s="1"/>
  <c r="AL372" i="2" s="1"/>
  <c r="AS334" i="2"/>
  <c r="AR334" i="2" s="1"/>
  <c r="AQ334" i="2" s="1"/>
  <c r="AP334" i="2" s="1"/>
  <c r="AO334" i="2" s="1"/>
  <c r="AN334" i="2" s="1"/>
  <c r="AM334" i="2" s="1"/>
  <c r="AL334" i="2" s="1"/>
  <c r="AR329" i="2"/>
  <c r="AQ329" i="2" s="1"/>
  <c r="AP329" i="2" s="1"/>
  <c r="AO329" i="2" s="1"/>
  <c r="AN329" i="2" s="1"/>
  <c r="AM329" i="2" s="1"/>
  <c r="AL329" i="2" s="1"/>
  <c r="BK349" i="2"/>
  <c r="BJ349" i="2" s="1"/>
  <c r="BI349" i="2" s="1"/>
  <c r="BH349" i="2" s="1"/>
  <c r="BG349" i="2" s="1"/>
  <c r="BF349" i="2" s="1"/>
  <c r="BE349" i="2" s="1"/>
  <c r="BL364" i="2"/>
  <c r="BK364" i="2" s="1"/>
  <c r="BJ364" i="2" s="1"/>
  <c r="BI364" i="2" s="1"/>
  <c r="BH364" i="2" s="1"/>
  <c r="BG364" i="2" s="1"/>
  <c r="BF364" i="2" s="1"/>
  <c r="BE364" i="2" s="1"/>
  <c r="BM339" i="2"/>
  <c r="BL339" i="2" s="1"/>
  <c r="BK339" i="2" s="1"/>
  <c r="BJ339" i="2" s="1"/>
  <c r="BI339" i="2" s="1"/>
  <c r="BH339" i="2" s="1"/>
  <c r="BG339" i="2" s="1"/>
  <c r="BF339" i="2" s="1"/>
  <c r="BE339" i="2" s="1"/>
  <c r="AT353" i="2"/>
  <c r="AS353" i="2" s="1"/>
  <c r="AR353" i="2" s="1"/>
  <c r="AQ353" i="2" s="1"/>
  <c r="AP353" i="2" s="1"/>
  <c r="AO353" i="2" s="1"/>
  <c r="AN353" i="2" s="1"/>
  <c r="AM353" i="2" s="1"/>
  <c r="AL353" i="2" s="1"/>
  <c r="BM347" i="2"/>
  <c r="BL347" i="2" s="1"/>
  <c r="BK347" i="2"/>
  <c r="BJ347" i="2" s="1"/>
  <c r="BI347" i="2" s="1"/>
  <c r="BH347" i="2" s="1"/>
  <c r="BG347" i="2" s="1"/>
  <c r="BF347" i="2" s="1"/>
  <c r="BE347" i="2" s="1"/>
  <c r="AI73" i="2"/>
  <c r="AJ73" i="2"/>
  <c r="AK73" i="2"/>
  <c r="AJ121" i="2"/>
  <c r="AK121" i="2"/>
  <c r="AI121" i="2"/>
  <c r="AJ208" i="2"/>
  <c r="AI208" i="2"/>
  <c r="AI132" i="2"/>
  <c r="AJ132" i="2"/>
  <c r="AK132" i="2"/>
  <c r="AI196" i="2"/>
  <c r="AK196" i="2"/>
  <c r="AJ196" i="2"/>
  <c r="BM330" i="2"/>
  <c r="BL330" i="2" s="1"/>
  <c r="BK330" i="2" s="1"/>
  <c r="BJ330" i="2" s="1"/>
  <c r="BI330" i="2" s="1"/>
  <c r="BH330" i="2" s="1"/>
  <c r="BG330" i="2" s="1"/>
  <c r="BF330" i="2" s="1"/>
  <c r="BE330" i="2" s="1"/>
  <c r="BK356" i="2"/>
  <c r="BJ356" i="2" s="1"/>
  <c r="BI356" i="2" s="1"/>
  <c r="BH356" i="2" s="1"/>
  <c r="BG356" i="2" s="1"/>
  <c r="BF356" i="2" s="1"/>
  <c r="BE356" i="2" s="1"/>
  <c r="BJ372" i="2"/>
  <c r="BI372" i="2" s="1"/>
  <c r="BH372" i="2" s="1"/>
  <c r="BG372" i="2" s="1"/>
  <c r="BF372" i="2" s="1"/>
  <c r="BE372" i="2" s="1"/>
  <c r="BM361" i="2"/>
  <c r="BL361" i="2" s="1"/>
  <c r="BK361" i="2" s="1"/>
  <c r="BJ361" i="2" s="1"/>
  <c r="BI361" i="2" s="1"/>
  <c r="BH361" i="2" s="1"/>
  <c r="BG361" i="2" s="1"/>
  <c r="BF361" i="2" s="1"/>
  <c r="BE361" i="2" s="1"/>
  <c r="BM373" i="2"/>
  <c r="BL373" i="2" s="1"/>
  <c r="BK373" i="2" s="1"/>
  <c r="BJ373" i="2" s="1"/>
  <c r="BI373" i="2" s="1"/>
  <c r="BH373" i="2" s="1"/>
  <c r="BG373" i="2" s="1"/>
  <c r="BF373" i="2" s="1"/>
  <c r="BE373" i="2" s="1"/>
  <c r="AQ363" i="2"/>
  <c r="AP363" i="2" s="1"/>
  <c r="AO363" i="2" s="1"/>
  <c r="AN363" i="2" s="1"/>
  <c r="AM363" i="2" s="1"/>
  <c r="AL363" i="2" s="1"/>
  <c r="AS346" i="2"/>
  <c r="AR346" i="2" s="1"/>
  <c r="AQ346" i="2" s="1"/>
  <c r="AP346" i="2" s="1"/>
  <c r="AO346" i="2" s="1"/>
  <c r="AN346" i="2" s="1"/>
  <c r="AM346" i="2" s="1"/>
  <c r="AL346" i="2" s="1"/>
  <c r="AB248" i="2"/>
  <c r="AA248" i="2"/>
  <c r="AB114" i="2"/>
  <c r="AA114" i="2"/>
  <c r="AR330" i="2"/>
  <c r="AQ330" i="2" s="1"/>
  <c r="AP330" i="2" s="1"/>
  <c r="AO330" i="2" s="1"/>
  <c r="AN330" i="2" s="1"/>
  <c r="AM330" i="2" s="1"/>
  <c r="AL330" i="2" s="1"/>
  <c r="BM383" i="2"/>
  <c r="BL383" i="2" s="1"/>
  <c r="BK383" i="2" s="1"/>
  <c r="BJ383" i="2" s="1"/>
  <c r="BI383" i="2" s="1"/>
  <c r="BH383" i="2" s="1"/>
  <c r="BG383" i="2" s="1"/>
  <c r="BF383" i="2" s="1"/>
  <c r="BE383" i="2" s="1"/>
  <c r="BL329" i="2"/>
  <c r="BK329" i="2" s="1"/>
  <c r="BJ329" i="2" s="1"/>
  <c r="BI329" i="2" s="1"/>
  <c r="BH329" i="2" s="1"/>
  <c r="BG329" i="2" s="1"/>
  <c r="BF329" i="2" s="1"/>
  <c r="BE329" i="2" s="1"/>
  <c r="AR358" i="2"/>
  <c r="AQ358" i="2" s="1"/>
  <c r="AP358" i="2" s="1"/>
  <c r="AO358" i="2" s="1"/>
  <c r="AN358" i="2" s="1"/>
  <c r="AM358" i="2" s="1"/>
  <c r="AL358" i="2" s="1"/>
  <c r="AR344" i="2"/>
  <c r="AQ344" i="2" s="1"/>
  <c r="AP344" i="2" s="1"/>
  <c r="AO344" i="2" s="1"/>
  <c r="AN344" i="2" s="1"/>
  <c r="AM344" i="2" s="1"/>
  <c r="AL344" i="2" s="1"/>
  <c r="AS337" i="2"/>
  <c r="AR337" i="2" s="1"/>
  <c r="AQ337" i="2" s="1"/>
  <c r="AP337" i="2" s="1"/>
  <c r="AO337" i="2" s="1"/>
  <c r="AN337" i="2" s="1"/>
  <c r="AM337" i="2" s="1"/>
  <c r="AL337" i="2" s="1"/>
  <c r="AP339" i="2"/>
  <c r="AO339" i="2" s="1"/>
  <c r="AN339" i="2" s="1"/>
  <c r="AM339" i="2" s="1"/>
  <c r="AL339" i="2" s="1"/>
  <c r="AS343" i="2"/>
  <c r="AR343" i="2" s="1"/>
  <c r="AQ343" i="2" s="1"/>
  <c r="AP343" i="2" s="1"/>
  <c r="AO343" i="2" s="1"/>
  <c r="AN343" i="2" s="1"/>
  <c r="AM343" i="2" s="1"/>
  <c r="AL343" i="2" s="1"/>
  <c r="AJ189" i="2"/>
  <c r="AK189" i="2"/>
  <c r="AI189" i="2"/>
  <c r="AK259" i="2"/>
  <c r="AJ259" i="2"/>
  <c r="AI259" i="2"/>
  <c r="AI300" i="2"/>
  <c r="AK300" i="2"/>
  <c r="AJ300" i="2"/>
  <c r="AJ30" i="2"/>
  <c r="AH30" i="2" s="1"/>
  <c r="AK30" i="2"/>
  <c r="AJ177" i="2"/>
  <c r="AI177" i="2"/>
  <c r="AK177" i="2"/>
  <c r="AK275" i="2"/>
  <c r="AJ275" i="2"/>
  <c r="AH275" i="2" s="1"/>
  <c r="BC162" i="2"/>
  <c r="BD162" i="2"/>
  <c r="BB162" i="2"/>
  <c r="BD302" i="2"/>
  <c r="BC302" i="2"/>
  <c r="BB302" i="2"/>
  <c r="AI25" i="2"/>
  <c r="AJ25" i="2"/>
  <c r="AK291" i="2"/>
  <c r="AJ291" i="2"/>
  <c r="AH291" i="2" s="1"/>
  <c r="AI98" i="2"/>
  <c r="AJ98" i="2"/>
  <c r="AK98" i="2"/>
  <c r="AK307" i="2"/>
  <c r="AJ307" i="2"/>
  <c r="AI307" i="2"/>
  <c r="AJ32" i="2"/>
  <c r="AH32" i="2" s="1"/>
  <c r="AK32" i="2"/>
  <c r="AE140" i="2"/>
  <c r="AI298" i="2"/>
  <c r="AH298" i="2" s="1"/>
  <c r="AK298" i="2"/>
  <c r="AK66" i="2"/>
  <c r="AI66" i="2"/>
  <c r="AH66" i="2" s="1"/>
  <c r="AI172" i="2"/>
  <c r="AH172" i="2" s="1"/>
  <c r="AK172" i="2"/>
  <c r="AI257" i="2"/>
  <c r="AK257" i="2"/>
  <c r="AJ257" i="2"/>
  <c r="AK176" i="2"/>
  <c r="AJ176" i="2"/>
  <c r="AI176" i="2"/>
  <c r="AI240" i="2"/>
  <c r="AJ240" i="2"/>
  <c r="AK240" i="2"/>
  <c r="AK258" i="2"/>
  <c r="AI258" i="2"/>
  <c r="AJ258" i="2"/>
  <c r="AJ103" i="2"/>
  <c r="AI103" i="2"/>
  <c r="AH103" i="2" s="1"/>
  <c r="AK103" i="2"/>
  <c r="AJ41" i="2"/>
  <c r="AI41" i="2"/>
  <c r="AK41" i="2"/>
  <c r="AK296" i="2"/>
  <c r="AJ296" i="2"/>
  <c r="AI296" i="2"/>
  <c r="AJ297" i="2"/>
  <c r="AK297" i="2"/>
  <c r="AI297" i="2"/>
  <c r="AH216" i="2"/>
  <c r="AJ99" i="2"/>
  <c r="AI99" i="2"/>
  <c r="AK99" i="2"/>
  <c r="AK241" i="2"/>
  <c r="AI241" i="2"/>
  <c r="AJ241" i="2"/>
  <c r="AK28" i="2"/>
  <c r="AJ28" i="2"/>
  <c r="AI28" i="2"/>
  <c r="AI85" i="2"/>
  <c r="AJ85" i="2"/>
  <c r="AJ301" i="2"/>
  <c r="AI301" i="2"/>
  <c r="AK301" i="2"/>
  <c r="AK101" i="2"/>
  <c r="AJ101" i="2"/>
  <c r="AI101" i="2"/>
  <c r="AJ148" i="2"/>
  <c r="AH148" i="2" s="1"/>
  <c r="AK148" i="2"/>
  <c r="AR354" i="2"/>
  <c r="AQ354" i="2" s="1"/>
  <c r="AP354" i="2" s="1"/>
  <c r="AO354" i="2" s="1"/>
  <c r="AN354" i="2" s="1"/>
  <c r="AM354" i="2" s="1"/>
  <c r="AL354" i="2" s="1"/>
  <c r="AA247" i="2"/>
  <c r="AE308" i="2"/>
  <c r="AA27" i="2"/>
  <c r="AD140" i="2"/>
  <c r="AA175" i="2"/>
  <c r="AH173" i="2"/>
  <c r="AA173" i="2" s="1"/>
  <c r="AD173" i="2" s="1"/>
  <c r="AI80" i="2"/>
  <c r="AJ80" i="2"/>
  <c r="AK80" i="2"/>
  <c r="AI166" i="2"/>
  <c r="AJ166" i="2"/>
  <c r="AK166" i="2"/>
  <c r="AK305" i="2"/>
  <c r="AJ305" i="2"/>
  <c r="AH305" i="2" s="1"/>
  <c r="AH319" i="2"/>
  <c r="AH313" i="2"/>
  <c r="AH56" i="2"/>
  <c r="AI225" i="2"/>
  <c r="AJ225" i="2"/>
  <c r="AJ244" i="2"/>
  <c r="AI244" i="2"/>
  <c r="AK244" i="2"/>
  <c r="AJ57" i="2"/>
  <c r="AI57" i="2"/>
  <c r="AK87" i="2"/>
  <c r="AJ87" i="2"/>
  <c r="AH87" i="2" s="1"/>
  <c r="AK43" i="2"/>
  <c r="AI43" i="2"/>
  <c r="AH43" i="2" s="1"/>
  <c r="AJ195" i="2"/>
  <c r="AI195" i="2"/>
  <c r="AK195" i="2"/>
  <c r="AI264" i="2"/>
  <c r="AJ264" i="2"/>
  <c r="AK264" i="2"/>
  <c r="AI285" i="2"/>
  <c r="AH285" i="2" s="1"/>
  <c r="AK285" i="2"/>
  <c r="AJ84" i="2"/>
  <c r="AK84" i="2"/>
  <c r="AI90" i="2"/>
  <c r="AJ90" i="2"/>
  <c r="AK90" i="2"/>
  <c r="AJ282" i="2"/>
  <c r="AK282" i="2"/>
  <c r="AI282" i="2"/>
  <c r="AI47" i="2"/>
  <c r="AK47" i="2"/>
  <c r="AJ47" i="2"/>
  <c r="AJ68" i="2"/>
  <c r="AH68" i="2" s="1"/>
  <c r="AK68" i="2"/>
  <c r="AJ96" i="2"/>
  <c r="AK96" i="2"/>
  <c r="AI96" i="2"/>
  <c r="AK310" i="2"/>
  <c r="AJ310" i="2"/>
  <c r="AI310" i="2"/>
  <c r="AJ56" i="2"/>
  <c r="AK56" i="2"/>
  <c r="AI135" i="2"/>
  <c r="AJ135" i="2"/>
  <c r="AI215" i="2"/>
  <c r="AJ215" i="2"/>
  <c r="AK93" i="2"/>
  <c r="AI93" i="2"/>
  <c r="AJ93" i="2"/>
  <c r="AI62" i="2"/>
  <c r="AK62" i="2"/>
  <c r="AJ62" i="2"/>
  <c r="AK157" i="2"/>
  <c r="AI157" i="2"/>
  <c r="AJ157" i="2"/>
  <c r="AK256" i="2"/>
  <c r="AI256" i="2"/>
  <c r="AH256" i="2" s="1"/>
  <c r="AK197" i="2"/>
  <c r="AI197" i="2"/>
  <c r="AJ197" i="2"/>
  <c r="BC151" i="2"/>
  <c r="BB151" i="2"/>
  <c r="BD151" i="2"/>
  <c r="BC150" i="2"/>
  <c r="BD150" i="2"/>
  <c r="BB150" i="2"/>
  <c r="BD145" i="2"/>
  <c r="BB145" i="2"/>
  <c r="BA145" i="2" s="1"/>
  <c r="BC145" i="2"/>
  <c r="BC320" i="2"/>
  <c r="BB320" i="2"/>
  <c r="BD320" i="2"/>
  <c r="BB197" i="2"/>
  <c r="BC197" i="2"/>
  <c r="BD197" i="2"/>
  <c r="BC136" i="2"/>
  <c r="BD136" i="2"/>
  <c r="BB136" i="2"/>
  <c r="AH325" i="2"/>
  <c r="AK118" i="2"/>
  <c r="AI118" i="2"/>
  <c r="AJ118" i="2"/>
  <c r="AJ293" i="2"/>
  <c r="AH293" i="2" s="1"/>
  <c r="AK293" i="2"/>
  <c r="AJ39" i="2"/>
  <c r="AH39" i="2" s="1"/>
  <c r="AK39" i="2"/>
  <c r="AK86" i="2"/>
  <c r="AI86" i="2"/>
  <c r="AJ86" i="2"/>
  <c r="AJ74" i="2"/>
  <c r="AK74" i="2"/>
  <c r="AI74" i="2"/>
  <c r="AH74" i="2" s="1"/>
  <c r="AK243" i="2"/>
  <c r="AI243" i="2"/>
  <c r="AJ243" i="2"/>
  <c r="AJ138" i="2"/>
  <c r="AI138" i="2"/>
  <c r="AI94" i="2"/>
  <c r="AJ94" i="2"/>
  <c r="AK94" i="2"/>
  <c r="AK309" i="2"/>
  <c r="AI309" i="2"/>
  <c r="AH309" i="2" s="1"/>
  <c r="AJ312" i="2"/>
  <c r="AI312" i="2"/>
  <c r="AK312" i="2"/>
  <c r="AI272" i="2"/>
  <c r="AJ272" i="2"/>
  <c r="AK272" i="2"/>
  <c r="AI273" i="2"/>
  <c r="AK273" i="2"/>
  <c r="AJ273" i="2"/>
  <c r="BB243" i="2"/>
  <c r="BC243" i="2"/>
  <c r="BD243" i="2"/>
  <c r="AI38" i="2"/>
  <c r="AH38" i="2" s="1"/>
  <c r="AK38" i="2"/>
  <c r="AJ38" i="2"/>
  <c r="AI139" i="2"/>
  <c r="AJ139" i="2"/>
  <c r="AK139" i="2"/>
  <c r="AJ212" i="2"/>
  <c r="AK212" i="2"/>
  <c r="AI318" i="2"/>
  <c r="AJ318" i="2"/>
  <c r="AK318" i="2"/>
  <c r="AJ276" i="2"/>
  <c r="AH276" i="2" s="1"/>
  <c r="AA276" i="2" s="1"/>
  <c r="AK276" i="2"/>
  <c r="AJ316" i="2"/>
  <c r="AI316" i="2"/>
  <c r="AH316" i="2" s="1"/>
  <c r="AK316" i="2"/>
  <c r="AI54" i="2"/>
  <c r="AH54" i="2" s="1"/>
  <c r="AK54" i="2"/>
  <c r="AI72" i="2"/>
  <c r="AH72" i="2" s="1"/>
  <c r="AK72" i="2"/>
  <c r="AK218" i="2"/>
  <c r="AI218" i="2"/>
  <c r="AH218" i="2" s="1"/>
  <c r="AJ266" i="2"/>
  <c r="AK266" i="2"/>
  <c r="AI266" i="2"/>
  <c r="AI111" i="2"/>
  <c r="AK111" i="2"/>
  <c r="AJ111" i="2"/>
  <c r="AJ270" i="2"/>
  <c r="AI270" i="2"/>
  <c r="AK167" i="2"/>
  <c r="AI167" i="2"/>
  <c r="AH167" i="2" s="1"/>
  <c r="AI168" i="2"/>
  <c r="AH168" i="2" s="1"/>
  <c r="AA168" i="2" s="1"/>
  <c r="AK168" i="2"/>
  <c r="AJ156" i="2"/>
  <c r="AK156" i="2"/>
  <c r="AI156" i="2"/>
  <c r="AH156" i="2" s="1"/>
  <c r="BD95" i="2"/>
  <c r="BB95" i="2"/>
  <c r="BC95" i="2"/>
  <c r="AK171" i="2"/>
  <c r="AI84" i="2"/>
  <c r="AI212" i="2"/>
  <c r="AH129" i="2"/>
  <c r="AK153" i="2"/>
  <c r="AI153" i="2"/>
  <c r="AH153" i="2" s="1"/>
  <c r="AJ294" i="2"/>
  <c r="AI294" i="2"/>
  <c r="AJ29" i="2"/>
  <c r="AH29" i="2" s="1"/>
  <c r="AA29" i="2" s="1"/>
  <c r="AK29" i="2"/>
  <c r="AI146" i="2"/>
  <c r="AH146" i="2" s="1"/>
  <c r="AK146" i="2"/>
  <c r="AI147" i="2"/>
  <c r="AJ147" i="2"/>
  <c r="AK147" i="2"/>
  <c r="AI182" i="2"/>
  <c r="AK182" i="2"/>
  <c r="AJ182" i="2"/>
  <c r="AJ217" i="2"/>
  <c r="AI217" i="2"/>
  <c r="AJ226" i="2"/>
  <c r="AK226" i="2"/>
  <c r="AI226" i="2"/>
  <c r="AH226" i="2" s="1"/>
  <c r="AK134" i="2"/>
  <c r="AI134" i="2"/>
  <c r="AJ134" i="2"/>
  <c r="AI59" i="2"/>
  <c r="AJ59" i="2"/>
  <c r="AJ119" i="2"/>
  <c r="AK119" i="2"/>
  <c r="AI119" i="2"/>
  <c r="AI251" i="2"/>
  <c r="AJ251" i="2"/>
  <c r="AK251" i="2"/>
  <c r="AI201" i="2"/>
  <c r="AJ201" i="2"/>
  <c r="AJ261" i="2"/>
  <c r="AK261" i="2"/>
  <c r="AI261" i="2"/>
  <c r="AH261" i="2" s="1"/>
  <c r="AI323" i="2"/>
  <c r="AJ323" i="2"/>
  <c r="AK323" i="2"/>
  <c r="AJ67" i="2"/>
  <c r="AI67" i="2"/>
  <c r="AJ110" i="2"/>
  <c r="AI110" i="2"/>
  <c r="AI194" i="2"/>
  <c r="AH194" i="2" s="1"/>
  <c r="AJ194" i="2"/>
  <c r="AK194" i="2"/>
  <c r="AJ191" i="2"/>
  <c r="AK191" i="2"/>
  <c r="AI191" i="2"/>
  <c r="AI184" i="2"/>
  <c r="AH184" i="2" s="1"/>
  <c r="AK184" i="2"/>
  <c r="AI143" i="2"/>
  <c r="AJ143" i="2"/>
  <c r="AK143" i="2"/>
  <c r="AI326" i="2"/>
  <c r="AJ326" i="2"/>
  <c r="AK326" i="2"/>
  <c r="AJ34" i="2"/>
  <c r="AH34" i="2" s="1"/>
  <c r="AK34" i="2"/>
  <c r="AI151" i="2"/>
  <c r="AJ151" i="2"/>
  <c r="AK219" i="2"/>
  <c r="AI219" i="2"/>
  <c r="AJ219" i="2"/>
  <c r="AJ263" i="2"/>
  <c r="AH263" i="2" s="1"/>
  <c r="AK263" i="2"/>
  <c r="AI50" i="2"/>
  <c r="AJ50" i="2"/>
  <c r="AK50" i="2"/>
  <c r="AI188" i="2"/>
  <c r="AH188" i="2" s="1"/>
  <c r="AJ188" i="2"/>
  <c r="AI289" i="2"/>
  <c r="AH289" i="2" s="1"/>
  <c r="AK289" i="2"/>
  <c r="AJ227" i="2"/>
  <c r="AI227" i="2"/>
  <c r="AK40" i="2"/>
  <c r="AJ40" i="2"/>
  <c r="AH40" i="2" s="1"/>
  <c r="AB40" i="2" s="1"/>
  <c r="AJ133" i="2"/>
  <c r="AK133" i="2"/>
  <c r="AI133" i="2"/>
  <c r="AK174" i="2"/>
  <c r="AJ174" i="2"/>
  <c r="AI174" i="2"/>
  <c r="AJ274" i="2"/>
  <c r="AI274" i="2"/>
  <c r="AK274" i="2"/>
  <c r="AI292" i="2"/>
  <c r="AJ292" i="2"/>
  <c r="AK292" i="2"/>
  <c r="AK328" i="2"/>
  <c r="AI328" i="2"/>
  <c r="AH328" i="2" s="1"/>
  <c r="AB328" i="2" s="1"/>
  <c r="AJ95" i="2"/>
  <c r="AK95" i="2"/>
  <c r="AI95" i="2"/>
  <c r="AI193" i="2"/>
  <c r="AJ193" i="2"/>
  <c r="AK193" i="2"/>
  <c r="AJ186" i="2"/>
  <c r="AH186" i="2" s="1"/>
  <c r="AB186" i="2" s="1"/>
  <c r="AK186" i="2"/>
  <c r="AJ205" i="2"/>
  <c r="AH205" i="2" s="1"/>
  <c r="AK205" i="2"/>
  <c r="AJ306" i="2"/>
  <c r="AH306" i="2" s="1"/>
  <c r="AB306" i="2" s="1"/>
  <c r="AK306" i="2"/>
  <c r="AJ214" i="2"/>
  <c r="AI214" i="2"/>
  <c r="AK69" i="2"/>
  <c r="AI69" i="2"/>
  <c r="AJ69" i="2"/>
  <c r="AF24" i="2"/>
  <c r="I24" i="2"/>
  <c r="AC24" i="2"/>
  <c r="AI154" i="2"/>
  <c r="AH154" i="2" s="1"/>
  <c r="AK154" i="2"/>
  <c r="AJ236" i="2"/>
  <c r="AK236" i="2"/>
  <c r="AI236" i="2"/>
  <c r="AH236" i="2" s="1"/>
  <c r="AI116" i="2"/>
  <c r="AH116" i="2" s="1"/>
  <c r="AA116" i="2" s="1"/>
  <c r="AK116" i="2"/>
  <c r="BB67" i="2"/>
  <c r="BD67" i="2"/>
  <c r="BC67" i="2"/>
  <c r="BC264" i="2"/>
  <c r="BD264" i="2"/>
  <c r="BB264" i="2"/>
  <c r="BA264" i="2" s="1"/>
  <c r="AJ136" i="2"/>
  <c r="AH136" i="2" s="1"/>
  <c r="AK136" i="2"/>
  <c r="AK320" i="2"/>
  <c r="AI320" i="2"/>
  <c r="AH320" i="2" s="1"/>
  <c r="AJ204" i="2"/>
  <c r="AI204" i="2"/>
  <c r="AK280" i="2"/>
  <c r="AJ280" i="2"/>
  <c r="AH280" i="2" s="1"/>
  <c r="BB245" i="2"/>
  <c r="BD245" i="2"/>
  <c r="BC245" i="2"/>
  <c r="BD144" i="2"/>
  <c r="BB144" i="2"/>
  <c r="BC144" i="2"/>
  <c r="BD180" i="2"/>
  <c r="BB180" i="2"/>
  <c r="BC180" i="2"/>
  <c r="BB141" i="2"/>
  <c r="BD141" i="2"/>
  <c r="BC141" i="2"/>
  <c r="AH314" i="2"/>
  <c r="AI55" i="2"/>
  <c r="AH55" i="2" s="1"/>
  <c r="AK55" i="2"/>
  <c r="AK107" i="2"/>
  <c r="AI107" i="2"/>
  <c r="AH107" i="2" s="1"/>
  <c r="AK207" i="2"/>
  <c r="AJ207" i="2"/>
  <c r="AH207" i="2" s="1"/>
  <c r="AJ239" i="2"/>
  <c r="AI239" i="2"/>
  <c r="AJ265" i="2"/>
  <c r="AI265" i="2"/>
  <c r="BB175" i="2"/>
  <c r="BC175" i="2"/>
  <c r="BD175" i="2"/>
  <c r="BB49" i="2"/>
  <c r="BA49" i="2" s="1"/>
  <c r="BD49" i="2"/>
  <c r="AK128" i="2"/>
  <c r="AI128" i="2"/>
  <c r="AH128" i="2" s="1"/>
  <c r="AK79" i="2"/>
  <c r="AI79" i="2"/>
  <c r="AJ200" i="2"/>
  <c r="AH200" i="2" s="1"/>
  <c r="AK200" i="2"/>
  <c r="AI321" i="2"/>
  <c r="AJ321" i="2"/>
  <c r="AI92" i="2"/>
  <c r="AH92" i="2" s="1"/>
  <c r="AA92" i="2" s="1"/>
  <c r="AJ79" i="2"/>
  <c r="AK278" i="2"/>
  <c r="AI192" i="2"/>
  <c r="AJ299" i="2"/>
  <c r="AH299" i="2" s="1"/>
  <c r="AK170" i="2"/>
  <c r="AI170" i="2"/>
  <c r="AH170" i="2" s="1"/>
  <c r="AI295" i="2"/>
  <c r="AH295" i="2" s="1"/>
  <c r="AK295" i="2"/>
  <c r="BB157" i="2"/>
  <c r="BD157" i="2"/>
  <c r="BC157" i="2"/>
  <c r="BD289" i="2"/>
  <c r="BC289" i="2"/>
  <c r="BB289" i="2"/>
  <c r="BA289" i="2" s="1"/>
  <c r="AJ46" i="2"/>
  <c r="AH46" i="2" s="1"/>
  <c r="AK46" i="2"/>
  <c r="AI105" i="2"/>
  <c r="AJ105" i="2"/>
  <c r="AJ180" i="2"/>
  <c r="AH180" i="2" s="1"/>
  <c r="AK180" i="2"/>
  <c r="AK324" i="2"/>
  <c r="AI324" i="2"/>
  <c r="AH324" i="2" s="1"/>
  <c r="BB220" i="2"/>
  <c r="BA220" i="2" s="1"/>
  <c r="BC220" i="2"/>
  <c r="BD220" i="2"/>
  <c r="BD183" i="2"/>
  <c r="BC183" i="2"/>
  <c r="BB183" i="2"/>
  <c r="BD111" i="2"/>
  <c r="BC111" i="2"/>
  <c r="BB111" i="2"/>
  <c r="BB225" i="2"/>
  <c r="BC225" i="2"/>
  <c r="BD225" i="2"/>
  <c r="BD203" i="2"/>
  <c r="BC203" i="2"/>
  <c r="BA203" i="2" s="1"/>
  <c r="BB120" i="2"/>
  <c r="BC120" i="2"/>
  <c r="BD120" i="2"/>
  <c r="BD295" i="2"/>
  <c r="BB295" i="2"/>
  <c r="BC295" i="2"/>
  <c r="BD166" i="2"/>
  <c r="BC166" i="2"/>
  <c r="BB166" i="2"/>
  <c r="BC164" i="2"/>
  <c r="BA164" i="2" s="1"/>
  <c r="BD164" i="2"/>
  <c r="BD93" i="2"/>
  <c r="BC93" i="2"/>
  <c r="BB93" i="2"/>
  <c r="BB282" i="2"/>
  <c r="BC282" i="2"/>
  <c r="BD282" i="2"/>
  <c r="BD133" i="2"/>
  <c r="BB133" i="2"/>
  <c r="BC133" i="2"/>
  <c r="BC91" i="2"/>
  <c r="BD91" i="2"/>
  <c r="BB91" i="2"/>
  <c r="BB256" i="2"/>
  <c r="BA256" i="2" s="1"/>
  <c r="BC256" i="2"/>
  <c r="BD256" i="2"/>
  <c r="BD210" i="2"/>
  <c r="BC210" i="2"/>
  <c r="BB210" i="2"/>
  <c r="BD60" i="2"/>
  <c r="BB60" i="2"/>
  <c r="AJ108" i="2"/>
  <c r="AK108" i="2"/>
  <c r="BC281" i="2"/>
  <c r="BD281" i="2"/>
  <c r="BB281" i="2"/>
  <c r="BA281" i="2" s="1"/>
  <c r="BB249" i="2"/>
  <c r="BD249" i="2"/>
  <c r="BC249" i="2"/>
  <c r="BB107" i="2"/>
  <c r="BC107" i="2"/>
  <c r="BD107" i="2"/>
  <c r="BB37" i="2"/>
  <c r="BC37" i="2"/>
  <c r="BB27" i="2"/>
  <c r="BD27" i="2"/>
  <c r="BC27" i="2"/>
  <c r="BB212" i="2"/>
  <c r="BC212" i="2"/>
  <c r="BC291" i="2"/>
  <c r="BD291" i="2"/>
  <c r="BB291" i="2"/>
  <c r="BA291" i="2" s="1"/>
  <c r="BC116" i="2"/>
  <c r="BD116" i="2"/>
  <c r="BB116" i="2"/>
  <c r="AI108" i="2"/>
  <c r="AJ23" i="2"/>
  <c r="AH284" i="2"/>
  <c r="AB284" i="2" s="1"/>
  <c r="BC60" i="2"/>
  <c r="BC58" i="2"/>
  <c r="BD58" i="2"/>
  <c r="BB58" i="2"/>
  <c r="BB147" i="2"/>
  <c r="BD147" i="2"/>
  <c r="BC147" i="2"/>
  <c r="BD34" i="2"/>
  <c r="BB34" i="2"/>
  <c r="BC34" i="2"/>
  <c r="BB305" i="2"/>
  <c r="BC305" i="2"/>
  <c r="BD305" i="2"/>
  <c r="BB270" i="2"/>
  <c r="BC270" i="2"/>
  <c r="BB188" i="2"/>
  <c r="BC188" i="2"/>
  <c r="BD188" i="2"/>
  <c r="BB96" i="2"/>
  <c r="BC96" i="2"/>
  <c r="BD96" i="2"/>
  <c r="BD216" i="2"/>
  <c r="BC216" i="2"/>
  <c r="BA216" i="2" s="1"/>
  <c r="BB170" i="2"/>
  <c r="BC170" i="2"/>
  <c r="BD170" i="2"/>
  <c r="BB247" i="2"/>
  <c r="BC247" i="2"/>
  <c r="BC106" i="2"/>
  <c r="BD106" i="2"/>
  <c r="BB106" i="2"/>
  <c r="BD21" i="2"/>
  <c r="BC21" i="2"/>
  <c r="BB21" i="2"/>
  <c r="BC319" i="2"/>
  <c r="BA319" i="2" s="1"/>
  <c r="BD319" i="2"/>
  <c r="BD65" i="2"/>
  <c r="BB65" i="2"/>
  <c r="BA65" i="2" s="1"/>
  <c r="BB323" i="2"/>
  <c r="BC323" i="2"/>
  <c r="BD323" i="2"/>
  <c r="BC254" i="2"/>
  <c r="BB254" i="2"/>
  <c r="BD254" i="2"/>
  <c r="BB54" i="2"/>
  <c r="BA54" i="2" s="1"/>
  <c r="BC54" i="2"/>
  <c r="BD54" i="2"/>
  <c r="BB78" i="2"/>
  <c r="BC78" i="2"/>
  <c r="BD78" i="2"/>
  <c r="BB45" i="2"/>
  <c r="BC45" i="2"/>
  <c r="BB113" i="2"/>
  <c r="BD113" i="2"/>
  <c r="BC113" i="2"/>
  <c r="BC232" i="2"/>
  <c r="BB232" i="2"/>
  <c r="BD232" i="2"/>
  <c r="BB179" i="2"/>
  <c r="BC179" i="2"/>
  <c r="BD179" i="2"/>
  <c r="BD126" i="2"/>
  <c r="BB126" i="2"/>
  <c r="BC126" i="2"/>
  <c r="BC99" i="2"/>
  <c r="BA99" i="2" s="1"/>
  <c r="BD99" i="2"/>
  <c r="BC154" i="2"/>
  <c r="BB154" i="2"/>
  <c r="BD154" i="2"/>
  <c r="BB298" i="2"/>
  <c r="BA298" i="2" s="1"/>
  <c r="BD298" i="2"/>
  <c r="BC148" i="2"/>
  <c r="BD148" i="2"/>
  <c r="BB148" i="2"/>
  <c r="BA148" i="2" s="1"/>
  <c r="BB56" i="2"/>
  <c r="BC56" i="2"/>
  <c r="BB321" i="2"/>
  <c r="BA321" i="2" s="1"/>
  <c r="BC321" i="2"/>
  <c r="BD321" i="2"/>
  <c r="BC277" i="2"/>
  <c r="BB277" i="2"/>
  <c r="BD279" i="2"/>
  <c r="BB279" i="2"/>
  <c r="BC279" i="2"/>
  <c r="BC206" i="2"/>
  <c r="BA206" i="2" s="1"/>
  <c r="Y206" i="2" s="1"/>
  <c r="X206" i="2" s="1"/>
  <c r="BD206" i="2"/>
  <c r="BD301" i="2"/>
  <c r="BC301" i="2"/>
  <c r="BA301" i="2" s="1"/>
  <c r="BD223" i="2"/>
  <c r="BB223" i="2"/>
  <c r="BA223" i="2" s="1"/>
  <c r="BC223" i="2"/>
  <c r="BD217" i="2"/>
  <c r="BC217" i="2"/>
  <c r="BB217" i="2"/>
  <c r="BB310" i="2"/>
  <c r="BD310" i="2"/>
  <c r="BB258" i="2"/>
  <c r="BA258" i="2" s="1"/>
  <c r="BD258" i="2"/>
  <c r="BB235" i="2"/>
  <c r="BC235" i="2"/>
  <c r="BD235" i="2"/>
  <c r="BB59" i="2"/>
  <c r="BC59" i="2"/>
  <c r="BB108" i="2"/>
  <c r="BC108" i="2"/>
  <c r="BD108" i="2"/>
  <c r="BC69" i="2"/>
  <c r="BB69" i="2"/>
  <c r="BA69" i="2" s="1"/>
  <c r="BD259" i="2"/>
  <c r="BB259" i="2"/>
  <c r="BC259" i="2"/>
  <c r="BC222" i="2"/>
  <c r="BA222" i="2" s="1"/>
  <c r="BD222" i="2"/>
  <c r="BD221" i="2"/>
  <c r="BB221" i="2"/>
  <c r="BC221" i="2"/>
  <c r="BD211" i="2"/>
  <c r="BB211" i="2"/>
  <c r="BA211" i="2" s="1"/>
  <c r="BC87" i="2"/>
  <c r="BA87" i="2" s="1"/>
  <c r="BD87" i="2"/>
  <c r="BB75" i="2"/>
  <c r="BA75" i="2" s="1"/>
  <c r="BD75" i="2"/>
  <c r="BC75" i="2"/>
  <c r="BD69" i="2"/>
  <c r="BC310" i="2"/>
  <c r="BD45" i="2"/>
  <c r="BC296" i="2"/>
  <c r="BA296" i="2" s="1"/>
  <c r="BC174" i="2"/>
  <c r="BD174" i="2"/>
  <c r="BB174" i="2"/>
  <c r="BC316" i="2"/>
  <c r="BD316" i="2"/>
  <c r="BB316" i="2"/>
  <c r="BA316" i="2" s="1"/>
  <c r="BD296" i="2"/>
  <c r="BD76" i="2"/>
  <c r="BB76" i="2"/>
  <c r="BA76" i="2" s="1"/>
  <c r="BB280" i="2"/>
  <c r="BA280" i="2" s="1"/>
  <c r="BD280" i="2"/>
  <c r="BB260" i="2"/>
  <c r="BC260" i="2"/>
  <c r="BC139" i="2"/>
  <c r="BB139" i="2"/>
  <c r="BD139" i="2"/>
  <c r="BB104" i="2"/>
  <c r="BA104" i="2" s="1"/>
  <c r="BC104" i="2"/>
  <c r="BD104" i="2"/>
  <c r="BC70" i="2"/>
  <c r="BB70" i="2"/>
  <c r="BA70" i="2" s="1"/>
  <c r="BC171" i="2"/>
  <c r="BB171" i="2"/>
  <c r="BD171" i="2"/>
  <c r="BB55" i="2"/>
  <c r="BA55" i="2" s="1"/>
  <c r="BC55" i="2"/>
  <c r="BC229" i="2"/>
  <c r="BD229" i="2"/>
  <c r="BB229" i="2"/>
  <c r="AR327" i="2"/>
  <c r="AQ327" i="2" s="1"/>
  <c r="AP327" i="2" s="1"/>
  <c r="AO327" i="2" s="1"/>
  <c r="AN327" i="2" s="1"/>
  <c r="AM327" i="2" s="1"/>
  <c r="AL327" i="2" s="1"/>
  <c r="AT327" i="2"/>
  <c r="AS327" i="2" s="1"/>
  <c r="BM328" i="2"/>
  <c r="BL328" i="2" s="1"/>
  <c r="BK328" i="2" s="1"/>
  <c r="BJ328" i="2" s="1"/>
  <c r="BI328" i="2" s="1"/>
  <c r="BH328" i="2" s="1"/>
  <c r="BG328" i="2" s="1"/>
  <c r="BF328" i="2" s="1"/>
  <c r="BE328" i="2" s="1"/>
  <c r="BA308" i="2"/>
  <c r="Y308" i="2" s="1"/>
  <c r="BB68" i="2"/>
  <c r="BA68" i="2" s="1"/>
  <c r="BA177" i="2"/>
  <c r="BA22" i="2"/>
  <c r="BA140" i="2"/>
  <c r="Y140" i="2" s="1"/>
  <c r="X140" i="2" s="1"/>
  <c r="BC112" i="2"/>
  <c r="BB112" i="2"/>
  <c r="BA41" i="2"/>
  <c r="BB275" i="2"/>
  <c r="BA275" i="2" s="1"/>
  <c r="BD275" i="2"/>
  <c r="BC303" i="2"/>
  <c r="BA122" i="2"/>
  <c r="BC105" i="2"/>
  <c r="BA105" i="2" s="1"/>
  <c r="BD105" i="2"/>
  <c r="BD237" i="2"/>
  <c r="BB237" i="2"/>
  <c r="BC237" i="2"/>
  <c r="BC146" i="2"/>
  <c r="BD146" i="2"/>
  <c r="BB146" i="2"/>
  <c r="BC32" i="2"/>
  <c r="BA32" i="2" s="1"/>
  <c r="BD32" i="2"/>
  <c r="BA86" i="2"/>
  <c r="BB303" i="2"/>
  <c r="BD143" i="2"/>
  <c r="BB143" i="2"/>
  <c r="BA143" i="2" s="1"/>
  <c r="BD184" i="2"/>
  <c r="BC184" i="2"/>
  <c r="BA184" i="2" s="1"/>
  <c r="BA311" i="2"/>
  <c r="Y311" i="2" s="1"/>
  <c r="BC318" i="2"/>
  <c r="BA318" i="2" s="1"/>
  <c r="BD318" i="2"/>
  <c r="BB226" i="2"/>
  <c r="BA226" i="2" s="1"/>
  <c r="BD226" i="2"/>
  <c r="BC181" i="2"/>
  <c r="BA181" i="2" s="1"/>
  <c r="BA131" i="2"/>
  <c r="BC234" i="2"/>
  <c r="BA234" i="2" s="1"/>
  <c r="BD234" i="2"/>
  <c r="BC23" i="2"/>
  <c r="BB23" i="2"/>
  <c r="BA227" i="2"/>
  <c r="BB109" i="2"/>
  <c r="BC109" i="2"/>
  <c r="BD138" i="2"/>
  <c r="BC138" i="2"/>
  <c r="BA138" i="2" s="1"/>
  <c r="BD42" i="2"/>
  <c r="BB42" i="2"/>
  <c r="BA42" i="2" s="1"/>
  <c r="BA33" i="2"/>
  <c r="BC274" i="2"/>
  <c r="BD274" i="2"/>
  <c r="BB274" i="2"/>
  <c r="BA274" i="2" s="1"/>
  <c r="BC251" i="2"/>
  <c r="BA251" i="2" s="1"/>
  <c r="BN304" i="2"/>
  <c r="G304" i="2"/>
  <c r="Z304" i="2"/>
  <c r="AU304" i="2"/>
  <c r="Z290" i="2"/>
  <c r="G290" i="2"/>
  <c r="BN290" i="2"/>
  <c r="AU290" i="2"/>
  <c r="BN202" i="2"/>
  <c r="G202" i="2"/>
  <c r="AU202" i="2"/>
  <c r="Z202" i="2"/>
  <c r="Z199" i="2"/>
  <c r="G199" i="2"/>
  <c r="BN199" i="2"/>
  <c r="AU199" i="2"/>
  <c r="BN187" i="2"/>
  <c r="Z187" i="2"/>
  <c r="AU187" i="2"/>
  <c r="G187" i="2"/>
  <c r="Z36" i="2"/>
  <c r="BN36" i="2"/>
  <c r="G36" i="2"/>
  <c r="AU36" i="2"/>
  <c r="BC163" i="2"/>
  <c r="BA163" i="2" s="1"/>
  <c r="BD163" i="2"/>
  <c r="BM72" i="2"/>
  <c r="BL72" i="2" s="1"/>
  <c r="BK72" i="2" s="1"/>
  <c r="BJ72" i="2" s="1"/>
  <c r="BI72" i="2" s="1"/>
  <c r="BH72" i="2" s="1"/>
  <c r="BG72" i="2" s="1"/>
  <c r="BF72" i="2" s="1"/>
  <c r="BE72" i="2" s="1"/>
  <c r="BD185" i="2"/>
  <c r="BB185" i="2"/>
  <c r="BC185" i="2"/>
  <c r="BB236" i="2"/>
  <c r="BC236" i="2"/>
  <c r="BD236" i="2"/>
  <c r="BD224" i="2"/>
  <c r="BB224" i="2"/>
  <c r="BC224" i="2"/>
  <c r="BC39" i="2"/>
  <c r="BA39" i="2" s="1"/>
  <c r="BD39" i="2"/>
  <c r="BI201" i="2"/>
  <c r="BH201" i="2" s="1"/>
  <c r="BG201" i="2" s="1"/>
  <c r="BF201" i="2" s="1"/>
  <c r="BE201" i="2" s="1"/>
  <c r="BC283" i="2"/>
  <c r="BC26" i="2"/>
  <c r="BD26" i="2"/>
  <c r="BM124" i="2"/>
  <c r="BL124" i="2" s="1"/>
  <c r="BK124" i="2" s="1"/>
  <c r="BJ124" i="2" s="1"/>
  <c r="BI124" i="2" s="1"/>
  <c r="BH124" i="2" s="1"/>
  <c r="BG124" i="2" s="1"/>
  <c r="BF124" i="2" s="1"/>
  <c r="BE124" i="2" s="1"/>
  <c r="BM173" i="2"/>
  <c r="BL173" i="2" s="1"/>
  <c r="BK173" i="2" s="1"/>
  <c r="BJ173" i="2" s="1"/>
  <c r="BI173" i="2" s="1"/>
  <c r="BH173" i="2" s="1"/>
  <c r="BG173" i="2" s="1"/>
  <c r="BF173" i="2" s="1"/>
  <c r="BE173" i="2" s="1"/>
  <c r="BL80" i="2"/>
  <c r="BK80" i="2" s="1"/>
  <c r="BJ80" i="2" s="1"/>
  <c r="BI80" i="2" s="1"/>
  <c r="BH80" i="2" s="1"/>
  <c r="BG80" i="2" s="1"/>
  <c r="BF80" i="2" s="1"/>
  <c r="BE80" i="2" s="1"/>
  <c r="BM80" i="2"/>
  <c r="AT374" i="2"/>
  <c r="AS374" i="2" s="1"/>
  <c r="AR374" i="2" s="1"/>
  <c r="AQ374" i="2" s="1"/>
  <c r="AP374" i="2" s="1"/>
  <c r="AO374" i="2" s="1"/>
  <c r="AN374" i="2" s="1"/>
  <c r="AM374" i="2" s="1"/>
  <c r="AL374" i="2" s="1"/>
  <c r="Z315" i="2"/>
  <c r="AA315" i="2" s="1"/>
  <c r="G315" i="2"/>
  <c r="BN315" i="2"/>
  <c r="BM292" i="2"/>
  <c r="BL292" i="2" s="1"/>
  <c r="BK292" i="2" s="1"/>
  <c r="BJ292" i="2" s="1"/>
  <c r="BI292" i="2" s="1"/>
  <c r="BH292" i="2" s="1"/>
  <c r="BG292" i="2" s="1"/>
  <c r="BF292" i="2" s="1"/>
  <c r="BE292" i="2" s="1"/>
  <c r="BM238" i="2"/>
  <c r="BL238" i="2"/>
  <c r="BK238" i="2" s="1"/>
  <c r="BJ238" i="2" s="1"/>
  <c r="BI238" i="2" s="1"/>
  <c r="BH238" i="2" s="1"/>
  <c r="BG238" i="2" s="1"/>
  <c r="BF238" i="2" s="1"/>
  <c r="BE238" i="2" s="1"/>
  <c r="BN230" i="2"/>
  <c r="Z230" i="2"/>
  <c r="G230" i="2"/>
  <c r="AU230" i="2"/>
  <c r="Z218" i="2"/>
  <c r="AA218" i="2" s="1"/>
  <c r="G218" i="2"/>
  <c r="BN218" i="2"/>
  <c r="G215" i="2"/>
  <c r="BN215" i="2"/>
  <c r="G209" i="2"/>
  <c r="BN209" i="2"/>
  <c r="Z209" i="2"/>
  <c r="AU209" i="2"/>
  <c r="I169" i="2"/>
  <c r="AC169" i="2"/>
  <c r="AF169" i="2"/>
  <c r="Z161" i="2"/>
  <c r="G161" i="2"/>
  <c r="BN161" i="2"/>
  <c r="AU161" i="2"/>
  <c r="AU142" i="2"/>
  <c r="Z142" i="2"/>
  <c r="G142" i="2"/>
  <c r="BN142" i="2"/>
  <c r="Z127" i="2"/>
  <c r="G127" i="2"/>
  <c r="BN127" i="2"/>
  <c r="AU127" i="2"/>
  <c r="BJ114" i="2"/>
  <c r="BI114" i="2" s="1"/>
  <c r="BH114" i="2" s="1"/>
  <c r="BG114" i="2" s="1"/>
  <c r="BF114" i="2" s="1"/>
  <c r="BE114" i="2" s="1"/>
  <c r="BM379" i="2"/>
  <c r="BL379" i="2" s="1"/>
  <c r="BK379" i="2" s="1"/>
  <c r="BJ379" i="2" s="1"/>
  <c r="BI379" i="2" s="1"/>
  <c r="BH379" i="2" s="1"/>
  <c r="BG379" i="2" s="1"/>
  <c r="BF379" i="2" s="1"/>
  <c r="BE379" i="2" s="1"/>
  <c r="BM322" i="2"/>
  <c r="BL322" i="2" s="1"/>
  <c r="BK322" i="2" s="1"/>
  <c r="BJ322" i="2" s="1"/>
  <c r="BI322" i="2" s="1"/>
  <c r="BH322" i="2" s="1"/>
  <c r="BG322" i="2" s="1"/>
  <c r="BF322" i="2" s="1"/>
  <c r="BE322" i="2" s="1"/>
  <c r="BM278" i="2"/>
  <c r="BL278" i="2" s="1"/>
  <c r="BK278" i="2" s="1"/>
  <c r="BJ278" i="2" s="1"/>
  <c r="BI278" i="2" s="1"/>
  <c r="BH278" i="2" s="1"/>
  <c r="BG278" i="2" s="1"/>
  <c r="BF278" i="2" s="1"/>
  <c r="BE278" i="2" s="1"/>
  <c r="BM327" i="2"/>
  <c r="BL327" i="2" s="1"/>
  <c r="BK327" i="2" s="1"/>
  <c r="BJ327" i="2" s="1"/>
  <c r="BI327" i="2" s="1"/>
  <c r="BH327" i="2" s="1"/>
  <c r="BG327" i="2" s="1"/>
  <c r="BF327" i="2" s="1"/>
  <c r="BE327" i="2" s="1"/>
  <c r="BM79" i="2"/>
  <c r="BL79" i="2" s="1"/>
  <c r="BK79" i="2" s="1"/>
  <c r="BJ79" i="2" s="1"/>
  <c r="BI79" i="2" s="1"/>
  <c r="BH79" i="2" s="1"/>
  <c r="BG79" i="2" s="1"/>
  <c r="BF79" i="2" s="1"/>
  <c r="BE79" i="2" s="1"/>
  <c r="BB271" i="2"/>
  <c r="BD271" i="2"/>
  <c r="BC271" i="2"/>
  <c r="BM317" i="2"/>
  <c r="BL317" i="2" s="1"/>
  <c r="BK317" i="2" s="1"/>
  <c r="BJ317" i="2" s="1"/>
  <c r="BI317" i="2" s="1"/>
  <c r="BH317" i="2" s="1"/>
  <c r="BG317" i="2" s="1"/>
  <c r="BF317" i="2" s="1"/>
  <c r="BE317" i="2" s="1"/>
  <c r="BN325" i="2"/>
  <c r="Z325" i="2"/>
  <c r="G325" i="2"/>
  <c r="AF306" i="2"/>
  <c r="R306" i="2"/>
  <c r="AC306" i="2"/>
  <c r="G246" i="2"/>
  <c r="AD246" i="2" s="1"/>
  <c r="BN246" i="2"/>
  <c r="G81" i="2"/>
  <c r="Z81" i="2"/>
  <c r="BN81" i="2"/>
  <c r="AF78" i="2"/>
  <c r="I78" i="2"/>
  <c r="Z309" i="2"/>
  <c r="AA309" i="2" s="1"/>
  <c r="G309" i="2"/>
  <c r="BN309" i="2"/>
  <c r="Z297" i="2"/>
  <c r="BN297" i="2"/>
  <c r="BM294" i="2"/>
  <c r="BL294" i="2" s="1"/>
  <c r="BK294" i="2" s="1"/>
  <c r="BJ294" i="2" s="1"/>
  <c r="BI294" i="2" s="1"/>
  <c r="BH294" i="2" s="1"/>
  <c r="BG294" i="2" s="1"/>
  <c r="BF294" i="2" s="1"/>
  <c r="BE294" i="2" s="1"/>
  <c r="BN257" i="2"/>
  <c r="Z257" i="2"/>
  <c r="Z198" i="2"/>
  <c r="BN198" i="2"/>
  <c r="G195" i="2"/>
  <c r="BN195" i="2"/>
  <c r="Z189" i="2"/>
  <c r="BN189" i="2"/>
  <c r="G189" i="2"/>
  <c r="I186" i="2"/>
  <c r="AF186" i="2"/>
  <c r="BM362" i="2"/>
  <c r="BL362" i="2" s="1"/>
  <c r="BK362" i="2" s="1"/>
  <c r="BJ362" i="2" s="1"/>
  <c r="BI362" i="2" s="1"/>
  <c r="BH362" i="2" s="1"/>
  <c r="BG362" i="2" s="1"/>
  <c r="BF362" i="2" s="1"/>
  <c r="BE362" i="2" s="1"/>
  <c r="Z327" i="2"/>
  <c r="G327" i="2"/>
  <c r="I322" i="2"/>
  <c r="AC322" i="2"/>
  <c r="Z317" i="2"/>
  <c r="G317" i="2"/>
  <c r="G314" i="2"/>
  <c r="BN314" i="2"/>
  <c r="Z314" i="2"/>
  <c r="BN265" i="2"/>
  <c r="Z265" i="2"/>
  <c r="G265" i="2"/>
  <c r="G211" i="2"/>
  <c r="Z211" i="2"/>
  <c r="BM208" i="2"/>
  <c r="BL208" i="2" s="1"/>
  <c r="BK208" i="2" s="1"/>
  <c r="BJ208" i="2" s="1"/>
  <c r="BI208" i="2" s="1"/>
  <c r="BH208" i="2" s="1"/>
  <c r="BG208" i="2" s="1"/>
  <c r="BF208" i="2" s="1"/>
  <c r="BE208" i="2" s="1"/>
  <c r="G324" i="2"/>
  <c r="BN324" i="2"/>
  <c r="Z324" i="2"/>
  <c r="BN63" i="2"/>
  <c r="Z63" i="2"/>
  <c r="G63" i="2"/>
  <c r="Z176" i="2"/>
  <c r="BN176" i="2"/>
  <c r="G176" i="2"/>
  <c r="AC168" i="2"/>
  <c r="AF168" i="2"/>
  <c r="G121" i="2"/>
  <c r="BN121" i="2"/>
  <c r="Z326" i="2"/>
  <c r="BN326" i="2"/>
  <c r="G326" i="2"/>
  <c r="Z313" i="2"/>
  <c r="AA313" i="2" s="1"/>
  <c r="BN313" i="2"/>
  <c r="G313" i="2"/>
  <c r="G287" i="2"/>
  <c r="BN287" i="2"/>
  <c r="Z287" i="2"/>
  <c r="G276" i="2"/>
  <c r="BN276" i="2"/>
  <c r="Z182" i="2"/>
  <c r="BN182" i="2"/>
  <c r="G92" i="2"/>
  <c r="BN92" i="2"/>
  <c r="Z285" i="2"/>
  <c r="G285" i="2"/>
  <c r="Z240" i="2"/>
  <c r="BN240" i="2"/>
  <c r="I124" i="2"/>
  <c r="AF124" i="2"/>
  <c r="G110" i="2"/>
  <c r="Z110" i="2"/>
  <c r="BN110" i="2"/>
  <c r="AC87" i="2"/>
  <c r="I87" i="2"/>
  <c r="G61" i="2"/>
  <c r="Z61" i="2"/>
  <c r="BN61" i="2"/>
  <c r="Z48" i="2"/>
  <c r="G48" i="2"/>
  <c r="BN48" i="2"/>
  <c r="BN24" i="2"/>
  <c r="Z24" i="2"/>
  <c r="BK384" i="2"/>
  <c r="BJ384" i="2" s="1"/>
  <c r="BI384" i="2" s="1"/>
  <c r="BH384" i="2" s="1"/>
  <c r="BG384" i="2" s="1"/>
  <c r="BF384" i="2" s="1"/>
  <c r="BE384" i="2" s="1"/>
  <c r="Z30" i="2"/>
  <c r="G30" i="2"/>
  <c r="BN29" i="2"/>
  <c r="G29" i="2"/>
  <c r="Z312" i="2"/>
  <c r="BN312" i="2"/>
  <c r="G312" i="2"/>
  <c r="G273" i="2"/>
  <c r="BN273" i="2"/>
  <c r="Z167" i="2"/>
  <c r="G167" i="2"/>
  <c r="BN167" i="2"/>
  <c r="I115" i="2"/>
  <c r="AF115" i="2"/>
  <c r="Z83" i="2"/>
  <c r="G83" i="2"/>
  <c r="Z40" i="2"/>
  <c r="AA40" i="2" s="1"/>
  <c r="BN40" i="2"/>
  <c r="Z31" i="2"/>
  <c r="BN31" i="2"/>
  <c r="Z307" i="2"/>
  <c r="BN307" i="2"/>
  <c r="G194" i="2"/>
  <c r="Z194" i="2"/>
  <c r="AA194" i="2" s="1"/>
  <c r="BN194" i="2"/>
  <c r="BN119" i="2"/>
  <c r="Z119" i="2"/>
  <c r="AC94" i="2"/>
  <c r="AF94" i="2"/>
  <c r="G66" i="2"/>
  <c r="Z66" i="2"/>
  <c r="BN66" i="2"/>
  <c r="Z306" i="2"/>
  <c r="AF284" i="2"/>
  <c r="I284" i="2"/>
  <c r="Z244" i="2"/>
  <c r="I241" i="2"/>
  <c r="AC241" i="2"/>
  <c r="AF241" i="2"/>
  <c r="G122" i="2"/>
  <c r="Z122" i="2"/>
  <c r="Z108" i="2"/>
  <c r="G108" i="2"/>
  <c r="Z35" i="2"/>
  <c r="BN35" i="2"/>
  <c r="G35" i="2"/>
  <c r="BN28" i="2"/>
  <c r="Z28" i="2"/>
  <c r="G294" i="2"/>
  <c r="Z294" i="2"/>
  <c r="BN288" i="2"/>
  <c r="BN269" i="2"/>
  <c r="G269" i="2"/>
  <c r="AF254" i="2"/>
  <c r="I254" i="2"/>
  <c r="G252" i="2"/>
  <c r="Z252" i="2"/>
  <c r="G193" i="2"/>
  <c r="Z193" i="2"/>
  <c r="BN193" i="2"/>
  <c r="BN125" i="2"/>
  <c r="Z125" i="2"/>
  <c r="BN47" i="2"/>
  <c r="Z47" i="2"/>
  <c r="G47" i="2"/>
  <c r="Z284" i="2"/>
  <c r="BL204" i="2"/>
  <c r="BK204" i="2" s="1"/>
  <c r="BJ204" i="2" s="1"/>
  <c r="BI204" i="2" s="1"/>
  <c r="BH204" i="2" s="1"/>
  <c r="BG204" i="2" s="1"/>
  <c r="BF204" i="2" s="1"/>
  <c r="BE204" i="2" s="1"/>
  <c r="BN192" i="2"/>
  <c r="Z186" i="2"/>
  <c r="BN102" i="2"/>
  <c r="BN98" i="2"/>
  <c r="Z185" i="2"/>
  <c r="BM115" i="2"/>
  <c r="BL115" i="2" s="1"/>
  <c r="BK115" i="2" s="1"/>
  <c r="BJ115" i="2" s="1"/>
  <c r="BI115" i="2" s="1"/>
  <c r="BH115" i="2" s="1"/>
  <c r="BG115" i="2" s="1"/>
  <c r="BF115" i="2" s="1"/>
  <c r="BE115" i="2" s="1"/>
  <c r="Z102" i="2"/>
  <c r="G98" i="2"/>
  <c r="G185" i="2"/>
  <c r="BN178" i="2"/>
  <c r="BN284" i="2"/>
  <c r="AT385" i="2"/>
  <c r="AS385" i="2" s="1"/>
  <c r="AR385" i="2" s="1"/>
  <c r="AQ385" i="2" s="1"/>
  <c r="AP385" i="2" s="1"/>
  <c r="AO385" i="2" s="1"/>
  <c r="AN385" i="2" s="1"/>
  <c r="AM385" i="2" s="1"/>
  <c r="AL385" i="2" s="1"/>
  <c r="BN385" i="2"/>
  <c r="G385" i="2"/>
  <c r="Z385" i="2"/>
  <c r="R89" i="1"/>
  <c r="J89" i="1"/>
  <c r="J78" i="1"/>
  <c r="R78" i="1"/>
  <c r="M169" i="1"/>
  <c r="R169" i="1"/>
  <c r="R155" i="1"/>
  <c r="J155" i="1"/>
  <c r="J136" i="1"/>
  <c r="R136" i="1"/>
  <c r="R81" i="1"/>
  <c r="J81" i="1"/>
  <c r="J174" i="1"/>
  <c r="R174" i="1"/>
  <c r="J66" i="1"/>
  <c r="R66" i="1"/>
  <c r="P18" i="1" s="1"/>
  <c r="R137" i="1"/>
  <c r="I137" i="1"/>
  <c r="R143" i="1"/>
  <c r="J143" i="1"/>
  <c r="I176" i="1"/>
  <c r="R176" i="1"/>
  <c r="J147" i="1"/>
  <c r="R147" i="1"/>
  <c r="F177" i="1"/>
  <c r="G177" i="1" s="1"/>
  <c r="F145" i="1"/>
  <c r="G145" i="1" s="1"/>
  <c r="F125" i="1"/>
  <c r="G125" i="1" s="1"/>
  <c r="F117" i="1"/>
  <c r="G117" i="1" s="1"/>
  <c r="F109" i="1"/>
  <c r="G109" i="1" s="1"/>
  <c r="F106" i="1"/>
  <c r="G106" i="1" s="1"/>
  <c r="F86" i="1"/>
  <c r="G86" i="1" s="1"/>
  <c r="J86" i="1" s="1"/>
  <c r="F74" i="1"/>
  <c r="G74" i="1" s="1"/>
  <c r="R74" i="1" s="1"/>
  <c r="F48" i="1"/>
  <c r="G48" i="1" s="1"/>
  <c r="J48" i="1" s="1"/>
  <c r="F31" i="1"/>
  <c r="G31" i="1" s="1"/>
  <c r="J31" i="1" s="1"/>
  <c r="F162" i="1"/>
  <c r="G162" i="1" s="1"/>
  <c r="F158" i="1"/>
  <c r="G158" i="1" s="1"/>
  <c r="R152" i="1"/>
  <c r="E309" i="3"/>
  <c r="E301" i="3"/>
  <c r="E214" i="3"/>
  <c r="E190" i="3"/>
  <c r="E179" i="3"/>
  <c r="R167" i="1"/>
  <c r="E312" i="3"/>
  <c r="E287" i="3"/>
  <c r="E278" i="3"/>
  <c r="E233" i="3"/>
  <c r="E209" i="3"/>
  <c r="E193" i="3"/>
  <c r="E16" i="3"/>
  <c r="E275" i="3"/>
  <c r="E268" i="3"/>
  <c r="E259" i="3"/>
  <c r="E236" i="3"/>
  <c r="E227" i="3"/>
  <c r="E196" i="3"/>
  <c r="E14" i="3"/>
  <c r="R133" i="1"/>
  <c r="E45" i="3"/>
  <c r="R71" i="1"/>
  <c r="E292" i="3"/>
  <c r="E34" i="3"/>
  <c r="J110" i="1"/>
  <c r="R110" i="1"/>
  <c r="R99" i="1"/>
  <c r="J99" i="1"/>
  <c r="J107" i="1"/>
  <c r="R107" i="1"/>
  <c r="J75" i="1"/>
  <c r="R75" i="1"/>
  <c r="J83" i="1"/>
  <c r="R83" i="1"/>
  <c r="R67" i="1"/>
  <c r="J67" i="1"/>
  <c r="J91" i="1"/>
  <c r="R91" i="1"/>
  <c r="R108" i="1"/>
  <c r="R102" i="1"/>
  <c r="J113" i="1"/>
  <c r="R103" i="1"/>
  <c r="J103" i="1"/>
  <c r="J100" i="1"/>
  <c r="R95" i="1"/>
  <c r="J95" i="1"/>
  <c r="J92" i="1"/>
  <c r="J84" i="1"/>
  <c r="J76" i="1"/>
  <c r="J68" i="1"/>
  <c r="M162" i="1"/>
  <c r="R162" i="1"/>
  <c r="J175" i="1"/>
  <c r="R175" i="1"/>
  <c r="R154" i="1"/>
  <c r="J154" i="1"/>
  <c r="R135" i="1"/>
  <c r="J135" i="1"/>
  <c r="R120" i="1"/>
  <c r="J120" i="1"/>
  <c r="R115" i="1"/>
  <c r="J115" i="1"/>
  <c r="R70" i="1"/>
  <c r="J70" i="1"/>
  <c r="R178" i="1"/>
  <c r="J178" i="1"/>
  <c r="R161" i="1"/>
  <c r="J161" i="1"/>
  <c r="R127" i="1"/>
  <c r="J127" i="1"/>
  <c r="R122" i="1"/>
  <c r="J122" i="1"/>
  <c r="R119" i="1"/>
  <c r="J119" i="1"/>
  <c r="R151" i="1"/>
  <c r="F195" i="1"/>
  <c r="G195" i="1" s="1"/>
  <c r="R123" i="1"/>
  <c r="J123" i="1"/>
  <c r="R94" i="1"/>
  <c r="R128" i="1"/>
  <c r="R86" i="1"/>
  <c r="R170" i="1"/>
  <c r="J124" i="1"/>
  <c r="R171" i="1"/>
  <c r="J171" i="1"/>
  <c r="R131" i="1"/>
  <c r="J131" i="1"/>
  <c r="E284" i="3"/>
  <c r="E276" i="3"/>
  <c r="J118" i="1"/>
  <c r="R118" i="1"/>
  <c r="R111" i="1"/>
  <c r="J111" i="1"/>
  <c r="R96" i="1"/>
  <c r="J96" i="1"/>
  <c r="J93" i="1"/>
  <c r="R93" i="1"/>
  <c r="R85" i="1"/>
  <c r="J85" i="1"/>
  <c r="R77" i="1"/>
  <c r="J77" i="1"/>
  <c r="F200" i="1"/>
  <c r="G200" i="1" s="1"/>
  <c r="M200" i="1" s="1"/>
  <c r="E44" i="3"/>
  <c r="J132" i="1"/>
  <c r="R132" i="1"/>
  <c r="R98" i="1"/>
  <c r="J98" i="1"/>
  <c r="R90" i="1"/>
  <c r="J90" i="1"/>
  <c r="R82" i="1"/>
  <c r="J82" i="1"/>
  <c r="J74" i="1"/>
  <c r="I165" i="1"/>
  <c r="R165" i="1"/>
  <c r="J159" i="1"/>
  <c r="M156" i="1"/>
  <c r="M173" i="1"/>
  <c r="R173" i="1"/>
  <c r="R158" i="1"/>
  <c r="M158" i="1"/>
  <c r="J160" i="1"/>
  <c r="R160" i="1"/>
  <c r="R163" i="1"/>
  <c r="M163" i="1"/>
  <c r="R148" i="1"/>
  <c r="M148" i="1"/>
  <c r="AD253" i="2"/>
  <c r="AE253" i="2"/>
  <c r="AB253" i="2"/>
  <c r="AB173" i="2"/>
  <c r="C12" i="2"/>
  <c r="C11" i="2"/>
  <c r="C12" i="1"/>
  <c r="C11" i="1"/>
  <c r="O415" i="1" l="1"/>
  <c r="O414" i="1"/>
  <c r="O413" i="1"/>
  <c r="BT80" i="2"/>
  <c r="BS80" i="2" s="1"/>
  <c r="BQ80" i="2" s="1"/>
  <c r="BU80" i="2"/>
  <c r="BT82" i="2"/>
  <c r="BS82" i="2" s="1"/>
  <c r="BQ82" i="2" s="1"/>
  <c r="BU82" i="2"/>
  <c r="BT98" i="2"/>
  <c r="BS98" i="2" s="1"/>
  <c r="BQ98" i="2" s="1"/>
  <c r="BU98" i="2"/>
  <c r="BT85" i="2"/>
  <c r="BU85" i="2"/>
  <c r="BT93" i="2"/>
  <c r="BS93" i="2" s="1"/>
  <c r="BQ93" i="2" s="1"/>
  <c r="BU93" i="2"/>
  <c r="BT83" i="2"/>
  <c r="BS83" i="2" s="1"/>
  <c r="BQ83" i="2" s="1"/>
  <c r="BU83" i="2"/>
  <c r="BT78" i="2"/>
  <c r="BS78" i="2" s="1"/>
  <c r="BQ78" i="2" s="1"/>
  <c r="BU78" i="2"/>
  <c r="BT86" i="2"/>
  <c r="BU86" i="2"/>
  <c r="BT94" i="2"/>
  <c r="BS94" i="2" s="1"/>
  <c r="BQ94" i="2" s="1"/>
  <c r="BU94" i="2"/>
  <c r="BT84" i="2"/>
  <c r="BS84" i="2" s="1"/>
  <c r="BQ84" i="2" s="1"/>
  <c r="BU84" i="2"/>
  <c r="BT79" i="2"/>
  <c r="BS79" i="2" s="1"/>
  <c r="BQ79" i="2" s="1"/>
  <c r="BU79" i="2"/>
  <c r="BT87" i="2"/>
  <c r="BU87" i="2"/>
  <c r="BT95" i="2"/>
  <c r="BS95" i="2" s="1"/>
  <c r="BQ95" i="2" s="1"/>
  <c r="BU95" i="2"/>
  <c r="BT92" i="2"/>
  <c r="BS92" i="2" s="1"/>
  <c r="BQ92" i="2" s="1"/>
  <c r="BU92" i="2"/>
  <c r="BT96" i="2"/>
  <c r="BS96" i="2" s="1"/>
  <c r="BQ96" i="2" s="1"/>
  <c r="BU96" i="2"/>
  <c r="BT88" i="2"/>
  <c r="BU88" i="2"/>
  <c r="BT90" i="2"/>
  <c r="BS90" i="2" s="1"/>
  <c r="BQ90" i="2" s="1"/>
  <c r="BU90" i="2"/>
  <c r="BT81" i="2"/>
  <c r="BS81" i="2" s="1"/>
  <c r="BQ81" i="2" s="1"/>
  <c r="BU81" i="2"/>
  <c r="BT89" i="2"/>
  <c r="BS89" i="2" s="1"/>
  <c r="BQ89" i="2" s="1"/>
  <c r="BU89" i="2"/>
  <c r="BT97" i="2"/>
  <c r="BU97" i="2"/>
  <c r="BT91" i="2"/>
  <c r="BS91" i="2" s="1"/>
  <c r="BQ91" i="2" s="1"/>
  <c r="BU91" i="2"/>
  <c r="O391" i="2"/>
  <c r="O390" i="2"/>
  <c r="O389" i="2"/>
  <c r="AT391" i="2"/>
  <c r="AS391" i="2" s="1"/>
  <c r="AR391" i="2" s="1"/>
  <c r="AQ391" i="2" s="1"/>
  <c r="AP391" i="2" s="1"/>
  <c r="AO391" i="2" s="1"/>
  <c r="AN391" i="2" s="1"/>
  <c r="AM391" i="2" s="1"/>
  <c r="AL391" i="2" s="1"/>
  <c r="AC389" i="2"/>
  <c r="K389" i="2"/>
  <c r="AF389" i="2"/>
  <c r="BK390" i="2"/>
  <c r="BJ390" i="2" s="1"/>
  <c r="BI390" i="2" s="1"/>
  <c r="BH390" i="2" s="1"/>
  <c r="BG390" i="2" s="1"/>
  <c r="BF390" i="2" s="1"/>
  <c r="BE390" i="2" s="1"/>
  <c r="BL390" i="2"/>
  <c r="BM390" i="2"/>
  <c r="AF390" i="2"/>
  <c r="AC390" i="2"/>
  <c r="K390" i="2"/>
  <c r="AR390" i="2"/>
  <c r="AQ390" i="2" s="1"/>
  <c r="AP390" i="2" s="1"/>
  <c r="AO390" i="2" s="1"/>
  <c r="AN390" i="2" s="1"/>
  <c r="AM390" i="2" s="1"/>
  <c r="AL390" i="2" s="1"/>
  <c r="AS390" i="2"/>
  <c r="AT390" i="2"/>
  <c r="AR389" i="2"/>
  <c r="AS389" i="2"/>
  <c r="AT389" i="2"/>
  <c r="AQ389" i="2"/>
  <c r="AP389" i="2" s="1"/>
  <c r="AO389" i="2" s="1"/>
  <c r="AN389" i="2" s="1"/>
  <c r="AM389" i="2" s="1"/>
  <c r="AL389" i="2" s="1"/>
  <c r="BM391" i="2"/>
  <c r="BK391" i="2"/>
  <c r="BJ391" i="2" s="1"/>
  <c r="BI391" i="2" s="1"/>
  <c r="BH391" i="2" s="1"/>
  <c r="BG391" i="2" s="1"/>
  <c r="BF391" i="2" s="1"/>
  <c r="BE391" i="2" s="1"/>
  <c r="BL391" i="2"/>
  <c r="BM389" i="2"/>
  <c r="BL389" i="2" s="1"/>
  <c r="BK389" i="2" s="1"/>
  <c r="BJ389" i="2" s="1"/>
  <c r="BI389" i="2" s="1"/>
  <c r="BH389" i="2" s="1"/>
  <c r="BG389" i="2" s="1"/>
  <c r="BF389" i="2" s="1"/>
  <c r="BE389" i="2" s="1"/>
  <c r="BC2361" i="2"/>
  <c r="BD2361" i="2"/>
  <c r="BB2361" i="2"/>
  <c r="BC2673" i="2"/>
  <c r="BD2673" i="2"/>
  <c r="BB2673" i="2"/>
  <c r="BB2072" i="2"/>
  <c r="BC2072" i="2"/>
  <c r="BD2072" i="2"/>
  <c r="BB2005" i="2"/>
  <c r="BC2005" i="2"/>
  <c r="BD2005" i="2"/>
  <c r="BB2643" i="2"/>
  <c r="BC2643" i="2"/>
  <c r="BA2643" i="2" s="1"/>
  <c r="BD2643" i="2"/>
  <c r="BD2522" i="2"/>
  <c r="BB2522" i="2"/>
  <c r="BC2522" i="2"/>
  <c r="BD2693" i="2"/>
  <c r="BB2693" i="2"/>
  <c r="BC2693" i="2"/>
  <c r="BB2381" i="2"/>
  <c r="BA2381" i="2" s="1"/>
  <c r="BC2381" i="2"/>
  <c r="BD2381" i="2"/>
  <c r="BC2691" i="2"/>
  <c r="BB2691" i="2"/>
  <c r="BD2691" i="2"/>
  <c r="BC2463" i="2"/>
  <c r="BD2463" i="2"/>
  <c r="BB2463" i="2"/>
  <c r="BB2178" i="2"/>
  <c r="BC2178" i="2"/>
  <c r="BD2178" i="2"/>
  <c r="BB2389" i="2"/>
  <c r="BC2389" i="2"/>
  <c r="BD2389" i="2"/>
  <c r="BC2230" i="2"/>
  <c r="BB2230" i="2"/>
  <c r="BA2230" i="2" s="1"/>
  <c r="BD2230" i="2"/>
  <c r="BC2550" i="2"/>
  <c r="BD2550" i="2"/>
  <c r="BB2550" i="2"/>
  <c r="BC2473" i="2"/>
  <c r="BB2473" i="2"/>
  <c r="BD2473" i="2"/>
  <c r="BC2714" i="2"/>
  <c r="BD2714" i="2"/>
  <c r="BB2714" i="2"/>
  <c r="BB2434" i="2"/>
  <c r="BC2434" i="2"/>
  <c r="BD2434" i="2"/>
  <c r="BB2514" i="2"/>
  <c r="BC2514" i="2"/>
  <c r="BD2514" i="2"/>
  <c r="BB2504" i="2"/>
  <c r="BC2504" i="2"/>
  <c r="BD2504" i="2"/>
  <c r="BC2668" i="2"/>
  <c r="BD2668" i="2"/>
  <c r="BB2668" i="2"/>
  <c r="BB2317" i="2"/>
  <c r="BC2317" i="2"/>
  <c r="BD2317" i="2"/>
  <c r="BD2733" i="2"/>
  <c r="BB2733" i="2"/>
  <c r="BC2733" i="2"/>
  <c r="BB100" i="2"/>
  <c r="BC100" i="2"/>
  <c r="BD100" i="2"/>
  <c r="BC2417" i="2"/>
  <c r="BB2417" i="2"/>
  <c r="BD2417" i="2"/>
  <c r="BD2425" i="2"/>
  <c r="BC2425" i="2"/>
  <c r="BB2425" i="2"/>
  <c r="BB2632" i="2"/>
  <c r="BA2632" i="2" s="1"/>
  <c r="BC2632" i="2"/>
  <c r="BD2632" i="2"/>
  <c r="BC2589" i="2"/>
  <c r="BD2589" i="2"/>
  <c r="BB2589" i="2"/>
  <c r="BB2263" i="2"/>
  <c r="BC2263" i="2"/>
  <c r="BD2263" i="2"/>
  <c r="BC2578" i="2"/>
  <c r="BD2578" i="2"/>
  <c r="BB2578" i="2"/>
  <c r="BD2301" i="2"/>
  <c r="BC2301" i="2"/>
  <c r="BB2301" i="2"/>
  <c r="BC1977" i="2"/>
  <c r="BD1977" i="2"/>
  <c r="BB1977" i="2"/>
  <c r="BC2299" i="2"/>
  <c r="BD2299" i="2"/>
  <c r="BB2299" i="2"/>
  <c r="BB2676" i="2"/>
  <c r="BC2676" i="2"/>
  <c r="BD2676" i="2"/>
  <c r="BB2495" i="2"/>
  <c r="BC2495" i="2"/>
  <c r="BA2495" i="2" s="1"/>
  <c r="BD2495" i="2"/>
  <c r="BC2194" i="2"/>
  <c r="BD2194" i="2"/>
  <c r="BB2194" i="2"/>
  <c r="BC2594" i="2"/>
  <c r="BD2594" i="2"/>
  <c r="BB2594" i="2"/>
  <c r="BD2554" i="2"/>
  <c r="BB2554" i="2"/>
  <c r="BC2554" i="2"/>
  <c r="BC2660" i="2"/>
  <c r="BD2660" i="2"/>
  <c r="BB2660" i="2"/>
  <c r="BB2411" i="2"/>
  <c r="BA2411" i="2" s="1"/>
  <c r="BC2411" i="2"/>
  <c r="BD2411" i="2"/>
  <c r="BB2349" i="2"/>
  <c r="BC2349" i="2"/>
  <c r="BD2349" i="2"/>
  <c r="AH47" i="2"/>
  <c r="CM59" i="2"/>
  <c r="CL59" i="2" s="1"/>
  <c r="CL62" i="2"/>
  <c r="CJ62" i="2" s="1"/>
  <c r="BA231" i="2"/>
  <c r="Y231" i="2" s="1"/>
  <c r="X231" i="2" s="1"/>
  <c r="BS56" i="2"/>
  <c r="BQ56" i="2" s="1"/>
  <c r="BD2574" i="2"/>
  <c r="BB2574" i="2"/>
  <c r="BC2574" i="2"/>
  <c r="BD2149" i="2"/>
  <c r="BB2149" i="2"/>
  <c r="BC2149" i="2"/>
  <c r="BB2562" i="2"/>
  <c r="BA2562" i="2" s="1"/>
  <c r="BC2562" i="2"/>
  <c r="BD2562" i="2"/>
  <c r="BC2201" i="2"/>
  <c r="BD2201" i="2"/>
  <c r="BB2201" i="2"/>
  <c r="BB2371" i="2"/>
  <c r="BD2371" i="2"/>
  <c r="BC2371" i="2"/>
  <c r="BB2570" i="2"/>
  <c r="BC2570" i="2"/>
  <c r="BD2570" i="2"/>
  <c r="BC2057" i="2"/>
  <c r="BD2057" i="2"/>
  <c r="BB2057" i="2"/>
  <c r="BB2347" i="2"/>
  <c r="BA2347" i="2" s="1"/>
  <c r="BC2347" i="2"/>
  <c r="BD2347" i="2"/>
  <c r="BD2003" i="2"/>
  <c r="BB2003" i="2"/>
  <c r="BC2003" i="2"/>
  <c r="BB2140" i="2"/>
  <c r="BC2140" i="2"/>
  <c r="BD2140" i="2"/>
  <c r="BD2610" i="2"/>
  <c r="BB2610" i="2"/>
  <c r="BC2610" i="2"/>
  <c r="CW57" i="2"/>
  <c r="CV57" i="2" s="1"/>
  <c r="CU57" i="2" s="1"/>
  <c r="CT57" i="2" s="1"/>
  <c r="CS57" i="2" s="1"/>
  <c r="CR57" i="2" s="1"/>
  <c r="CQ57" i="2" s="1"/>
  <c r="CP57" i="2" s="1"/>
  <c r="CO57" i="2" s="1"/>
  <c r="BB2566" i="2"/>
  <c r="BC2566" i="2"/>
  <c r="BD2566" i="2"/>
  <c r="AC254" i="2"/>
  <c r="R254" i="2"/>
  <c r="BB2540" i="2"/>
  <c r="BC2540" i="2"/>
  <c r="BD2540" i="2"/>
  <c r="BD2681" i="2"/>
  <c r="BB2681" i="2"/>
  <c r="BC2681" i="2"/>
  <c r="BA2681" i="2" s="1"/>
  <c r="BB2133" i="2"/>
  <c r="BA2133" i="2" s="1"/>
  <c r="BC2133" i="2"/>
  <c r="BD2133" i="2"/>
  <c r="BD2697" i="2"/>
  <c r="BC2697" i="2"/>
  <c r="BB2697" i="2"/>
  <c r="BB2363" i="2"/>
  <c r="BC2363" i="2"/>
  <c r="BA2363" i="2" s="1"/>
  <c r="BD2363" i="2"/>
  <c r="CW39" i="2"/>
  <c r="CV39" i="2" s="1"/>
  <c r="CU39" i="2" s="1"/>
  <c r="CT39" i="2" s="1"/>
  <c r="CS39" i="2" s="1"/>
  <c r="CR39" i="2" s="1"/>
  <c r="CQ39" i="2" s="1"/>
  <c r="CP39" i="2" s="1"/>
  <c r="CO39" i="2" s="1"/>
  <c r="BA2247" i="2"/>
  <c r="BA2292" i="2"/>
  <c r="AT268" i="2"/>
  <c r="AS268" i="2"/>
  <c r="AR268" i="2" s="1"/>
  <c r="AQ268" i="2" s="1"/>
  <c r="AP268" i="2" s="1"/>
  <c r="AO268" i="2" s="1"/>
  <c r="AN268" i="2" s="1"/>
  <c r="AM268" i="2" s="1"/>
  <c r="AL268" i="2" s="1"/>
  <c r="AT229" i="2"/>
  <c r="AS229" i="2" s="1"/>
  <c r="AR229" i="2" s="1"/>
  <c r="AQ229" i="2" s="1"/>
  <c r="AP229" i="2" s="1"/>
  <c r="AO229" i="2" s="1"/>
  <c r="AN229" i="2" s="1"/>
  <c r="AM229" i="2" s="1"/>
  <c r="AL229" i="2" s="1"/>
  <c r="AT42" i="2"/>
  <c r="AS42" i="2" s="1"/>
  <c r="AR42" i="2" s="1"/>
  <c r="AQ42" i="2" s="1"/>
  <c r="AP42" i="2" s="1"/>
  <c r="AO42" i="2" s="1"/>
  <c r="AN42" i="2" s="1"/>
  <c r="AM42" i="2" s="1"/>
  <c r="AL42" i="2" s="1"/>
  <c r="CD25" i="2"/>
  <c r="CC25" i="2" s="1"/>
  <c r="CB25" i="2" s="1"/>
  <c r="CA25" i="2" s="1"/>
  <c r="BZ25" i="2" s="1"/>
  <c r="BY25" i="2" s="1"/>
  <c r="BX25" i="2" s="1"/>
  <c r="BW25" i="2" s="1"/>
  <c r="BV25" i="2" s="1"/>
  <c r="AR267" i="2"/>
  <c r="AQ267" i="2" s="1"/>
  <c r="AP267" i="2" s="1"/>
  <c r="AO267" i="2" s="1"/>
  <c r="AN267" i="2" s="1"/>
  <c r="AM267" i="2" s="1"/>
  <c r="AL267" i="2" s="1"/>
  <c r="AT267" i="2"/>
  <c r="AS267" i="2" s="1"/>
  <c r="AQ126" i="2"/>
  <c r="AP126" i="2" s="1"/>
  <c r="AO126" i="2" s="1"/>
  <c r="AN126" i="2" s="1"/>
  <c r="AM126" i="2" s="1"/>
  <c r="AL126" i="2" s="1"/>
  <c r="AT126" i="2"/>
  <c r="AS126" i="2" s="1"/>
  <c r="AR126" i="2" s="1"/>
  <c r="AT97" i="2"/>
  <c r="AS97" i="2" s="1"/>
  <c r="AR97" i="2" s="1"/>
  <c r="AQ97" i="2"/>
  <c r="AP97" i="2" s="1"/>
  <c r="AO97" i="2" s="1"/>
  <c r="AN97" i="2" s="1"/>
  <c r="AM97" i="2" s="1"/>
  <c r="AL97" i="2" s="1"/>
  <c r="CD28" i="2"/>
  <c r="CC28" i="2" s="1"/>
  <c r="CB28" i="2" s="1"/>
  <c r="CA28" i="2" s="1"/>
  <c r="BZ28" i="2" s="1"/>
  <c r="BY28" i="2" s="1"/>
  <c r="BX28" i="2" s="1"/>
  <c r="BW28" i="2" s="1"/>
  <c r="BV28" i="2" s="1"/>
  <c r="AT185" i="2"/>
  <c r="AS185" i="2" s="1"/>
  <c r="AR185" i="2" s="1"/>
  <c r="AQ185" i="2" s="1"/>
  <c r="AP185" i="2" s="1"/>
  <c r="AO185" i="2" s="1"/>
  <c r="AN185" i="2" s="1"/>
  <c r="AM185" i="2" s="1"/>
  <c r="AL185" i="2" s="1"/>
  <c r="AI75" i="2"/>
  <c r="AJ75" i="2"/>
  <c r="AH75" i="2" s="1"/>
  <c r="AK75" i="2"/>
  <c r="CD29" i="2"/>
  <c r="CC29" i="2"/>
  <c r="CB29" i="2" s="1"/>
  <c r="CA29" i="2" s="1"/>
  <c r="BZ29" i="2" s="1"/>
  <c r="BY29" i="2" s="1"/>
  <c r="BX29" i="2" s="1"/>
  <c r="BW29" i="2" s="1"/>
  <c r="BV29" i="2" s="1"/>
  <c r="AT190" i="2"/>
  <c r="AS190" i="2" s="1"/>
  <c r="AR190" i="2" s="1"/>
  <c r="AQ190" i="2" s="1"/>
  <c r="AP190" i="2" s="1"/>
  <c r="AO190" i="2" s="1"/>
  <c r="AN190" i="2" s="1"/>
  <c r="AM190" i="2" s="1"/>
  <c r="AL190" i="2" s="1"/>
  <c r="AJ287" i="2"/>
  <c r="AI287" i="2"/>
  <c r="AK287" i="2"/>
  <c r="BA2456" i="2"/>
  <c r="BA2549" i="2"/>
  <c r="BA2418" i="2"/>
  <c r="BA2507" i="2"/>
  <c r="BA2719" i="2"/>
  <c r="BA1997" i="2"/>
  <c r="BA2420" i="2"/>
  <c r="BA2397" i="2"/>
  <c r="BA2639" i="2"/>
  <c r="BA2082" i="2"/>
  <c r="BA158" i="2"/>
  <c r="Y158" i="2" s="1"/>
  <c r="X158" i="2" s="1"/>
  <c r="BD2385" i="2"/>
  <c r="BB2385" i="2"/>
  <c r="BC2385" i="2"/>
  <c r="BD2164" i="2"/>
  <c r="BB2164" i="2"/>
  <c r="BC2164" i="2"/>
  <c r="BC2213" i="2"/>
  <c r="BD2213" i="2"/>
  <c r="BB2213" i="2"/>
  <c r="BA2213" i="2" s="1"/>
  <c r="BD2419" i="2"/>
  <c r="BB2419" i="2"/>
  <c r="BC2419" i="2"/>
  <c r="BB2602" i="2"/>
  <c r="BC2602" i="2"/>
  <c r="BD2602" i="2"/>
  <c r="BB2015" i="2"/>
  <c r="BA2015" i="2" s="1"/>
  <c r="BC2015" i="2"/>
  <c r="BD2015" i="2"/>
  <c r="BC2157" i="2"/>
  <c r="BD2157" i="2"/>
  <c r="BB2157" i="2"/>
  <c r="BB2373" i="2"/>
  <c r="BC2373" i="2"/>
  <c r="BD2373" i="2"/>
  <c r="BB2128" i="2"/>
  <c r="BC2128" i="2"/>
  <c r="BD2128" i="2"/>
  <c r="BB2367" i="2"/>
  <c r="BC2367" i="2"/>
  <c r="BD2367" i="2"/>
  <c r="BB2598" i="2"/>
  <c r="BC2598" i="2"/>
  <c r="BA2598" i="2" s="1"/>
  <c r="BD2598" i="2"/>
  <c r="BD2682" i="2"/>
  <c r="BC2682" i="2"/>
  <c r="BB2682" i="2"/>
  <c r="BC2238" i="2"/>
  <c r="BB2238" i="2"/>
  <c r="BD2238" i="2"/>
  <c r="BB2020" i="2"/>
  <c r="BA2020" i="2" s="1"/>
  <c r="BC2020" i="2"/>
  <c r="BD2020" i="2"/>
  <c r="BD2617" i="2"/>
  <c r="BB2617" i="2"/>
  <c r="BC2617" i="2"/>
  <c r="BC2720" i="2"/>
  <c r="BB2720" i="2"/>
  <c r="BD2720" i="2"/>
  <c r="BB2337" i="2"/>
  <c r="BC2337" i="2"/>
  <c r="BD2337" i="2"/>
  <c r="BC2234" i="2"/>
  <c r="BD2234" i="2"/>
  <c r="BB2234" i="2"/>
  <c r="BB2685" i="2"/>
  <c r="BD2685" i="2"/>
  <c r="BC2685" i="2"/>
  <c r="BC2651" i="2"/>
  <c r="BD2651" i="2"/>
  <c r="BB2651" i="2"/>
  <c r="I60" i="2"/>
  <c r="AF60" i="2"/>
  <c r="AC60" i="2"/>
  <c r="AE60" i="2"/>
  <c r="AD60" i="2"/>
  <c r="AB60" i="2"/>
  <c r="AI162" i="2"/>
  <c r="AH162" i="2" s="1"/>
  <c r="AK162" i="2"/>
  <c r="AJ162" i="2"/>
  <c r="AK45" i="2"/>
  <c r="AI45" i="2"/>
  <c r="AJ45" i="2"/>
  <c r="CD74" i="2"/>
  <c r="CC74" i="2" s="1"/>
  <c r="CB74" i="2" s="1"/>
  <c r="CA74" i="2" s="1"/>
  <c r="BZ74" i="2" s="1"/>
  <c r="BY74" i="2" s="1"/>
  <c r="BX74" i="2" s="1"/>
  <c r="BW74" i="2" s="1"/>
  <c r="BV74" i="2" s="1"/>
  <c r="AT35" i="2"/>
  <c r="AS35" i="2" s="1"/>
  <c r="AR35" i="2" s="1"/>
  <c r="AQ35" i="2" s="1"/>
  <c r="AP35" i="2" s="1"/>
  <c r="AO35" i="2" s="1"/>
  <c r="AN35" i="2" s="1"/>
  <c r="AM35" i="2" s="1"/>
  <c r="AL35" i="2" s="1"/>
  <c r="AT222" i="2"/>
  <c r="AS222" i="2" s="1"/>
  <c r="AR222" i="2" s="1"/>
  <c r="AQ222" i="2" s="1"/>
  <c r="AP222" i="2" s="1"/>
  <c r="AO222" i="2" s="1"/>
  <c r="AN222" i="2" s="1"/>
  <c r="AM222" i="2" s="1"/>
  <c r="AL222" i="2" s="1"/>
  <c r="CC63" i="2"/>
  <c r="CB63" i="2" s="1"/>
  <c r="CA63" i="2" s="1"/>
  <c r="BZ63" i="2" s="1"/>
  <c r="BY63" i="2" s="1"/>
  <c r="BX63" i="2" s="1"/>
  <c r="BW63" i="2" s="1"/>
  <c r="BV63" i="2" s="1"/>
  <c r="CD63" i="2"/>
  <c r="AJ24" i="2"/>
  <c r="AI24" i="2"/>
  <c r="AK24" i="2"/>
  <c r="AI242" i="2"/>
  <c r="AH242" i="2" s="1"/>
  <c r="AJ242" i="2"/>
  <c r="AK242" i="2"/>
  <c r="AR123" i="2"/>
  <c r="AQ123" i="2" s="1"/>
  <c r="AP123" i="2" s="1"/>
  <c r="AO123" i="2" s="1"/>
  <c r="AN123" i="2" s="1"/>
  <c r="AM123" i="2" s="1"/>
  <c r="AL123" i="2" s="1"/>
  <c r="AT123" i="2"/>
  <c r="AS123" i="2" s="1"/>
  <c r="AK120" i="2"/>
  <c r="AI120" i="2"/>
  <c r="AJ120" i="2"/>
  <c r="AI63" i="2"/>
  <c r="AH63" i="2" s="1"/>
  <c r="AJ63" i="2"/>
  <c r="AK63" i="2"/>
  <c r="AI23" i="2"/>
  <c r="AH23" i="2" s="1"/>
  <c r="AK23" i="2"/>
  <c r="AT58" i="2"/>
  <c r="AS58" i="2" s="1"/>
  <c r="AR58" i="2" s="1"/>
  <c r="AQ58" i="2" s="1"/>
  <c r="AP58" i="2" s="1"/>
  <c r="AO58" i="2" s="1"/>
  <c r="AN58" i="2" s="1"/>
  <c r="AM58" i="2" s="1"/>
  <c r="AL58" i="2" s="1"/>
  <c r="AK203" i="2"/>
  <c r="AI203" i="2"/>
  <c r="AH203" i="2" s="1"/>
  <c r="AJ203" i="2"/>
  <c r="BA2148" i="2"/>
  <c r="BA2378" i="2"/>
  <c r="BA2561" i="2"/>
  <c r="BA2402" i="2"/>
  <c r="BA160" i="2"/>
  <c r="AZ160" i="2" s="1"/>
  <c r="BA2021" i="2"/>
  <c r="BA2144" i="2"/>
  <c r="BA2093" i="2"/>
  <c r="BA2010" i="2"/>
  <c r="BA2338" i="2"/>
  <c r="BA2559" i="2"/>
  <c r="BB283" i="2"/>
  <c r="BA259" i="2"/>
  <c r="BA59" i="2"/>
  <c r="BA175" i="2"/>
  <c r="BA180" i="2"/>
  <c r="AH214" i="2"/>
  <c r="AH95" i="2"/>
  <c r="AH133" i="2"/>
  <c r="AH151" i="2"/>
  <c r="AH143" i="2"/>
  <c r="AH251" i="2"/>
  <c r="AH178" i="2"/>
  <c r="BA355" i="2"/>
  <c r="CL6" i="2"/>
  <c r="CJ6" i="2" s="1"/>
  <c r="CL26" i="2"/>
  <c r="AE283" i="2"/>
  <c r="BS68" i="2"/>
  <c r="BQ68" i="2" s="1"/>
  <c r="BS19" i="2"/>
  <c r="BQ19" i="2" s="1"/>
  <c r="BC1995" i="2"/>
  <c r="BD1995" i="2"/>
  <c r="BB1995" i="2"/>
  <c r="BC2391" i="2"/>
  <c r="BD2391" i="2"/>
  <c r="BB2391" i="2"/>
  <c r="BB2606" i="2"/>
  <c r="BC2606" i="2"/>
  <c r="BD2606" i="2"/>
  <c r="BD2102" i="2"/>
  <c r="BB2102" i="2"/>
  <c r="BC2102" i="2"/>
  <c r="BB2221" i="2"/>
  <c r="BC2221" i="2"/>
  <c r="BD2221" i="2"/>
  <c r="BC2666" i="2"/>
  <c r="BB2666" i="2"/>
  <c r="BD2666" i="2"/>
  <c r="BB2156" i="2"/>
  <c r="BD2156" i="2"/>
  <c r="BC2156" i="2"/>
  <c r="BD2184" i="2"/>
  <c r="BB2184" i="2"/>
  <c r="BC2184" i="2"/>
  <c r="BC2153" i="2"/>
  <c r="BD2153" i="2"/>
  <c r="BB2153" i="2"/>
  <c r="BA2153" i="2" s="1"/>
  <c r="BB2644" i="2"/>
  <c r="BC2644" i="2"/>
  <c r="BD2644" i="2"/>
  <c r="BB2209" i="2"/>
  <c r="BD2209" i="2"/>
  <c r="BC2209" i="2"/>
  <c r="BC2659" i="2"/>
  <c r="BA2659" i="2" s="1"/>
  <c r="BD2659" i="2"/>
  <c r="BB2659" i="2"/>
  <c r="BD2615" i="2"/>
  <c r="BB2615" i="2"/>
  <c r="BC2615" i="2"/>
  <c r="BC2107" i="2"/>
  <c r="BB2107" i="2"/>
  <c r="BD2107" i="2"/>
  <c r="BD2256" i="2"/>
  <c r="BB2256" i="2"/>
  <c r="BC2256" i="2"/>
  <c r="BC2027" i="2"/>
  <c r="BD2027" i="2"/>
  <c r="BB2027" i="2"/>
  <c r="BA2027" i="2" s="1"/>
  <c r="BA2141" i="2"/>
  <c r="AT44" i="2"/>
  <c r="AS44" i="2" s="1"/>
  <c r="AR44" i="2" s="1"/>
  <c r="AQ44" i="2" s="1"/>
  <c r="AP44" i="2" s="1"/>
  <c r="AO44" i="2" s="1"/>
  <c r="AN44" i="2" s="1"/>
  <c r="AM44" i="2" s="1"/>
  <c r="AL44" i="2" s="1"/>
  <c r="AT77" i="2"/>
  <c r="AS77" i="2"/>
  <c r="AR77" i="2" s="1"/>
  <c r="AQ77" i="2" s="1"/>
  <c r="AP77" i="2" s="1"/>
  <c r="AO77" i="2" s="1"/>
  <c r="AN77" i="2" s="1"/>
  <c r="AM77" i="2" s="1"/>
  <c r="AL77" i="2" s="1"/>
  <c r="AT22" i="2"/>
  <c r="AS22" i="2" s="1"/>
  <c r="AR22" i="2" s="1"/>
  <c r="AQ22" i="2" s="1"/>
  <c r="AP22" i="2" s="1"/>
  <c r="AO22" i="2" s="1"/>
  <c r="AN22" i="2" s="1"/>
  <c r="AM22" i="2" s="1"/>
  <c r="AL22" i="2" s="1"/>
  <c r="AT245" i="2"/>
  <c r="AS245" i="2" s="1"/>
  <c r="AR245" i="2" s="1"/>
  <c r="AQ245" i="2" s="1"/>
  <c r="AP245" i="2" s="1"/>
  <c r="AO245" i="2" s="1"/>
  <c r="AN245" i="2" s="1"/>
  <c r="AM245" i="2" s="1"/>
  <c r="AL245" i="2" s="1"/>
  <c r="BU23" i="2"/>
  <c r="BT23" i="2"/>
  <c r="AI145" i="2"/>
  <c r="AJ145" i="2"/>
  <c r="AH145" i="2" s="1"/>
  <c r="AK145" i="2"/>
  <c r="AT81" i="2"/>
  <c r="AS81" i="2" s="1"/>
  <c r="AR81" i="2" s="1"/>
  <c r="AQ81" i="2" s="1"/>
  <c r="AP81" i="2" s="1"/>
  <c r="AO81" i="2" s="1"/>
  <c r="AN81" i="2" s="1"/>
  <c r="AM81" i="2" s="1"/>
  <c r="AL81" i="2" s="1"/>
  <c r="AJ65" i="2"/>
  <c r="AK65" i="2"/>
  <c r="AI65" i="2"/>
  <c r="AH65" i="2" s="1"/>
  <c r="BU18" i="2"/>
  <c r="BT18" i="2"/>
  <c r="BS18" i="2" s="1"/>
  <c r="BQ18" i="2" s="1"/>
  <c r="BA2066" i="2"/>
  <c r="AT104" i="2"/>
  <c r="AS104" i="2"/>
  <c r="AR104" i="2" s="1"/>
  <c r="AQ104" i="2" s="1"/>
  <c r="AP104" i="2" s="1"/>
  <c r="AO104" i="2" s="1"/>
  <c r="AN104" i="2" s="1"/>
  <c r="AM104" i="2" s="1"/>
  <c r="AL104" i="2" s="1"/>
  <c r="BA2316" i="2"/>
  <c r="BA2364" i="2"/>
  <c r="BA2458" i="2"/>
  <c r="BA2342" i="2"/>
  <c r="BA2219" i="2"/>
  <c r="BA2726" i="2"/>
  <c r="BA2092" i="2"/>
  <c r="BA2169" i="2"/>
  <c r="BA2711" i="2"/>
  <c r="BA30" i="2"/>
  <c r="AZ231" i="2"/>
  <c r="BA337" i="2"/>
  <c r="BD2435" i="2"/>
  <c r="BB2435" i="2"/>
  <c r="BC2435" i="2"/>
  <c r="BB2626" i="2"/>
  <c r="BC2626" i="2"/>
  <c r="BD2626" i="2"/>
  <c r="BB2067" i="2"/>
  <c r="BA2067" i="2" s="1"/>
  <c r="BC2067" i="2"/>
  <c r="BD2067" i="2"/>
  <c r="BB2120" i="2"/>
  <c r="BD2120" i="2"/>
  <c r="BC2120" i="2"/>
  <c r="BC2226" i="2"/>
  <c r="BB2226" i="2"/>
  <c r="BA2226" i="2" s="1"/>
  <c r="BD2226" i="2"/>
  <c r="BD2471" i="2"/>
  <c r="BB2471" i="2"/>
  <c r="BA2471" i="2" s="1"/>
  <c r="BC2471" i="2"/>
  <c r="BD2686" i="2"/>
  <c r="BC2686" i="2"/>
  <c r="BB2686" i="2"/>
  <c r="BC2173" i="2"/>
  <c r="BD2173" i="2"/>
  <c r="BB2173" i="2"/>
  <c r="BB2058" i="2"/>
  <c r="BC2058" i="2"/>
  <c r="BD2058" i="2"/>
  <c r="BC2233" i="2"/>
  <c r="BD2233" i="2"/>
  <c r="BB2233" i="2"/>
  <c r="BA2233" i="2" s="1"/>
  <c r="BC2662" i="2"/>
  <c r="BB2662" i="2"/>
  <c r="BD2662" i="2"/>
  <c r="BD2185" i="2"/>
  <c r="BB2185" i="2"/>
  <c r="BC2185" i="2"/>
  <c r="BC2379" i="2"/>
  <c r="BD2379" i="2"/>
  <c r="BB2379" i="2"/>
  <c r="BA2379" i="2" s="1"/>
  <c r="BC2650" i="2"/>
  <c r="BD2650" i="2"/>
  <c r="BB2650" i="2"/>
  <c r="BC2421" i="2"/>
  <c r="BB2421" i="2"/>
  <c r="BD2421" i="2"/>
  <c r="BD2689" i="2"/>
  <c r="BB2689" i="2"/>
  <c r="BA2689" i="2" s="1"/>
  <c r="BC2689" i="2"/>
  <c r="BC2174" i="2"/>
  <c r="BD2174" i="2"/>
  <c r="BB2174" i="2"/>
  <c r="BB2244" i="2"/>
  <c r="BC2244" i="2"/>
  <c r="BD2244" i="2"/>
  <c r="BC2079" i="2"/>
  <c r="BD2079" i="2"/>
  <c r="BB2079" i="2"/>
  <c r="BD2303" i="2"/>
  <c r="BB2303" i="2"/>
  <c r="BC2303" i="2"/>
  <c r="BC2061" i="2"/>
  <c r="BB2061" i="2"/>
  <c r="BA2061" i="2" s="1"/>
  <c r="BD2061" i="2"/>
  <c r="BC2405" i="2"/>
  <c r="BB2405" i="2"/>
  <c r="BA2405" i="2" s="1"/>
  <c r="BD2405" i="2"/>
  <c r="BB2279" i="2"/>
  <c r="BC2279" i="2"/>
  <c r="BD2279" i="2"/>
  <c r="BC2545" i="2"/>
  <c r="BA2545" i="2" s="1"/>
  <c r="BD2545" i="2"/>
  <c r="BB2545" i="2"/>
  <c r="BA2069" i="2"/>
  <c r="BA2557" i="2"/>
  <c r="AI250" i="2"/>
  <c r="AK250" i="2"/>
  <c r="AJ250" i="2"/>
  <c r="AT71" i="2"/>
  <c r="AS71" i="2" s="1"/>
  <c r="AR71" i="2" s="1"/>
  <c r="AQ71" i="2" s="1"/>
  <c r="AP71" i="2" s="1"/>
  <c r="AO71" i="2" s="1"/>
  <c r="AN71" i="2" s="1"/>
  <c r="AM71" i="2" s="1"/>
  <c r="AL71" i="2" s="1"/>
  <c r="AT52" i="2"/>
  <c r="AS52" i="2" s="1"/>
  <c r="AR52" i="2" s="1"/>
  <c r="AQ52" i="2" s="1"/>
  <c r="AP52" i="2" s="1"/>
  <c r="AO52" i="2" s="1"/>
  <c r="AN52" i="2" s="1"/>
  <c r="AM52" i="2" s="1"/>
  <c r="AL52" i="2" s="1"/>
  <c r="AT271" i="2"/>
  <c r="AS271" i="2" s="1"/>
  <c r="AR271" i="2" s="1"/>
  <c r="AQ271" i="2" s="1"/>
  <c r="AP271" i="2" s="1"/>
  <c r="AO271" i="2" s="1"/>
  <c r="AN271" i="2" s="1"/>
  <c r="AM271" i="2" s="1"/>
  <c r="AL271" i="2" s="1"/>
  <c r="AK234" i="2"/>
  <c r="AI234" i="2"/>
  <c r="AH234" i="2" s="1"/>
  <c r="AA234" i="2" s="1"/>
  <c r="AJ234" i="2"/>
  <c r="AI302" i="2"/>
  <c r="AH302" i="2" s="1"/>
  <c r="AK302" i="2"/>
  <c r="AJ302" i="2"/>
  <c r="AK181" i="2"/>
  <c r="AI181" i="2"/>
  <c r="AH181" i="2" s="1"/>
  <c r="AJ181" i="2"/>
  <c r="AI150" i="2"/>
  <c r="AJ150" i="2"/>
  <c r="AK150" i="2"/>
  <c r="AS83" i="2"/>
  <c r="AR83" i="2" s="1"/>
  <c r="AQ83" i="2" s="1"/>
  <c r="AP83" i="2" s="1"/>
  <c r="AO83" i="2" s="1"/>
  <c r="AN83" i="2" s="1"/>
  <c r="AM83" i="2" s="1"/>
  <c r="AL83" i="2" s="1"/>
  <c r="AT83" i="2"/>
  <c r="BT61" i="2"/>
  <c r="BU61" i="2"/>
  <c r="AI384" i="2"/>
  <c r="AK384" i="2"/>
  <c r="AJ384" i="2"/>
  <c r="AJ117" i="2"/>
  <c r="AK117" i="2"/>
  <c r="AI117" i="2"/>
  <c r="BA2366" i="2"/>
  <c r="BA2370" i="2"/>
  <c r="BA2160" i="2"/>
  <c r="BA2387" i="2"/>
  <c r="BA2555" i="2"/>
  <c r="BA2287" i="2"/>
  <c r="BA2223" i="2"/>
  <c r="BA2318" i="2"/>
  <c r="CL10" i="2"/>
  <c r="BA2103" i="2"/>
  <c r="CL5" i="2"/>
  <c r="CJ5" i="2" s="1"/>
  <c r="CL14" i="2"/>
  <c r="BA109" i="2"/>
  <c r="BA229" i="2"/>
  <c r="CL73" i="2"/>
  <c r="CJ73" i="2" s="1"/>
  <c r="CL66" i="2"/>
  <c r="CJ66" i="2" s="1"/>
  <c r="BA101" i="2"/>
  <c r="CL16" i="2"/>
  <c r="CL15" i="2"/>
  <c r="BA38" i="2"/>
  <c r="BS9" i="2"/>
  <c r="BQ9" i="2" s="1"/>
  <c r="BB2500" i="2"/>
  <c r="BC2500" i="2"/>
  <c r="BD2500" i="2"/>
  <c r="BB2652" i="2"/>
  <c r="BD2652" i="2"/>
  <c r="BC2652" i="2"/>
  <c r="BA2652" i="2" s="1"/>
  <c r="BD2089" i="2"/>
  <c r="BB2089" i="2"/>
  <c r="BC2089" i="2"/>
  <c r="BC2250" i="2"/>
  <c r="BB2250" i="2"/>
  <c r="BA2250" i="2" s="1"/>
  <c r="BD2250" i="2"/>
  <c r="BC2453" i="2"/>
  <c r="BB2453" i="2"/>
  <c r="BA2453" i="2" s="1"/>
  <c r="BD2453" i="2"/>
  <c r="BB2064" i="2"/>
  <c r="BC2064" i="2"/>
  <c r="BD2064" i="2"/>
  <c r="BC2536" i="2"/>
  <c r="BB2536" i="2"/>
  <c r="BD2536" i="2"/>
  <c r="BB2053" i="2"/>
  <c r="BA2053" i="2" s="1"/>
  <c r="BC2053" i="2"/>
  <c r="BD2053" i="2"/>
  <c r="BB2204" i="2"/>
  <c r="BD2204" i="2"/>
  <c r="BC2204" i="2"/>
  <c r="AC192" i="2"/>
  <c r="I192" i="2"/>
  <c r="AF192" i="2"/>
  <c r="BB2680" i="2"/>
  <c r="BA2680" i="2" s="1"/>
  <c r="BC2680" i="2"/>
  <c r="BD2680" i="2"/>
  <c r="BD2168" i="2"/>
  <c r="BB2168" i="2"/>
  <c r="BC2168" i="2"/>
  <c r="BB2407" i="2"/>
  <c r="BC2407" i="2"/>
  <c r="BA2407" i="2" s="1"/>
  <c r="BD2407" i="2"/>
  <c r="BD2075" i="2"/>
  <c r="BB2075" i="2"/>
  <c r="BA2075" i="2" s="1"/>
  <c r="BC2075" i="2"/>
  <c r="BC2429" i="2"/>
  <c r="BB2429" i="2"/>
  <c r="BD2429" i="2"/>
  <c r="BB2291" i="2"/>
  <c r="BA2291" i="2" s="1"/>
  <c r="BD2291" i="2"/>
  <c r="BC2291" i="2"/>
  <c r="BB2618" i="2"/>
  <c r="BD2618" i="2"/>
  <c r="BC2618" i="2"/>
  <c r="BD2552" i="2"/>
  <c r="BB2552" i="2"/>
  <c r="BC2552" i="2"/>
  <c r="BA2552" i="2" s="1"/>
  <c r="BA2344" i="2"/>
  <c r="BA2521" i="2"/>
  <c r="BA2255" i="2"/>
  <c r="AT224" i="2"/>
  <c r="AS224" i="2" s="1"/>
  <c r="AR224" i="2" s="1"/>
  <c r="AQ224" i="2" s="1"/>
  <c r="AP224" i="2" s="1"/>
  <c r="AO224" i="2" s="1"/>
  <c r="AN224" i="2" s="1"/>
  <c r="AM224" i="2" s="1"/>
  <c r="AL224" i="2" s="1"/>
  <c r="BZ14" i="2"/>
  <c r="BY14" i="2" s="1"/>
  <c r="BX14" i="2" s="1"/>
  <c r="BW14" i="2" s="1"/>
  <c r="BV14" i="2" s="1"/>
  <c r="CD14" i="2"/>
  <c r="CC14" i="2" s="1"/>
  <c r="CB14" i="2" s="1"/>
  <c r="CA14" i="2" s="1"/>
  <c r="AI210" i="2"/>
  <c r="AH210" i="2" s="1"/>
  <c r="AJ210" i="2"/>
  <c r="AK210" i="2"/>
  <c r="AT131" i="2"/>
  <c r="AS131" i="2" s="1"/>
  <c r="AR131" i="2" s="1"/>
  <c r="AQ131" i="2" s="1"/>
  <c r="AP131" i="2" s="1"/>
  <c r="AO131" i="2" s="1"/>
  <c r="AN131" i="2" s="1"/>
  <c r="AM131" i="2" s="1"/>
  <c r="AL131" i="2" s="1"/>
  <c r="AT183" i="2"/>
  <c r="AS183" i="2" s="1"/>
  <c r="AR183" i="2" s="1"/>
  <c r="AQ183" i="2"/>
  <c r="AP183" i="2" s="1"/>
  <c r="AO183" i="2" s="1"/>
  <c r="AN183" i="2" s="1"/>
  <c r="AM183" i="2" s="1"/>
  <c r="AL183" i="2" s="1"/>
  <c r="AT109" i="2"/>
  <c r="AS109" i="2" s="1"/>
  <c r="AR109" i="2" s="1"/>
  <c r="AQ109" i="2" s="1"/>
  <c r="AP109" i="2" s="1"/>
  <c r="AO109" i="2" s="1"/>
  <c r="AN109" i="2" s="1"/>
  <c r="AM109" i="2" s="1"/>
  <c r="AL109" i="2" s="1"/>
  <c r="CD47" i="2"/>
  <c r="CC47" i="2" s="1"/>
  <c r="CB47" i="2" s="1"/>
  <c r="CA47" i="2" s="1"/>
  <c r="BZ47" i="2" s="1"/>
  <c r="BY47" i="2" s="1"/>
  <c r="BX47" i="2" s="1"/>
  <c r="BW47" i="2" s="1"/>
  <c r="BV47" i="2" s="1"/>
  <c r="BA2452" i="2"/>
  <c r="CD41" i="2"/>
  <c r="CC41" i="2" s="1"/>
  <c r="CB41" i="2" s="1"/>
  <c r="CA41" i="2" s="1"/>
  <c r="BZ41" i="2" s="1"/>
  <c r="BY41" i="2" s="1"/>
  <c r="BX41" i="2" s="1"/>
  <c r="BW41" i="2" s="1"/>
  <c r="BV41" i="2" s="1"/>
  <c r="AT169" i="2"/>
  <c r="AS169" i="2" s="1"/>
  <c r="AR169" i="2" s="1"/>
  <c r="AQ169" i="2" s="1"/>
  <c r="AP169" i="2" s="1"/>
  <c r="AO169" i="2" s="1"/>
  <c r="AN169" i="2" s="1"/>
  <c r="AM169" i="2" s="1"/>
  <c r="AL169" i="2" s="1"/>
  <c r="AI317" i="2"/>
  <c r="AH317" i="2" s="1"/>
  <c r="AA317" i="2" s="1"/>
  <c r="AD317" i="2" s="1"/>
  <c r="AJ317" i="2"/>
  <c r="AK317" i="2"/>
  <c r="BA2460" i="2"/>
  <c r="BA2054" i="2"/>
  <c r="BA2416" i="2"/>
  <c r="BA2519" i="2"/>
  <c r="BA2455" i="2"/>
  <c r="BA2180" i="2"/>
  <c r="BA261" i="2"/>
  <c r="BA2151" i="2"/>
  <c r="BA2090" i="2"/>
  <c r="BA46" i="2"/>
  <c r="BA2466" i="2"/>
  <c r="CL9" i="2"/>
  <c r="AA31" i="2"/>
  <c r="AD218" i="2"/>
  <c r="AH244" i="2"/>
  <c r="AB244" i="2" s="1"/>
  <c r="AH132" i="2"/>
  <c r="AH73" i="2"/>
  <c r="AH51" i="2"/>
  <c r="BA334" i="2"/>
  <c r="CL8" i="2"/>
  <c r="CJ8" i="2" s="1"/>
  <c r="BS27" i="2"/>
  <c r="BQ27" i="2" s="1"/>
  <c r="AJ26" i="2"/>
  <c r="AH26" i="2" s="1"/>
  <c r="AE113" i="2"/>
  <c r="BC2193" i="2"/>
  <c r="BB2193" i="2"/>
  <c r="BD2193" i="2"/>
  <c r="BC2683" i="2"/>
  <c r="BD2683" i="2"/>
  <c r="BB2683" i="2"/>
  <c r="BA2683" i="2" s="1"/>
  <c r="BC2095" i="2"/>
  <c r="BB2095" i="2"/>
  <c r="BD2095" i="2"/>
  <c r="BB2050" i="2"/>
  <c r="BD2050" i="2"/>
  <c r="BC2050" i="2"/>
  <c r="BB2172" i="2"/>
  <c r="BA2172" i="2" s="1"/>
  <c r="BC2172" i="2"/>
  <c r="BD2172" i="2"/>
  <c r="BB2276" i="2"/>
  <c r="BA2276" i="2" s="1"/>
  <c r="BC2276" i="2"/>
  <c r="BD2276" i="2"/>
  <c r="BB2698" i="2"/>
  <c r="BD2698" i="2"/>
  <c r="BC2698" i="2"/>
  <c r="BB2630" i="2"/>
  <c r="BA2630" i="2" s="1"/>
  <c r="BC2630" i="2"/>
  <c r="BD2630" i="2"/>
  <c r="BB2085" i="2"/>
  <c r="BD2085" i="2"/>
  <c r="BC2085" i="2"/>
  <c r="BC2694" i="2"/>
  <c r="BB2694" i="2"/>
  <c r="BA2694" i="2" s="1"/>
  <c r="BD2694" i="2"/>
  <c r="BC2059" i="2"/>
  <c r="BD2059" i="2"/>
  <c r="BB2059" i="2"/>
  <c r="BB2253" i="2"/>
  <c r="BC2253" i="2"/>
  <c r="BD2253" i="2"/>
  <c r="BB2427" i="2"/>
  <c r="BA2427" i="2" s="1"/>
  <c r="BD2427" i="2"/>
  <c r="BC2427" i="2"/>
  <c r="BD2641" i="2"/>
  <c r="BB2641" i="2"/>
  <c r="BC2641" i="2"/>
  <c r="BB2635" i="2"/>
  <c r="BC2635" i="2"/>
  <c r="BD2635" i="2"/>
  <c r="BC2161" i="2"/>
  <c r="BD2161" i="2"/>
  <c r="BB2161" i="2"/>
  <c r="BB2383" i="2"/>
  <c r="BC2383" i="2"/>
  <c r="BD2383" i="2"/>
  <c r="BB2261" i="2"/>
  <c r="BC2261" i="2"/>
  <c r="BA2261" i="2" s="1"/>
  <c r="BD2261" i="2"/>
  <c r="BC1979" i="2"/>
  <c r="BD1979" i="2"/>
  <c r="BB1979" i="2"/>
  <c r="BD2517" i="2"/>
  <c r="BB2517" i="2"/>
  <c r="BC2517" i="2"/>
  <c r="I295" i="2"/>
  <c r="AC295" i="2"/>
  <c r="R295" i="2"/>
  <c r="AF295" i="2"/>
  <c r="BA2315" i="2"/>
  <c r="AT102" i="2"/>
  <c r="AS102" i="2" s="1"/>
  <c r="AR102" i="2" s="1"/>
  <c r="AQ102" i="2" s="1"/>
  <c r="AP102" i="2" s="1"/>
  <c r="AO102" i="2" s="1"/>
  <c r="AN102" i="2" s="1"/>
  <c r="AM102" i="2" s="1"/>
  <c r="AL102" i="2" s="1"/>
  <c r="AT61" i="2"/>
  <c r="AS61" i="2" s="1"/>
  <c r="AR61" i="2" s="1"/>
  <c r="AQ61" i="2" s="1"/>
  <c r="AP61" i="2" s="1"/>
  <c r="AO61" i="2" s="1"/>
  <c r="AN61" i="2" s="1"/>
  <c r="AM61" i="2" s="1"/>
  <c r="AL61" i="2" s="1"/>
  <c r="AK31" i="2"/>
  <c r="AI31" i="2"/>
  <c r="AJ31" i="2"/>
  <c r="AH31" i="2" s="1"/>
  <c r="AB31" i="2" s="1"/>
  <c r="CD35" i="2"/>
  <c r="CC35" i="2" s="1"/>
  <c r="CB35" i="2" s="1"/>
  <c r="CA35" i="2" s="1"/>
  <c r="BZ35" i="2" s="1"/>
  <c r="BY35" i="2" s="1"/>
  <c r="BX35" i="2" s="1"/>
  <c r="BW35" i="2" s="1"/>
  <c r="BV35" i="2" s="1"/>
  <c r="AS237" i="2"/>
  <c r="AR237" i="2" s="1"/>
  <c r="AQ237" i="2" s="1"/>
  <c r="AP237" i="2" s="1"/>
  <c r="AO237" i="2" s="1"/>
  <c r="AN237" i="2" s="1"/>
  <c r="AM237" i="2" s="1"/>
  <c r="AL237" i="2" s="1"/>
  <c r="AT237" i="2"/>
  <c r="AT124" i="2"/>
  <c r="AS124" i="2" s="1"/>
  <c r="AR124" i="2" s="1"/>
  <c r="AQ124" i="2" s="1"/>
  <c r="AP124" i="2" s="1"/>
  <c r="AO124" i="2" s="1"/>
  <c r="AN124" i="2" s="1"/>
  <c r="AM124" i="2" s="1"/>
  <c r="AL124" i="2" s="1"/>
  <c r="CD36" i="2"/>
  <c r="CC36" i="2"/>
  <c r="CB36" i="2" s="1"/>
  <c r="CA36" i="2" s="1"/>
  <c r="BZ36" i="2" s="1"/>
  <c r="BY36" i="2" s="1"/>
  <c r="BX36" i="2" s="1"/>
  <c r="BW36" i="2" s="1"/>
  <c r="BV36" i="2" s="1"/>
  <c r="AS279" i="2"/>
  <c r="AR279" i="2" s="1"/>
  <c r="AQ279" i="2" s="1"/>
  <c r="AP279" i="2" s="1"/>
  <c r="AO279" i="2" s="1"/>
  <c r="AN279" i="2" s="1"/>
  <c r="AM279" i="2" s="1"/>
  <c r="AL279" i="2" s="1"/>
  <c r="AT279" i="2"/>
  <c r="AK233" i="2"/>
  <c r="AJ233" i="2"/>
  <c r="AI233" i="2"/>
  <c r="AS106" i="2"/>
  <c r="AR106" i="2" s="1"/>
  <c r="AQ106" i="2" s="1"/>
  <c r="AP106" i="2" s="1"/>
  <c r="AO106" i="2" s="1"/>
  <c r="AN106" i="2" s="1"/>
  <c r="AM106" i="2" s="1"/>
  <c r="AL106" i="2" s="1"/>
  <c r="AT106" i="2"/>
  <c r="AI70" i="2"/>
  <c r="AH70" i="2" s="1"/>
  <c r="AK70" i="2"/>
  <c r="AJ70" i="2"/>
  <c r="BA2125" i="2"/>
  <c r="CD39" i="2"/>
  <c r="CC39" i="2" s="1"/>
  <c r="CB39" i="2" s="1"/>
  <c r="CA39" i="2" s="1"/>
  <c r="BZ39" i="2" s="1"/>
  <c r="BY39" i="2" s="1"/>
  <c r="BX39" i="2" s="1"/>
  <c r="BW39" i="2" s="1"/>
  <c r="BV39" i="2" s="1"/>
  <c r="AT141" i="2"/>
  <c r="AS141" i="2" s="1"/>
  <c r="AR141" i="2" s="1"/>
  <c r="AQ141" i="2" s="1"/>
  <c r="AP141" i="2" s="1"/>
  <c r="AO141" i="2" s="1"/>
  <c r="AN141" i="2" s="1"/>
  <c r="AM141" i="2" s="1"/>
  <c r="AL141" i="2" s="1"/>
  <c r="AT255" i="2"/>
  <c r="AS255" i="2" s="1"/>
  <c r="AR255" i="2"/>
  <c r="AQ255" i="2" s="1"/>
  <c r="AP255" i="2" s="1"/>
  <c r="AO255" i="2" s="1"/>
  <c r="AN255" i="2" s="1"/>
  <c r="AM255" i="2" s="1"/>
  <c r="AL255" i="2" s="1"/>
  <c r="AT303" i="2"/>
  <c r="AS303" i="2"/>
  <c r="AR303" i="2" s="1"/>
  <c r="AQ303" i="2" s="1"/>
  <c r="AP303" i="2" s="1"/>
  <c r="AO303" i="2" s="1"/>
  <c r="AN303" i="2" s="1"/>
  <c r="AM303" i="2" s="1"/>
  <c r="AL303" i="2" s="1"/>
  <c r="BA2469" i="2"/>
  <c r="BA2583" i="2"/>
  <c r="BA2408" i="2"/>
  <c r="BA2527" i="2"/>
  <c r="BA2354" i="2"/>
  <c r="BA2320" i="2"/>
  <c r="BA165" i="2"/>
  <c r="BA2656" i="2"/>
  <c r="BA2631" i="2"/>
  <c r="BA2143" i="2"/>
  <c r="BA2565" i="2"/>
  <c r="BA51" i="2"/>
  <c r="Y160" i="2"/>
  <c r="X160" i="2" s="1"/>
  <c r="BC2218" i="2"/>
  <c r="BB2218" i="2"/>
  <c r="BA2218" i="2" s="1"/>
  <c r="BD2218" i="2"/>
  <c r="BC2532" i="2"/>
  <c r="BD2532" i="2"/>
  <c r="BB2532" i="2"/>
  <c r="BD2100" i="2"/>
  <c r="BB2100" i="2"/>
  <c r="BA2100" i="2" s="1"/>
  <c r="BC2100" i="2"/>
  <c r="BB2339" i="2"/>
  <c r="BD2339" i="2"/>
  <c r="BC2339" i="2"/>
  <c r="CV31" i="2"/>
  <c r="CU31" i="2" s="1"/>
  <c r="CT31" i="2" s="1"/>
  <c r="CS31" i="2" s="1"/>
  <c r="CR31" i="2" s="1"/>
  <c r="CQ31" i="2" s="1"/>
  <c r="CP31" i="2" s="1"/>
  <c r="CO31" i="2" s="1"/>
  <c r="CW31" i="2"/>
  <c r="BD2208" i="2"/>
  <c r="BC2208" i="2"/>
  <c r="BA2208" i="2" s="1"/>
  <c r="BB2208" i="2"/>
  <c r="BB2110" i="2"/>
  <c r="BA2110" i="2" s="1"/>
  <c r="BC2110" i="2"/>
  <c r="BD2110" i="2"/>
  <c r="BB2295" i="2"/>
  <c r="BA2295" i="2" s="1"/>
  <c r="BC2295" i="2"/>
  <c r="BD2295" i="2"/>
  <c r="BB2700" i="2"/>
  <c r="BA2700" i="2" s="1"/>
  <c r="BC2700" i="2"/>
  <c r="BD2700" i="2"/>
  <c r="BC2071" i="2"/>
  <c r="BA2071" i="2" s="1"/>
  <c r="BB2071" i="2"/>
  <c r="BD2071" i="2"/>
  <c r="BB2271" i="2"/>
  <c r="BC2271" i="2"/>
  <c r="BD2271" i="2"/>
  <c r="BB2492" i="2"/>
  <c r="BC2492" i="2"/>
  <c r="BD2492" i="2"/>
  <c r="BD2667" i="2"/>
  <c r="BB2667" i="2"/>
  <c r="BA2667" i="2" s="1"/>
  <c r="BC2667" i="2"/>
  <c r="BC2611" i="2"/>
  <c r="BD2611" i="2"/>
  <c r="BB2611" i="2"/>
  <c r="BB2307" i="2"/>
  <c r="BA2307" i="2" s="1"/>
  <c r="BC2307" i="2"/>
  <c r="BD2307" i="2"/>
  <c r="BB2335" i="2"/>
  <c r="BA2335" i="2" s="1"/>
  <c r="BD2335" i="2"/>
  <c r="BC2335" i="2"/>
  <c r="BB2196" i="2"/>
  <c r="BD2196" i="2"/>
  <c r="BC2196" i="2"/>
  <c r="BB2062" i="2"/>
  <c r="BA2062" i="2" s="1"/>
  <c r="BC2062" i="2"/>
  <c r="BD2062" i="2"/>
  <c r="BC2633" i="2"/>
  <c r="BD2633" i="2"/>
  <c r="BB2633" i="2"/>
  <c r="BD2375" i="2"/>
  <c r="BB2375" i="2"/>
  <c r="BA2375" i="2" s="1"/>
  <c r="BC2375" i="2"/>
  <c r="BC2181" i="2"/>
  <c r="BD2181" i="2"/>
  <c r="BB2181" i="2"/>
  <c r="BA2042" i="2"/>
  <c r="BA2489" i="2"/>
  <c r="BA2523" i="2"/>
  <c r="BA2459" i="2"/>
  <c r="BA2384" i="2"/>
  <c r="BA2499" i="2"/>
  <c r="BA1990" i="2"/>
  <c r="BA2672" i="2"/>
  <c r="BA2046" i="2"/>
  <c r="BA2415" i="2"/>
  <c r="BA2117" i="2"/>
  <c r="BA2301" i="2"/>
  <c r="BA2425" i="2"/>
  <c r="BA2651" i="2"/>
  <c r="BA1978" i="2"/>
  <c r="BA2406" i="2"/>
  <c r="BA2589" i="2"/>
  <c r="BA2187" i="2"/>
  <c r="BA2579" i="2"/>
  <c r="BA2712" i="2"/>
  <c r="BA2383" i="2"/>
  <c r="BA2129" i="2"/>
  <c r="BA2358" i="2"/>
  <c r="BA2464" i="2"/>
  <c r="BA2536" i="2"/>
  <c r="BA2491" i="2"/>
  <c r="BA2661" i="2"/>
  <c r="BA1985" i="2"/>
  <c r="BA2236" i="2"/>
  <c r="BA2290" i="2"/>
  <c r="BA2605" i="2"/>
  <c r="BA2343" i="2"/>
  <c r="BA2442" i="2"/>
  <c r="BA2664" i="2"/>
  <c r="BA2120" i="2"/>
  <c r="BA2156" i="2"/>
  <c r="BA2591" i="2"/>
  <c r="BA2294" i="2"/>
  <c r="BA2725" i="2"/>
  <c r="BA2371" i="2"/>
  <c r="BA2537" i="2"/>
  <c r="BA2058" i="2"/>
  <c r="BA2220" i="2"/>
  <c r="BA2392" i="2"/>
  <c r="BA2677" i="2"/>
  <c r="BA2038" i="2"/>
  <c r="BA2373" i="2"/>
  <c r="BA2197" i="2"/>
  <c r="BA2569" i="2"/>
  <c r="BA2414" i="2"/>
  <c r="BA2412" i="2"/>
  <c r="BA2157" i="2"/>
  <c r="BA2258" i="2"/>
  <c r="BA2284" i="2"/>
  <c r="BA2088" i="2"/>
  <c r="BA2428" i="2"/>
  <c r="BA2395" i="2"/>
  <c r="BA2730" i="2"/>
  <c r="BA2515" i="2"/>
  <c r="BA2727" i="2"/>
  <c r="BA2434" i="2"/>
  <c r="BA2701" i="2"/>
  <c r="BA2203" i="2"/>
  <c r="BA2372" i="2"/>
  <c r="BA2520" i="2"/>
  <c r="BA2493" i="2"/>
  <c r="BA2147" i="2"/>
  <c r="BA2610" i="2"/>
  <c r="BA2403" i="2"/>
  <c r="BA2026" i="2"/>
  <c r="BA2285" i="2"/>
  <c r="BA2266" i="2"/>
  <c r="BA2278" i="2"/>
  <c r="BA2089" i="2"/>
  <c r="BA2642" i="2"/>
  <c r="BA2720" i="2"/>
  <c r="BA2311" i="2"/>
  <c r="BA2435" i="2"/>
  <c r="BA2461" i="2"/>
  <c r="BA2505" i="2"/>
  <c r="BA2352" i="2"/>
  <c r="BA2673" i="2"/>
  <c r="BA2476" i="2"/>
  <c r="BA2563" i="2"/>
  <c r="BA2124" i="2"/>
  <c r="BA2522" i="2"/>
  <c r="BA2550" i="2"/>
  <c r="BA2101" i="2"/>
  <c r="BA2581" i="2"/>
  <c r="BA2137" i="2"/>
  <c r="BA2225" i="2"/>
  <c r="BA2431" i="2"/>
  <c r="BA2627" i="2"/>
  <c r="BA2644" i="2"/>
  <c r="BA2465" i="2"/>
  <c r="BA2553" i="2"/>
  <c r="BA2033" i="2"/>
  <c r="BA2022" i="2"/>
  <c r="BA2540" i="2"/>
  <c r="BA2577" i="2"/>
  <c r="BA1982" i="2"/>
  <c r="BA2332" i="2"/>
  <c r="BA2513" i="2"/>
  <c r="BA2629" i="2"/>
  <c r="BA2131" i="2"/>
  <c r="BA2249" i="2"/>
  <c r="BA2164" i="2"/>
  <c r="BA2426" i="2"/>
  <c r="BA2648" i="2"/>
  <c r="BA2611" i="2"/>
  <c r="BA2613" i="2"/>
  <c r="BA2240" i="2"/>
  <c r="BA2679" i="2"/>
  <c r="BA2085" i="2"/>
  <c r="BA2200" i="2"/>
  <c r="BA2224" i="2"/>
  <c r="BA2541" i="2"/>
  <c r="BA2380" i="2"/>
  <c r="BA2450" i="2"/>
  <c r="BA2113" i="2"/>
  <c r="BA2037" i="2"/>
  <c r="BA2079" i="2"/>
  <c r="BA2194" i="2"/>
  <c r="BA2251" i="2"/>
  <c r="BA2718" i="2"/>
  <c r="BA2386" i="2"/>
  <c r="BA2304" i="2"/>
  <c r="BA2535" i="2"/>
  <c r="BA2422" i="2"/>
  <c r="BA2328" i="2"/>
  <c r="BA2722" i="2"/>
  <c r="BA2571" i="2"/>
  <c r="BA2479" i="2"/>
  <c r="BA2585" i="2"/>
  <c r="BA2286" i="2"/>
  <c r="BA2501" i="2"/>
  <c r="BA2709" i="2"/>
  <c r="BA2603" i="2"/>
  <c r="BA90" i="2"/>
  <c r="BA82" i="2"/>
  <c r="BA2360" i="2"/>
  <c r="BA2566" i="2"/>
  <c r="BA2168" i="2"/>
  <c r="BA2041" i="2"/>
  <c r="BA2454" i="2"/>
  <c r="BA2529" i="2"/>
  <c r="BA2217" i="2"/>
  <c r="BA2191" i="2"/>
  <c r="BA2049" i="2"/>
  <c r="BA2547" i="2"/>
  <c r="BA1995" i="2"/>
  <c r="BA2512" i="2"/>
  <c r="BA2399" i="2"/>
  <c r="BA2009" i="2"/>
  <c r="BA2152" i="2"/>
  <c r="BA2704" i="2"/>
  <c r="BA228" i="2"/>
  <c r="BA2443" i="2"/>
  <c r="BA2178" i="2"/>
  <c r="CL17" i="2"/>
  <c r="BA2314" i="2"/>
  <c r="BA2348" i="2"/>
  <c r="BA2029" i="2"/>
  <c r="BA2108" i="2"/>
  <c r="BA2391" i="2"/>
  <c r="BA2257" i="2"/>
  <c r="BA2599" i="2"/>
  <c r="BA2192" i="2"/>
  <c r="BA2299" i="2"/>
  <c r="BA2731" i="2"/>
  <c r="BA2578" i="2"/>
  <c r="BA2317" i="2"/>
  <c r="BA2396" i="2"/>
  <c r="BA2065" i="2"/>
  <c r="BA207" i="2"/>
  <c r="BA2691" i="2"/>
  <c r="BA2244" i="2"/>
  <c r="BA2517" i="2"/>
  <c r="BA2298" i="2"/>
  <c r="BA2074" i="2"/>
  <c r="BA2496" i="2"/>
  <c r="BA2115" i="2"/>
  <c r="BA2433" i="2"/>
  <c r="BA2140" i="2"/>
  <c r="BA2721" i="2"/>
  <c r="BA2159" i="2"/>
  <c r="BA2514" i="2"/>
  <c r="BA2404" i="2"/>
  <c r="BA2394" i="2"/>
  <c r="BA2567" i="2"/>
  <c r="BA2013" i="2"/>
  <c r="BA2602" i="2"/>
  <c r="BA2525" i="2"/>
  <c r="BA2593" i="2"/>
  <c r="BA2248" i="2"/>
  <c r="BA2199" i="2"/>
  <c r="BA2587" i="2"/>
  <c r="BA2002" i="2"/>
  <c r="BA2238" i="2"/>
  <c r="BA2511" i="2"/>
  <c r="BA2237" i="2"/>
  <c r="BA2385" i="2"/>
  <c r="BA2171" i="2"/>
  <c r="BA2229" i="2"/>
  <c r="BA2268" i="2"/>
  <c r="BA2163" i="2"/>
  <c r="BA2374" i="2"/>
  <c r="BA2475" i="2"/>
  <c r="BA2467" i="2"/>
  <c r="BA132" i="2"/>
  <c r="BA85" i="2"/>
  <c r="BA268" i="2"/>
  <c r="BA2271" i="2"/>
  <c r="BA2421" i="2"/>
  <c r="BA2086" i="2"/>
  <c r="BA2601" i="2"/>
  <c r="BA2462" i="2"/>
  <c r="BA2503" i="2"/>
  <c r="BA2551" i="2"/>
  <c r="BA2207" i="2"/>
  <c r="BA2500" i="2"/>
  <c r="BA2446" i="2"/>
  <c r="BA2279" i="2"/>
  <c r="BA2201" i="2"/>
  <c r="BA2235" i="2"/>
  <c r="BA2121" i="2"/>
  <c r="BA1979" i="2"/>
  <c r="BA2509" i="2"/>
  <c r="BA2474" i="2"/>
  <c r="BA2660" i="2"/>
  <c r="BA2327" i="2"/>
  <c r="BA2688" i="2"/>
  <c r="BA2662" i="2"/>
  <c r="BA2449" i="2"/>
  <c r="BA2132" i="2"/>
  <c r="BA2409" i="2"/>
  <c r="BA2084" i="2"/>
  <c r="BA2128" i="2"/>
  <c r="BA2118" i="2"/>
  <c r="BA2346" i="2"/>
  <c r="BA2211" i="2"/>
  <c r="BA2095" i="2"/>
  <c r="BA2275" i="2"/>
  <c r="BA2623" i="2"/>
  <c r="BA2687" i="2"/>
  <c r="BA2487" i="2"/>
  <c r="BA2174" i="2"/>
  <c r="BA2444" i="2"/>
  <c r="BA2355" i="2"/>
  <c r="BA2232" i="2"/>
  <c r="BA2619" i="2"/>
  <c r="BA2139" i="2"/>
  <c r="BA2470" i="2"/>
  <c r="BA2368" i="2"/>
  <c r="BA2034" i="2"/>
  <c r="BA2554" i="2"/>
  <c r="BA2340" i="2"/>
  <c r="BA2594" i="2"/>
  <c r="BA2625" i="2"/>
  <c r="BA2282" i="2"/>
  <c r="BA2025" i="2"/>
  <c r="BA2626" i="2"/>
  <c r="BA2398" i="2"/>
  <c r="BA2362" i="2"/>
  <c r="BA2070" i="2"/>
  <c r="BA2361" i="2"/>
  <c r="BA2018" i="2"/>
  <c r="BA2280" i="2"/>
  <c r="BA2239" i="2"/>
  <c r="BA2014" i="2"/>
  <c r="BA2473" i="2"/>
  <c r="BA2451" i="2"/>
  <c r="BA2389" i="2"/>
  <c r="BA2155" i="2"/>
  <c r="BA2212" i="2"/>
  <c r="BA2669" i="2"/>
  <c r="BA2649" i="2"/>
  <c r="BA2556" i="2"/>
  <c r="BA2655" i="2"/>
  <c r="BA2663" i="2"/>
  <c r="BA2263" i="2"/>
  <c r="BA2183" i="2"/>
  <c r="BA2575" i="2"/>
  <c r="BA2057" i="2"/>
  <c r="BA2641" i="2"/>
  <c r="BA2209" i="2"/>
  <c r="BA2417" i="2"/>
  <c r="BA1986" i="2"/>
  <c r="BA2597" i="2"/>
  <c r="BA2606" i="2"/>
  <c r="BA2497" i="2"/>
  <c r="BA2336" i="2"/>
  <c r="BA2135" i="2"/>
  <c r="BA2714" i="2"/>
  <c r="BA2658" i="2"/>
  <c r="BA2429" i="2"/>
  <c r="BA2106" i="2"/>
  <c r="BA2205" i="2"/>
  <c r="BA2330" i="2"/>
  <c r="BA2706" i="2"/>
  <c r="BA2423" i="2"/>
  <c r="BA2227" i="2"/>
  <c r="BA2337" i="2"/>
  <c r="BA2324" i="2"/>
  <c r="BA2382" i="2"/>
  <c r="BA2030" i="2"/>
  <c r="BA2193" i="2"/>
  <c r="BA2319" i="2"/>
  <c r="BA2573" i="2"/>
  <c r="BA2017" i="2"/>
  <c r="BA2633" i="2"/>
  <c r="BA2206" i="2"/>
  <c r="BA2073" i="2"/>
  <c r="BA2481" i="2"/>
  <c r="BA2674" i="2"/>
  <c r="BA2645" i="2"/>
  <c r="BA2448" i="2"/>
  <c r="BA2078" i="2"/>
  <c r="BA2424" i="2"/>
  <c r="BA2274" i="2"/>
  <c r="BA2650" i="2"/>
  <c r="BA50" i="2"/>
  <c r="BA2322" i="2"/>
  <c r="BA2400" i="2"/>
  <c r="BA2300" i="2"/>
  <c r="BA2703" i="2"/>
  <c r="BA2312" i="2"/>
  <c r="BA2310" i="2"/>
  <c r="BA2167" i="2"/>
  <c r="BA2533" i="2"/>
  <c r="BA2483" i="2"/>
  <c r="BA2252" i="2"/>
  <c r="BA2296" i="2"/>
  <c r="BA2390" i="2"/>
  <c r="BA1998" i="2"/>
  <c r="BA2177" i="2"/>
  <c r="BA2179" i="2"/>
  <c r="BA2504" i="2"/>
  <c r="BA252" i="2"/>
  <c r="BA2127" i="2"/>
  <c r="BA2635" i="2"/>
  <c r="BA2728" i="2"/>
  <c r="BA2484" i="2"/>
  <c r="BA2273" i="2"/>
  <c r="BA2419" i="2"/>
  <c r="BA2733" i="2"/>
  <c r="BA2539" i="2"/>
  <c r="BA2098" i="2"/>
  <c r="BA2485" i="2"/>
  <c r="BA2072" i="2"/>
  <c r="BA2676" i="2"/>
  <c r="BA2388" i="2"/>
  <c r="BA2436" i="2"/>
  <c r="BA2432" i="2"/>
  <c r="BA2654" i="2"/>
  <c r="BA2050" i="2"/>
  <c r="BA2107" i="2"/>
  <c r="BA2102" i="2"/>
  <c r="BA2269" i="2"/>
  <c r="BA2516" i="2"/>
  <c r="BA2123" i="2"/>
  <c r="BA191" i="2"/>
  <c r="BA272" i="2"/>
  <c r="BA73" i="2"/>
  <c r="BA2264" i="2"/>
  <c r="BA2006" i="2"/>
  <c r="BA2609" i="2"/>
  <c r="BA2647" i="2"/>
  <c r="BA2695" i="2"/>
  <c r="BA2696" i="2"/>
  <c r="BA2367" i="2"/>
  <c r="BA2245" i="2"/>
  <c r="BA293" i="2"/>
  <c r="BA205" i="2"/>
  <c r="CL4" i="2"/>
  <c r="CJ4" i="2" s="1"/>
  <c r="BA1993" i="2"/>
  <c r="BA2081" i="2"/>
  <c r="BA2693" i="2"/>
  <c r="BA2349" i="2"/>
  <c r="BA2288" i="2"/>
  <c r="BA2637" i="2"/>
  <c r="BA2463" i="2"/>
  <c r="BA57" i="2"/>
  <c r="BA62" i="2"/>
  <c r="BA130" i="2"/>
  <c r="BA2259" i="2"/>
  <c r="BA2005" i="2"/>
  <c r="BA2204" i="2"/>
  <c r="BA2195" i="2"/>
  <c r="BA2618" i="2"/>
  <c r="BA2543" i="2"/>
  <c r="BA156" i="2"/>
  <c r="BA103" i="2"/>
  <c r="BA262" i="2"/>
  <c r="BA2653" i="2"/>
  <c r="BA2570" i="2"/>
  <c r="BA2339" i="2"/>
  <c r="BA2705" i="2"/>
  <c r="BA2430" i="2"/>
  <c r="BA2666" i="2"/>
  <c r="BA77" i="2"/>
  <c r="BA89" i="2"/>
  <c r="BA213" i="2"/>
  <c r="BA2145" i="2"/>
  <c r="BA2165" i="2"/>
  <c r="BA2410" i="2"/>
  <c r="BA2472" i="2"/>
  <c r="BA97" i="2"/>
  <c r="BA239" i="2"/>
  <c r="BA266" i="2"/>
  <c r="BA1994" i="2"/>
  <c r="BA2640" i="2"/>
  <c r="BA2548" i="2"/>
  <c r="BA2595" i="2"/>
  <c r="BA2302" i="2"/>
  <c r="BA2270" i="2"/>
  <c r="BA2690" i="2"/>
  <c r="BA255" i="2"/>
  <c r="BA52" i="2"/>
  <c r="BA190" i="2"/>
  <c r="BA2234" i="2"/>
  <c r="BA2221" i="2"/>
  <c r="BA2665" i="2"/>
  <c r="BA2351" i="2"/>
  <c r="BA2326" i="2"/>
  <c r="BA2303" i="2"/>
  <c r="BA2306" i="2"/>
  <c r="BA155" i="2"/>
  <c r="BA196" i="2"/>
  <c r="BA172" i="2"/>
  <c r="BB2488" i="2"/>
  <c r="BC2488" i="2"/>
  <c r="BD2488" i="2"/>
  <c r="BA2607" i="2"/>
  <c r="BC2636" i="2"/>
  <c r="BD2636" i="2"/>
  <c r="BB2636" i="2"/>
  <c r="BA2636" i="2" s="1"/>
  <c r="BA2671" i="2"/>
  <c r="BA2243" i="2"/>
  <c r="AI277" i="2"/>
  <c r="AH277" i="2" s="1"/>
  <c r="AJ277" i="2"/>
  <c r="AK277" i="2"/>
  <c r="AS211" i="2"/>
  <c r="AR211" i="2" s="1"/>
  <c r="AQ211" i="2" s="1"/>
  <c r="AP211" i="2" s="1"/>
  <c r="AO211" i="2" s="1"/>
  <c r="AN211" i="2" s="1"/>
  <c r="AM211" i="2" s="1"/>
  <c r="AL211" i="2" s="1"/>
  <c r="AT211" i="2"/>
  <c r="AI163" i="2"/>
  <c r="AH163" i="2" s="1"/>
  <c r="AJ163" i="2"/>
  <c r="AK163" i="2"/>
  <c r="AI112" i="2"/>
  <c r="AJ112" i="2"/>
  <c r="AK112" i="2"/>
  <c r="CD57" i="2"/>
  <c r="CC57" i="2"/>
  <c r="CB57" i="2" s="1"/>
  <c r="CA57" i="2" s="1"/>
  <c r="BZ57" i="2" s="1"/>
  <c r="BY57" i="2" s="1"/>
  <c r="BX57" i="2" s="1"/>
  <c r="BW57" i="2" s="1"/>
  <c r="BV57" i="2" s="1"/>
  <c r="CD38" i="2"/>
  <c r="CC38" i="2" s="1"/>
  <c r="CB38" i="2" s="1"/>
  <c r="CA38" i="2" s="1"/>
  <c r="BZ38" i="2" s="1"/>
  <c r="BY38" i="2" s="1"/>
  <c r="BX38" i="2" s="1"/>
  <c r="BW38" i="2" s="1"/>
  <c r="BV38" i="2" s="1"/>
  <c r="AT262" i="2"/>
  <c r="AS262" i="2"/>
  <c r="AR262" i="2" s="1"/>
  <c r="AQ262" i="2" s="1"/>
  <c r="AP262" i="2" s="1"/>
  <c r="AO262" i="2" s="1"/>
  <c r="AN262" i="2" s="1"/>
  <c r="AM262" i="2" s="1"/>
  <c r="AL262" i="2" s="1"/>
  <c r="AT221" i="2"/>
  <c r="AS221" i="2" s="1"/>
  <c r="AR221" i="2" s="1"/>
  <c r="AQ221" i="2" s="1"/>
  <c r="AP221" i="2" s="1"/>
  <c r="AO221" i="2" s="1"/>
  <c r="AN221" i="2" s="1"/>
  <c r="AM221" i="2" s="1"/>
  <c r="AL221" i="2" s="1"/>
  <c r="AR125" i="2"/>
  <c r="AQ125" i="2" s="1"/>
  <c r="AP125" i="2" s="1"/>
  <c r="AO125" i="2" s="1"/>
  <c r="AN125" i="2" s="1"/>
  <c r="AM125" i="2" s="1"/>
  <c r="AL125" i="2" s="1"/>
  <c r="AT125" i="2"/>
  <c r="AS125" i="2" s="1"/>
  <c r="AS82" i="2"/>
  <c r="AR82" i="2" s="1"/>
  <c r="AQ82" i="2" s="1"/>
  <c r="AP82" i="2" s="1"/>
  <c r="AO82" i="2" s="1"/>
  <c r="AN82" i="2" s="1"/>
  <c r="AM82" i="2" s="1"/>
  <c r="AL82" i="2" s="1"/>
  <c r="AT82" i="2"/>
  <c r="CC34" i="2"/>
  <c r="CB34" i="2"/>
  <c r="CA34" i="2" s="1"/>
  <c r="BZ34" i="2" s="1"/>
  <c r="BY34" i="2" s="1"/>
  <c r="BX34" i="2" s="1"/>
  <c r="BW34" i="2" s="1"/>
  <c r="BV34" i="2" s="1"/>
  <c r="CD34" i="2"/>
  <c r="AJ252" i="2"/>
  <c r="AI252" i="2"/>
  <c r="AK252" i="2"/>
  <c r="AS100" i="2"/>
  <c r="AR100" i="2" s="1"/>
  <c r="AQ100" i="2" s="1"/>
  <c r="AP100" i="2" s="1"/>
  <c r="AO100" i="2" s="1"/>
  <c r="AN100" i="2" s="1"/>
  <c r="AM100" i="2" s="1"/>
  <c r="AL100" i="2" s="1"/>
  <c r="AT100" i="2"/>
  <c r="AJ49" i="2"/>
  <c r="AI49" i="2"/>
  <c r="AH49" i="2" s="1"/>
  <c r="AK49" i="2"/>
  <c r="BA2188" i="2"/>
  <c r="AT228" i="2"/>
  <c r="AS228" i="2" s="1"/>
  <c r="AR228" i="2" s="1"/>
  <c r="AQ228" i="2" s="1"/>
  <c r="AP228" i="2" s="1"/>
  <c r="AO228" i="2" s="1"/>
  <c r="AN228" i="2" s="1"/>
  <c r="AM228" i="2" s="1"/>
  <c r="AL228" i="2" s="1"/>
  <c r="CD7" i="2"/>
  <c r="CC7" i="2" s="1"/>
  <c r="CB7" i="2" s="1"/>
  <c r="CA7" i="2" s="1"/>
  <c r="BZ7" i="2" s="1"/>
  <c r="BY7" i="2" s="1"/>
  <c r="BX7" i="2" s="1"/>
  <c r="BW7" i="2" s="1"/>
  <c r="BV7" i="2" s="1"/>
  <c r="BA2231" i="2"/>
  <c r="BA2531" i="2"/>
  <c r="BA2308" i="2"/>
  <c r="BA2045" i="2"/>
  <c r="BA2356" i="2"/>
  <c r="BA117" i="2"/>
  <c r="BA2216" i="2"/>
  <c r="BA2334" i="2"/>
  <c r="BA2440" i="2"/>
  <c r="BA250" i="2"/>
  <c r="BA84" i="2"/>
  <c r="AH174" i="2"/>
  <c r="AH227" i="2"/>
  <c r="AH110" i="2"/>
  <c r="BA135" i="2"/>
  <c r="CL36" i="2"/>
  <c r="BA134" i="2"/>
  <c r="BA253" i="2"/>
  <c r="Y253" i="2" s="1"/>
  <c r="X253" i="2" s="1"/>
  <c r="CL13" i="2"/>
  <c r="CJ13" i="2" s="1"/>
  <c r="CL18" i="2"/>
  <c r="CJ18" i="2" s="1"/>
  <c r="BA53" i="2"/>
  <c r="CL44" i="2"/>
  <c r="CL25" i="2"/>
  <c r="BA152" i="2"/>
  <c r="AH179" i="2"/>
  <c r="AB179" i="2" s="1"/>
  <c r="BC2254" i="2"/>
  <c r="BB2254" i="2"/>
  <c r="BA2254" i="2" s="1"/>
  <c r="BD2254" i="2"/>
  <c r="BB2136" i="2"/>
  <c r="BA2136" i="2" s="1"/>
  <c r="BC2136" i="2"/>
  <c r="BD2136" i="2"/>
  <c r="BB2518" i="2"/>
  <c r="BC2518" i="2"/>
  <c r="BD2518" i="2"/>
  <c r="BD2189" i="2"/>
  <c r="BB2189" i="2"/>
  <c r="BA2189" i="2" s="1"/>
  <c r="BC2189" i="2"/>
  <c r="BB2359" i="2"/>
  <c r="BA2359" i="2" s="1"/>
  <c r="BD2359" i="2"/>
  <c r="BC2359" i="2"/>
  <c r="BB2528" i="2"/>
  <c r="BA2528" i="2" s="1"/>
  <c r="BC2528" i="2"/>
  <c r="BD2528" i="2"/>
  <c r="BM286" i="2"/>
  <c r="BL286" i="2" s="1"/>
  <c r="BK286" i="2" s="1"/>
  <c r="BJ286" i="2" s="1"/>
  <c r="BI286" i="2" s="1"/>
  <c r="BH286" i="2" s="1"/>
  <c r="BG286" i="2" s="1"/>
  <c r="BF286" i="2" s="1"/>
  <c r="BE286" i="2" s="1"/>
  <c r="BB2283" i="2"/>
  <c r="BC2283" i="2"/>
  <c r="BA2283" i="2" s="1"/>
  <c r="BD2283" i="2"/>
  <c r="BB2122" i="2"/>
  <c r="BA2122" i="2" s="1"/>
  <c r="BC2122" i="2"/>
  <c r="BD2122" i="2"/>
  <c r="BC2105" i="2"/>
  <c r="BD2105" i="2"/>
  <c r="BB2105" i="2"/>
  <c r="BA2105" i="2" s="1"/>
  <c r="BD2331" i="2"/>
  <c r="BC2331" i="2"/>
  <c r="BB2331" i="2"/>
  <c r="BA2331" i="2" s="1"/>
  <c r="BD2657" i="2"/>
  <c r="BB2657" i="2"/>
  <c r="BA2657" i="2" s="1"/>
  <c r="BC2657" i="2"/>
  <c r="BC1987" i="2"/>
  <c r="BD1987" i="2"/>
  <c r="BB1987" i="2"/>
  <c r="BA1987" i="2" s="1"/>
  <c r="BB2323" i="2"/>
  <c r="BA2323" i="2" s="1"/>
  <c r="BC2323" i="2"/>
  <c r="BD2323" i="2"/>
  <c r="BC2152" i="2"/>
  <c r="BD2152" i="2"/>
  <c r="BB2152" i="2"/>
  <c r="BC2043" i="2"/>
  <c r="BD2043" i="2"/>
  <c r="BB2043" i="2"/>
  <c r="BA2043" i="2" s="1"/>
  <c r="BB2369" i="2"/>
  <c r="BA2369" i="2" s="1"/>
  <c r="BD2369" i="2"/>
  <c r="BC2369" i="2"/>
  <c r="BB2176" i="2"/>
  <c r="BA2176" i="2" s="1"/>
  <c r="BC2176" i="2"/>
  <c r="BD2176" i="2"/>
  <c r="BD2175" i="2"/>
  <c r="BB2175" i="2"/>
  <c r="BA2175" i="2" s="1"/>
  <c r="BC2175" i="2"/>
  <c r="BA2376" i="2"/>
  <c r="BA2438" i="2"/>
  <c r="BA2001" i="2"/>
  <c r="AI269" i="2"/>
  <c r="AJ269" i="2"/>
  <c r="AK269" i="2"/>
  <c r="AT164" i="2"/>
  <c r="AS164" i="2"/>
  <c r="AR164" i="2" s="1"/>
  <c r="AQ164" i="2" s="1"/>
  <c r="AP164" i="2" s="1"/>
  <c r="AO164" i="2" s="1"/>
  <c r="AN164" i="2" s="1"/>
  <c r="AM164" i="2" s="1"/>
  <c r="AL164" i="2" s="1"/>
  <c r="AS152" i="2"/>
  <c r="AR152" i="2" s="1"/>
  <c r="AQ152" i="2" s="1"/>
  <c r="AP152" i="2" s="1"/>
  <c r="AO152" i="2" s="1"/>
  <c r="AN152" i="2" s="1"/>
  <c r="AM152" i="2" s="1"/>
  <c r="AL152" i="2" s="1"/>
  <c r="AT152" i="2"/>
  <c r="AT122" i="2"/>
  <c r="AS122" i="2" s="1"/>
  <c r="AR122" i="2" s="1"/>
  <c r="AQ122" i="2" s="1"/>
  <c r="AP122" i="2" s="1"/>
  <c r="AO122" i="2" s="1"/>
  <c r="AN122" i="2" s="1"/>
  <c r="AM122" i="2" s="1"/>
  <c r="AL122" i="2" s="1"/>
  <c r="AJ249" i="2"/>
  <c r="AI249" i="2"/>
  <c r="AH249" i="2" s="1"/>
  <c r="AK249" i="2"/>
  <c r="AT130" i="2"/>
  <c r="AS130" i="2" s="1"/>
  <c r="AR130" i="2" s="1"/>
  <c r="AQ130" i="2" s="1"/>
  <c r="AP130" i="2" s="1"/>
  <c r="AO130" i="2" s="1"/>
  <c r="AN130" i="2" s="1"/>
  <c r="AM130" i="2" s="1"/>
  <c r="AL130" i="2" s="1"/>
  <c r="AT37" i="2"/>
  <c r="AS37" i="2" s="1"/>
  <c r="AR37" i="2" s="1"/>
  <c r="AQ37" i="2" s="1"/>
  <c r="AP37" i="2" s="1"/>
  <c r="AO37" i="2" s="1"/>
  <c r="AN37" i="2" s="1"/>
  <c r="AM37" i="2" s="1"/>
  <c r="AL37" i="2" s="1"/>
  <c r="AT232" i="2"/>
  <c r="AS232" i="2"/>
  <c r="AR232" i="2" s="1"/>
  <c r="AQ232" i="2" s="1"/>
  <c r="AP232" i="2" s="1"/>
  <c r="AO232" i="2" s="1"/>
  <c r="AN232" i="2" s="1"/>
  <c r="AM232" i="2" s="1"/>
  <c r="AL232" i="2" s="1"/>
  <c r="AQ213" i="2"/>
  <c r="AP213" i="2" s="1"/>
  <c r="AO213" i="2" s="1"/>
  <c r="AN213" i="2" s="1"/>
  <c r="AM213" i="2" s="1"/>
  <c r="AL213" i="2" s="1"/>
  <c r="AT213" i="2"/>
  <c r="AS213" i="2" s="1"/>
  <c r="AR213" i="2" s="1"/>
  <c r="CC52" i="2"/>
  <c r="CB52" i="2" s="1"/>
  <c r="CA52" i="2" s="1"/>
  <c r="BZ52" i="2" s="1"/>
  <c r="BY52" i="2" s="1"/>
  <c r="BX52" i="2" s="1"/>
  <c r="BW52" i="2" s="1"/>
  <c r="BV52" i="2" s="1"/>
  <c r="CD52" i="2"/>
  <c r="AI21" i="2"/>
  <c r="AK21" i="2"/>
  <c r="AJ21" i="2"/>
  <c r="BA2621" i="2"/>
  <c r="AI48" i="2"/>
  <c r="AK48" i="2"/>
  <c r="AJ48" i="2"/>
  <c r="AK192" i="2"/>
  <c r="AJ192" i="2"/>
  <c r="AH192" i="2" s="1"/>
  <c r="AR254" i="2"/>
  <c r="AQ254" i="2" s="1"/>
  <c r="AP254" i="2" s="1"/>
  <c r="AO254" i="2" s="1"/>
  <c r="AN254" i="2" s="1"/>
  <c r="AM254" i="2" s="1"/>
  <c r="AL254" i="2" s="1"/>
  <c r="AT254" i="2"/>
  <c r="AS254" i="2" s="1"/>
  <c r="CD16" i="2"/>
  <c r="CC16" i="2"/>
  <c r="CB16" i="2" s="1"/>
  <c r="CA16" i="2" s="1"/>
  <c r="BZ16" i="2" s="1"/>
  <c r="BY16" i="2" s="1"/>
  <c r="BX16" i="2" s="1"/>
  <c r="BW16" i="2" s="1"/>
  <c r="BV16" i="2" s="1"/>
  <c r="BA2215" i="2"/>
  <c r="BA2724" i="2"/>
  <c r="BA2350" i="2"/>
  <c r="BA2717" i="2"/>
  <c r="BA159" i="2"/>
  <c r="Y159" i="2" s="1"/>
  <c r="X159" i="2" s="1"/>
  <c r="BA2468" i="2"/>
  <c r="BA2241" i="2"/>
  <c r="BA2272" i="2"/>
  <c r="BA2119" i="2"/>
  <c r="BA71" i="2"/>
  <c r="AA110" i="2"/>
  <c r="AE173" i="2"/>
  <c r="AD159" i="2"/>
  <c r="AZ159" i="2" s="1"/>
  <c r="AE160" i="2"/>
  <c r="O412" i="1"/>
  <c r="O388" i="2"/>
  <c r="AT388" i="2"/>
  <c r="AS388" i="2" s="1"/>
  <c r="AR388" i="2" s="1"/>
  <c r="AQ388" i="2" s="1"/>
  <c r="AP388" i="2" s="1"/>
  <c r="AO388" i="2" s="1"/>
  <c r="AN388" i="2" s="1"/>
  <c r="AM388" i="2" s="1"/>
  <c r="AL388" i="2" s="1"/>
  <c r="BM388" i="2"/>
  <c r="BL388" i="2" s="1"/>
  <c r="BK388" i="2" s="1"/>
  <c r="BJ388" i="2" s="1"/>
  <c r="BI388" i="2" s="1"/>
  <c r="BH388" i="2" s="1"/>
  <c r="BG388" i="2" s="1"/>
  <c r="BF388" i="2" s="1"/>
  <c r="BE388" i="2" s="1"/>
  <c r="AC388" i="2"/>
  <c r="K388" i="2"/>
  <c r="AF388" i="2"/>
  <c r="AD281" i="2"/>
  <c r="AZ281" i="2" s="1"/>
  <c r="AA325" i="2"/>
  <c r="AD325" i="2" s="1"/>
  <c r="AA167" i="2"/>
  <c r="AA314" i="2"/>
  <c r="AB116" i="2"/>
  <c r="AA285" i="2"/>
  <c r="AE285" i="2" s="1"/>
  <c r="AA328" i="2"/>
  <c r="AE260" i="2"/>
  <c r="AA244" i="2"/>
  <c r="AD244" i="2" s="1"/>
  <c r="O411" i="1"/>
  <c r="O410" i="1"/>
  <c r="O387" i="2"/>
  <c r="O386" i="2"/>
  <c r="AT386" i="2"/>
  <c r="AS386" i="2" s="1"/>
  <c r="AR386" i="2" s="1"/>
  <c r="AQ386" i="2" s="1"/>
  <c r="AP386" i="2" s="1"/>
  <c r="AO386" i="2" s="1"/>
  <c r="AN386" i="2" s="1"/>
  <c r="AM386" i="2" s="1"/>
  <c r="AL386" i="2" s="1"/>
  <c r="BM386" i="2"/>
  <c r="BL386" i="2" s="1"/>
  <c r="BK386" i="2" s="1"/>
  <c r="BJ386" i="2" s="1"/>
  <c r="BI386" i="2" s="1"/>
  <c r="BH386" i="2" s="1"/>
  <c r="BG386" i="2" s="1"/>
  <c r="BF386" i="2" s="1"/>
  <c r="BE386" i="2" s="1"/>
  <c r="AC386" i="2"/>
  <c r="K386" i="2"/>
  <c r="AF386" i="2"/>
  <c r="AT387" i="2"/>
  <c r="AS387" i="2" s="1"/>
  <c r="AR387" i="2" s="1"/>
  <c r="AQ387" i="2" s="1"/>
  <c r="AP387" i="2" s="1"/>
  <c r="AO387" i="2" s="1"/>
  <c r="AN387" i="2" s="1"/>
  <c r="AM387" i="2" s="1"/>
  <c r="AL387" i="2" s="1"/>
  <c r="BM387" i="2"/>
  <c r="BL387" i="2" s="1"/>
  <c r="BK387" i="2" s="1"/>
  <c r="BJ387" i="2" s="1"/>
  <c r="BI387" i="2" s="1"/>
  <c r="BH387" i="2" s="1"/>
  <c r="BG387" i="2" s="1"/>
  <c r="BF387" i="2" s="1"/>
  <c r="BE387" i="2" s="1"/>
  <c r="AF387" i="2"/>
  <c r="AC387" i="2"/>
  <c r="K387" i="2"/>
  <c r="AA63" i="2"/>
  <c r="AE63" i="2" s="1"/>
  <c r="AA284" i="2"/>
  <c r="AE284" i="2" s="1"/>
  <c r="AB92" i="2"/>
  <c r="AA47" i="2"/>
  <c r="AD47" i="2" s="1"/>
  <c r="AA198" i="2"/>
  <c r="Y33" i="2"/>
  <c r="X33" i="2" s="1"/>
  <c r="AB347" i="2"/>
  <c r="AE347" i="2"/>
  <c r="AB168" i="2"/>
  <c r="AA66" i="2"/>
  <c r="AD66" i="2" s="1"/>
  <c r="BC1975" i="2"/>
  <c r="BD1975" i="2"/>
  <c r="BB1975" i="2"/>
  <c r="BC2031" i="2"/>
  <c r="BD2031" i="2"/>
  <c r="BB2031" i="2"/>
  <c r="BB1961" i="2"/>
  <c r="BA1961" i="2" s="1"/>
  <c r="BD1961" i="2"/>
  <c r="BC1961" i="2"/>
  <c r="BD1996" i="2"/>
  <c r="BC1996" i="2"/>
  <c r="BB1996" i="2"/>
  <c r="BB2134" i="2"/>
  <c r="BC2134" i="2"/>
  <c r="BD2134" i="2"/>
  <c r="BB2166" i="2"/>
  <c r="BC2166" i="2"/>
  <c r="BD2166" i="2"/>
  <c r="BC2526" i="2"/>
  <c r="BB2526" i="2"/>
  <c r="BD2526" i="2"/>
  <c r="BB2564" i="2"/>
  <c r="BC2564" i="2"/>
  <c r="BD2564" i="2"/>
  <c r="BD2596" i="2"/>
  <c r="BB2596" i="2"/>
  <c r="BA2596" i="2" s="1"/>
  <c r="BC2596" i="2"/>
  <c r="BC2558" i="2"/>
  <c r="BD2558" i="2"/>
  <c r="BB2558" i="2"/>
  <c r="BB2035" i="2"/>
  <c r="BA2035" i="2" s="1"/>
  <c r="BC2035" i="2"/>
  <c r="BD2035" i="2"/>
  <c r="BC2130" i="2"/>
  <c r="BB2130" i="2"/>
  <c r="BD2130" i="2"/>
  <c r="BB2051" i="2"/>
  <c r="BC2051" i="2"/>
  <c r="BD2051" i="2"/>
  <c r="BD2047" i="2"/>
  <c r="BB2047" i="2"/>
  <c r="BC2047" i="2"/>
  <c r="BC2198" i="2"/>
  <c r="BD2198" i="2"/>
  <c r="BB2198" i="2"/>
  <c r="BC2048" i="2"/>
  <c r="BB2048" i="2"/>
  <c r="BD2048" i="2"/>
  <c r="BC2214" i="2"/>
  <c r="BB2214" i="2"/>
  <c r="BA2214" i="2" s="1"/>
  <c r="BD2214" i="2"/>
  <c r="BC2506" i="2"/>
  <c r="BD2506" i="2"/>
  <c r="BB2506" i="2"/>
  <c r="BB2568" i="2"/>
  <c r="BA2568" i="2" s="1"/>
  <c r="BC2568" i="2"/>
  <c r="BD2568" i="2"/>
  <c r="BB2600" i="2"/>
  <c r="BA2600" i="2" s="1"/>
  <c r="BC2600" i="2"/>
  <c r="BD2600" i="2"/>
  <c r="BB2646" i="2"/>
  <c r="BD2646" i="2"/>
  <c r="BC2646" i="2"/>
  <c r="BB2538" i="2"/>
  <c r="BC2538" i="2"/>
  <c r="BD2538" i="2"/>
  <c r="BC2670" i="2"/>
  <c r="BB2670" i="2"/>
  <c r="BD2670" i="2"/>
  <c r="CM72" i="2"/>
  <c r="CN72" i="2"/>
  <c r="BC1976" i="2"/>
  <c r="BD1976" i="2"/>
  <c r="BB1976" i="2"/>
  <c r="BA1976" i="2" s="1"/>
  <c r="BD1971" i="2"/>
  <c r="BB1971" i="2"/>
  <c r="BC1971" i="2"/>
  <c r="BC1980" i="2"/>
  <c r="BD1980" i="2"/>
  <c r="BB1980" i="2"/>
  <c r="BB2142" i="2"/>
  <c r="BC2142" i="2"/>
  <c r="BD2142" i="2"/>
  <c r="BD2032" i="2"/>
  <c r="BB2032" i="2"/>
  <c r="BC2032" i="2"/>
  <c r="BD2096" i="2"/>
  <c r="BB2096" i="2"/>
  <c r="BC2096" i="2"/>
  <c r="BD2210" i="2"/>
  <c r="BC2210" i="2"/>
  <c r="BB2210" i="2"/>
  <c r="BB2138" i="2"/>
  <c r="BD2138" i="2"/>
  <c r="BC2138" i="2"/>
  <c r="BD2242" i="2"/>
  <c r="BB2242" i="2"/>
  <c r="BC2242" i="2"/>
  <c r="BB2572" i="2"/>
  <c r="BC2572" i="2"/>
  <c r="BD2572" i="2"/>
  <c r="BB2604" i="2"/>
  <c r="BC2604" i="2"/>
  <c r="BD2604" i="2"/>
  <c r="BC2678" i="2"/>
  <c r="BB2678" i="2"/>
  <c r="BA2678" i="2" s="1"/>
  <c r="BD2678" i="2"/>
  <c r="BC2246" i="2"/>
  <c r="BB2246" i="2"/>
  <c r="BA2246" i="2" s="1"/>
  <c r="BD2246" i="2"/>
  <c r="AA286" i="2"/>
  <c r="AB286" i="2"/>
  <c r="BB369" i="2"/>
  <c r="BC369" i="2"/>
  <c r="BD369" i="2"/>
  <c r="BC354" i="2"/>
  <c r="BD354" i="2"/>
  <c r="BB354" i="2"/>
  <c r="BD1983" i="2"/>
  <c r="BB1983" i="2"/>
  <c r="BC1983" i="2"/>
  <c r="BB1988" i="2"/>
  <c r="BA1988" i="2" s="1"/>
  <c r="BC1988" i="2"/>
  <c r="BD1988" i="2"/>
  <c r="BC1972" i="2"/>
  <c r="BD1972" i="2"/>
  <c r="BB1972" i="2"/>
  <c r="BA1972" i="2" s="1"/>
  <c r="BC2162" i="2"/>
  <c r="BB2162" i="2"/>
  <c r="BD2162" i="2"/>
  <c r="BB2182" i="2"/>
  <c r="BC2182" i="2"/>
  <c r="BD2182" i="2"/>
  <c r="BD2480" i="2"/>
  <c r="BB2480" i="2"/>
  <c r="BA2480" i="2" s="1"/>
  <c r="BC2480" i="2"/>
  <c r="BB2498" i="2"/>
  <c r="BD2498" i="2"/>
  <c r="BC2498" i="2"/>
  <c r="BD2608" i="2"/>
  <c r="BB2608" i="2"/>
  <c r="BC2608" i="2"/>
  <c r="BB2546" i="2"/>
  <c r="BA2546" i="2" s="1"/>
  <c r="BD2546" i="2"/>
  <c r="BC2546" i="2"/>
  <c r="BB2341" i="2"/>
  <c r="BA2341" i="2" s="1"/>
  <c r="BC2341" i="2"/>
  <c r="BD2341" i="2"/>
  <c r="BD2707" i="2"/>
  <c r="BC2707" i="2"/>
  <c r="BB2707" i="2"/>
  <c r="BB2305" i="2"/>
  <c r="BD2305" i="2"/>
  <c r="BC2305" i="2"/>
  <c r="BD2055" i="2"/>
  <c r="BB2055" i="2"/>
  <c r="BC2055" i="2"/>
  <c r="BC2004" i="2"/>
  <c r="BD2004" i="2"/>
  <c r="BB2004" i="2"/>
  <c r="BA2004" i="2" s="1"/>
  <c r="BC2036" i="2"/>
  <c r="BB2036" i="2"/>
  <c r="BD2036" i="2"/>
  <c r="BB2202" i="2"/>
  <c r="BC2202" i="2"/>
  <c r="BD2202" i="2"/>
  <c r="BC2063" i="2"/>
  <c r="BD2063" i="2"/>
  <c r="BB2063" i="2"/>
  <c r="BC2080" i="2"/>
  <c r="BD2080" i="2"/>
  <c r="BB2080" i="2"/>
  <c r="BB2186" i="2"/>
  <c r="BA2186" i="2" s="1"/>
  <c r="BC2186" i="2"/>
  <c r="BD2186" i="2"/>
  <c r="BD2150" i="2"/>
  <c r="BC2150" i="2"/>
  <c r="BB2150" i="2"/>
  <c r="BD2265" i="2"/>
  <c r="BB2265" i="2"/>
  <c r="BC2265" i="2"/>
  <c r="BB1965" i="2"/>
  <c r="BC1965" i="2"/>
  <c r="BD1965" i="2"/>
  <c r="BB2345" i="2"/>
  <c r="BC2345" i="2"/>
  <c r="BD2345" i="2"/>
  <c r="BD2580" i="2"/>
  <c r="BB2580" i="2"/>
  <c r="BA2580" i="2" s="1"/>
  <c r="BC2580" i="2"/>
  <c r="BB2612" i="2"/>
  <c r="BC2612" i="2"/>
  <c r="BD2612" i="2"/>
  <c r="BB2490" i="2"/>
  <c r="BD2490" i="2"/>
  <c r="BC2490" i="2"/>
  <c r="BC2715" i="2"/>
  <c r="BD2715" i="2"/>
  <c r="BB2715" i="2"/>
  <c r="BD2437" i="2"/>
  <c r="BC2437" i="2"/>
  <c r="BB2437" i="2"/>
  <c r="BD1991" i="2"/>
  <c r="BC1991" i="2"/>
  <c r="BB1991" i="2"/>
  <c r="BD2076" i="2"/>
  <c r="BB2076" i="2"/>
  <c r="BC2076" i="2"/>
  <c r="BC2016" i="2"/>
  <c r="BD2016" i="2"/>
  <c r="BB2016" i="2"/>
  <c r="BB2097" i="2"/>
  <c r="BD2097" i="2"/>
  <c r="BC2097" i="2"/>
  <c r="BC2534" i="2"/>
  <c r="BD2534" i="2"/>
  <c r="BB2534" i="2"/>
  <c r="BB2584" i="2"/>
  <c r="BC2584" i="2"/>
  <c r="BD2584" i="2"/>
  <c r="BD2616" i="2"/>
  <c r="BB2616" i="2"/>
  <c r="BC2616" i="2"/>
  <c r="BC2638" i="2"/>
  <c r="BB2638" i="2"/>
  <c r="BD2638" i="2"/>
  <c r="BB2723" i="2"/>
  <c r="BC2723" i="2"/>
  <c r="BD2723" i="2"/>
  <c r="BD2510" i="2"/>
  <c r="BC2510" i="2"/>
  <c r="BB2510" i="2"/>
  <c r="BA2510" i="2" s="1"/>
  <c r="AA76" i="2"/>
  <c r="Y76" i="2" s="1"/>
  <c r="X76" i="2" s="1"/>
  <c r="AB76" i="2"/>
  <c r="CN37" i="2"/>
  <c r="CM37" i="2"/>
  <c r="BD2028" i="2"/>
  <c r="BC2028" i="2"/>
  <c r="BB2028" i="2"/>
  <c r="BD1984" i="2"/>
  <c r="BB1984" i="2"/>
  <c r="BC1984" i="2"/>
  <c r="BC2044" i="2"/>
  <c r="BB2044" i="2"/>
  <c r="BD2044" i="2"/>
  <c r="BB2068" i="2"/>
  <c r="BC2068" i="2"/>
  <c r="BD2068" i="2"/>
  <c r="BC2222" i="2"/>
  <c r="BB2222" i="2"/>
  <c r="BD2222" i="2"/>
  <c r="BD2060" i="2"/>
  <c r="BB2060" i="2"/>
  <c r="BA2060" i="2" s="1"/>
  <c r="BC2060" i="2"/>
  <c r="BC2158" i="2"/>
  <c r="BB2158" i="2"/>
  <c r="BA2158" i="2" s="1"/>
  <c r="BD2158" i="2"/>
  <c r="BC2087" i="2"/>
  <c r="BB2087" i="2"/>
  <c r="BA2087" i="2" s="1"/>
  <c r="BD2087" i="2"/>
  <c r="BB2289" i="2"/>
  <c r="BA2289" i="2" s="1"/>
  <c r="BC2289" i="2"/>
  <c r="BD2289" i="2"/>
  <c r="BB2321" i="2"/>
  <c r="BA2321" i="2" s="1"/>
  <c r="BD2321" i="2"/>
  <c r="BC2321" i="2"/>
  <c r="BB2293" i="2"/>
  <c r="BD2293" i="2"/>
  <c r="BC2293" i="2"/>
  <c r="BC2039" i="2"/>
  <c r="BD2039" i="2"/>
  <c r="BB2039" i="2"/>
  <c r="BA2039" i="2" s="1"/>
  <c r="BC2393" i="2"/>
  <c r="BB2393" i="2"/>
  <c r="BD2393" i="2"/>
  <c r="BD2542" i="2"/>
  <c r="BB2542" i="2"/>
  <c r="BA2542" i="2" s="1"/>
  <c r="BC2542" i="2"/>
  <c r="BB2494" i="2"/>
  <c r="BD2494" i="2"/>
  <c r="BC2494" i="2"/>
  <c r="BC2675" i="2"/>
  <c r="BD2675" i="2"/>
  <c r="BB2675" i="2"/>
  <c r="BB2508" i="2"/>
  <c r="BA2508" i="2" s="1"/>
  <c r="BC2508" i="2"/>
  <c r="BD2508" i="2"/>
  <c r="BB2357" i="2"/>
  <c r="BA2357" i="2" s="1"/>
  <c r="BC2357" i="2"/>
  <c r="BD2357" i="2"/>
  <c r="BB1949" i="2"/>
  <c r="BC1949" i="2"/>
  <c r="BD1949" i="2"/>
  <c r="BC1992" i="2"/>
  <c r="BD1992" i="2"/>
  <c r="BB1992" i="2"/>
  <c r="BA1992" i="2" s="1"/>
  <c r="BC2083" i="2"/>
  <c r="BB2083" i="2"/>
  <c r="BD2083" i="2"/>
  <c r="BB2329" i="2"/>
  <c r="BC2329" i="2"/>
  <c r="BD2329" i="2"/>
  <c r="BB2309" i="2"/>
  <c r="BC2309" i="2"/>
  <c r="BD2309" i="2"/>
  <c r="BC2146" i="2"/>
  <c r="BB2146" i="2"/>
  <c r="BA2146" i="2" s="1"/>
  <c r="BD2146" i="2"/>
  <c r="BC2413" i="2"/>
  <c r="BB2413" i="2"/>
  <c r="BD2413" i="2"/>
  <c r="BB2624" i="2"/>
  <c r="BA2624" i="2" s="1"/>
  <c r="BC2624" i="2"/>
  <c r="BD2624" i="2"/>
  <c r="BC2708" i="2"/>
  <c r="BD2708" i="2"/>
  <c r="BB2708" i="2"/>
  <c r="BA2708" i="2" s="1"/>
  <c r="BD2710" i="2"/>
  <c r="BC2710" i="2"/>
  <c r="BB2710" i="2"/>
  <c r="BA2710" i="2" s="1"/>
  <c r="BC2699" i="2"/>
  <c r="BD2699" i="2"/>
  <c r="BB2699" i="2"/>
  <c r="BA283" i="2"/>
  <c r="Y283" i="2" s="1"/>
  <c r="X283" i="2" s="1"/>
  <c r="BA221" i="2"/>
  <c r="BA279" i="2"/>
  <c r="BA56" i="2"/>
  <c r="BA179" i="2"/>
  <c r="BA45" i="2"/>
  <c r="BA247" i="2"/>
  <c r="BA96" i="2"/>
  <c r="BA305" i="2"/>
  <c r="BA27" i="2"/>
  <c r="BA249" i="2"/>
  <c r="BA183" i="2"/>
  <c r="AH204" i="2"/>
  <c r="AB204" i="2" s="1"/>
  <c r="AH84" i="2"/>
  <c r="AB84" i="2" s="1"/>
  <c r="AH138" i="2"/>
  <c r="AA138" i="2" s="1"/>
  <c r="AH118" i="2"/>
  <c r="AB118" i="2" s="1"/>
  <c r="BA150" i="2"/>
  <c r="AH310" i="2"/>
  <c r="AH225" i="2"/>
  <c r="AB225" i="2" s="1"/>
  <c r="AH78" i="2"/>
  <c r="AA78" i="2" s="1"/>
  <c r="BA346" i="2"/>
  <c r="BA344" i="2"/>
  <c r="BM267" i="2"/>
  <c r="BL267" i="2" s="1"/>
  <c r="BK267" i="2" s="1"/>
  <c r="BJ267" i="2" s="1"/>
  <c r="BI267" i="2" s="1"/>
  <c r="BH267" i="2" s="1"/>
  <c r="BG267" i="2" s="1"/>
  <c r="BF267" i="2" s="1"/>
  <c r="BE267" i="2" s="1"/>
  <c r="BL64" i="2"/>
  <c r="BK64" i="2" s="1"/>
  <c r="BJ64" i="2" s="1"/>
  <c r="BI64" i="2" s="1"/>
  <c r="BH64" i="2" s="1"/>
  <c r="BG64" i="2" s="1"/>
  <c r="BF64" i="2" s="1"/>
  <c r="BE64" i="2" s="1"/>
  <c r="BM64" i="2"/>
  <c r="BM306" i="2"/>
  <c r="BL306" i="2" s="1"/>
  <c r="BK306" i="2" s="1"/>
  <c r="BJ306" i="2" s="1"/>
  <c r="BI306" i="2" s="1"/>
  <c r="BH306" i="2" s="1"/>
  <c r="BG306" i="2" s="1"/>
  <c r="BF306" i="2" s="1"/>
  <c r="BE306" i="2" s="1"/>
  <c r="AF322" i="2"/>
  <c r="AB322" i="2"/>
  <c r="AD322" i="2"/>
  <c r="AE322" i="2"/>
  <c r="BL1948" i="2"/>
  <c r="BK1948" i="2" s="1"/>
  <c r="BJ1948" i="2" s="1"/>
  <c r="BI1948" i="2" s="1"/>
  <c r="BH1948" i="2" s="1"/>
  <c r="BG1948" i="2" s="1"/>
  <c r="BF1948" i="2" s="1"/>
  <c r="BE1948" i="2" s="1"/>
  <c r="BM1948" i="2"/>
  <c r="CW43" i="2"/>
  <c r="CV43" i="2" s="1"/>
  <c r="CU43" i="2" s="1"/>
  <c r="CT43" i="2" s="1"/>
  <c r="CS43" i="2" s="1"/>
  <c r="CR43" i="2" s="1"/>
  <c r="CQ43" i="2" s="1"/>
  <c r="CP43" i="2" s="1"/>
  <c r="CO43" i="2" s="1"/>
  <c r="CW52" i="2"/>
  <c r="CV52" i="2" s="1"/>
  <c r="CU52" i="2" s="1"/>
  <c r="CT52" i="2" s="1"/>
  <c r="CS52" i="2" s="1"/>
  <c r="CR52" i="2" s="1"/>
  <c r="CQ52" i="2" s="1"/>
  <c r="CP52" i="2" s="1"/>
  <c r="CO52" i="2" s="1"/>
  <c r="BM1957" i="2"/>
  <c r="BL1957" i="2" s="1"/>
  <c r="BK1957" i="2" s="1"/>
  <c r="BJ1957" i="2" s="1"/>
  <c r="BI1957" i="2" s="1"/>
  <c r="BH1957" i="2" s="1"/>
  <c r="BG1957" i="2" s="1"/>
  <c r="BF1957" i="2" s="1"/>
  <c r="BE1957" i="2" s="1"/>
  <c r="BM1945" i="2"/>
  <c r="BL1945" i="2" s="1"/>
  <c r="BK1945" i="2" s="1"/>
  <c r="BJ1945" i="2" s="1"/>
  <c r="BI1945" i="2" s="1"/>
  <c r="BH1945" i="2" s="1"/>
  <c r="BG1945" i="2" s="1"/>
  <c r="BF1945" i="2" s="1"/>
  <c r="BE1945" i="2" s="1"/>
  <c r="BM1950" i="2"/>
  <c r="BL1950" i="2" s="1"/>
  <c r="BK1950" i="2" s="1"/>
  <c r="BJ1950" i="2" s="1"/>
  <c r="BI1950" i="2" s="1"/>
  <c r="BH1950" i="2" s="1"/>
  <c r="BG1950" i="2" s="1"/>
  <c r="BF1950" i="2" s="1"/>
  <c r="BE1950" i="2" s="1"/>
  <c r="CW61" i="2"/>
  <c r="CV61" i="2"/>
  <c r="CU61" i="2" s="1"/>
  <c r="CT61" i="2" s="1"/>
  <c r="CS61" i="2" s="1"/>
  <c r="CR61" i="2" s="1"/>
  <c r="CQ61" i="2" s="1"/>
  <c r="CP61" i="2" s="1"/>
  <c r="CO61" i="2" s="1"/>
  <c r="BD2024" i="2"/>
  <c r="BB2024" i="2"/>
  <c r="BC2024" i="2"/>
  <c r="AC62" i="2"/>
  <c r="I62" i="2"/>
  <c r="AF62" i="2"/>
  <c r="BC1981" i="2"/>
  <c r="BD1981" i="2"/>
  <c r="BB1981" i="2"/>
  <c r="BA1981" i="2" s="1"/>
  <c r="BB2401" i="2"/>
  <c r="BD2401" i="2"/>
  <c r="BC2401" i="2"/>
  <c r="BC2447" i="2"/>
  <c r="BB2447" i="2"/>
  <c r="BD2447" i="2"/>
  <c r="BM94" i="2"/>
  <c r="BL94" i="2" s="1"/>
  <c r="BK94" i="2" s="1"/>
  <c r="BJ94" i="2" s="1"/>
  <c r="BI94" i="2" s="1"/>
  <c r="BH94" i="2" s="1"/>
  <c r="BG94" i="2" s="1"/>
  <c r="BF94" i="2" s="1"/>
  <c r="BE94" i="2" s="1"/>
  <c r="BC2586" i="2"/>
  <c r="BD2586" i="2"/>
  <c r="BB2586" i="2"/>
  <c r="BA1977" i="2"/>
  <c r="BA1989" i="2"/>
  <c r="CL22" i="2"/>
  <c r="CJ22" i="2" s="1"/>
  <c r="AK340" i="2"/>
  <c r="AI340" i="2"/>
  <c r="AJ340" i="2"/>
  <c r="CL48" i="2"/>
  <c r="Y165" i="2"/>
  <c r="X165" i="2" s="1"/>
  <c r="AD165" i="2"/>
  <c r="AZ165" i="2" s="1"/>
  <c r="AE165" i="2"/>
  <c r="BS11" i="2"/>
  <c r="BQ11" i="2" s="1"/>
  <c r="BS50" i="2"/>
  <c r="BQ50" i="2" s="1"/>
  <c r="AE33" i="2"/>
  <c r="AD33" i="2"/>
  <c r="AZ33" i="2" s="1"/>
  <c r="BS2" i="2"/>
  <c r="BQ2" i="2" s="1"/>
  <c r="BA112" i="2"/>
  <c r="BA21" i="2"/>
  <c r="AH195" i="2"/>
  <c r="AA195" i="2" s="1"/>
  <c r="AD195" i="2" s="1"/>
  <c r="AH176" i="2"/>
  <c r="AH307" i="2"/>
  <c r="AB307" i="2" s="1"/>
  <c r="AH341" i="2"/>
  <c r="AB341" i="2" s="1"/>
  <c r="AH356" i="2"/>
  <c r="BM118" i="2"/>
  <c r="BL118" i="2" s="1"/>
  <c r="BK118" i="2" s="1"/>
  <c r="BJ118" i="2" s="1"/>
  <c r="BI118" i="2" s="1"/>
  <c r="BH118" i="2" s="1"/>
  <c r="BG118" i="2" s="1"/>
  <c r="BF118" i="2" s="1"/>
  <c r="BE118" i="2" s="1"/>
  <c r="CW29" i="2"/>
  <c r="CV29" i="2"/>
  <c r="CU29" i="2" s="1"/>
  <c r="CT29" i="2" s="1"/>
  <c r="CS29" i="2" s="1"/>
  <c r="CR29" i="2" s="1"/>
  <c r="CQ29" i="2" s="1"/>
  <c r="CP29" i="2" s="1"/>
  <c r="CO29" i="2" s="1"/>
  <c r="BM263" i="2"/>
  <c r="BL263" i="2" s="1"/>
  <c r="BK263" i="2" s="1"/>
  <c r="BJ263" i="2" s="1"/>
  <c r="BI263" i="2" s="1"/>
  <c r="BH263" i="2" s="1"/>
  <c r="BG263" i="2" s="1"/>
  <c r="BF263" i="2" s="1"/>
  <c r="BE263" i="2" s="1"/>
  <c r="AF208" i="2"/>
  <c r="AC208" i="2"/>
  <c r="R208" i="2"/>
  <c r="I208" i="2"/>
  <c r="BC2052" i="2"/>
  <c r="BD2052" i="2"/>
  <c r="BB2052" i="2"/>
  <c r="BM186" i="2"/>
  <c r="BL186" i="2"/>
  <c r="BK186" i="2" s="1"/>
  <c r="BJ186" i="2" s="1"/>
  <c r="BI186" i="2" s="1"/>
  <c r="BH186" i="2" s="1"/>
  <c r="BG186" i="2" s="1"/>
  <c r="BF186" i="2" s="1"/>
  <c r="BE186" i="2" s="1"/>
  <c r="BM1938" i="2"/>
  <c r="BL1938" i="2" s="1"/>
  <c r="BK1938" i="2" s="1"/>
  <c r="BJ1938" i="2" s="1"/>
  <c r="BI1938" i="2" s="1"/>
  <c r="BH1938" i="2" s="1"/>
  <c r="BG1938" i="2" s="1"/>
  <c r="BF1938" i="2" s="1"/>
  <c r="BE1938" i="2" s="1"/>
  <c r="CW42" i="2"/>
  <c r="CV42" i="2" s="1"/>
  <c r="CU42" i="2" s="1"/>
  <c r="CT42" i="2" s="1"/>
  <c r="CS42" i="2" s="1"/>
  <c r="CR42" i="2" s="1"/>
  <c r="CQ42" i="2" s="1"/>
  <c r="CP42" i="2" s="1"/>
  <c r="CO42" i="2" s="1"/>
  <c r="CW21" i="2"/>
  <c r="CV21" i="2" s="1"/>
  <c r="CU21" i="2" s="1"/>
  <c r="CT21" i="2" s="1"/>
  <c r="CS21" i="2" s="1"/>
  <c r="CR21" i="2" s="1"/>
  <c r="CQ21" i="2" s="1"/>
  <c r="CP21" i="2" s="1"/>
  <c r="CO21" i="2" s="1"/>
  <c r="CW75" i="2"/>
  <c r="CV75" i="2" s="1"/>
  <c r="CU75" i="2" s="1"/>
  <c r="CT75" i="2" s="1"/>
  <c r="CS75" i="2" s="1"/>
  <c r="CR75" i="2" s="1"/>
  <c r="CQ75" i="2" s="1"/>
  <c r="CP75" i="2" s="1"/>
  <c r="CO75" i="2" s="1"/>
  <c r="BM1946" i="2"/>
  <c r="BL1946" i="2" s="1"/>
  <c r="BK1946" i="2" s="1"/>
  <c r="BJ1946" i="2" s="1"/>
  <c r="BI1946" i="2" s="1"/>
  <c r="BH1946" i="2" s="1"/>
  <c r="BG1946" i="2" s="1"/>
  <c r="BF1946" i="2" s="1"/>
  <c r="BE1946" i="2" s="1"/>
  <c r="BM1939" i="2"/>
  <c r="BL1939" i="2" s="1"/>
  <c r="BK1939" i="2" s="1"/>
  <c r="BJ1939" i="2" s="1"/>
  <c r="BI1939" i="2" s="1"/>
  <c r="BH1939" i="2" s="1"/>
  <c r="BG1939" i="2" s="1"/>
  <c r="BF1939" i="2" s="1"/>
  <c r="BE1939" i="2" s="1"/>
  <c r="BM1944" i="2"/>
  <c r="BL1944" i="2" s="1"/>
  <c r="BK1944" i="2" s="1"/>
  <c r="BJ1944" i="2" s="1"/>
  <c r="BI1944" i="2" s="1"/>
  <c r="BH1944" i="2" s="1"/>
  <c r="BG1944" i="2" s="1"/>
  <c r="BF1944" i="2" s="1"/>
  <c r="BE1944" i="2" s="1"/>
  <c r="AF43" i="2"/>
  <c r="I43" i="2"/>
  <c r="AC43" i="2"/>
  <c r="BC2008" i="2"/>
  <c r="BD2008" i="2"/>
  <c r="BB2008" i="2"/>
  <c r="BD2112" i="2"/>
  <c r="BB2112" i="2"/>
  <c r="BC2112" i="2"/>
  <c r="BM168" i="2"/>
  <c r="BL168" i="2" s="1"/>
  <c r="BK168" i="2" s="1"/>
  <c r="BJ168" i="2" s="1"/>
  <c r="BI168" i="2" s="1"/>
  <c r="BH168" i="2" s="1"/>
  <c r="BG168" i="2" s="1"/>
  <c r="BF168" i="2" s="1"/>
  <c r="BE168" i="2" s="1"/>
  <c r="BB2260" i="2"/>
  <c r="BA2260" i="2" s="1"/>
  <c r="BC2260" i="2"/>
  <c r="BD2260" i="2"/>
  <c r="BC2457" i="2"/>
  <c r="BB2457" i="2"/>
  <c r="BD2457" i="2"/>
  <c r="BD2477" i="2"/>
  <c r="BC2477" i="2"/>
  <c r="BB2477" i="2"/>
  <c r="BD2628" i="2"/>
  <c r="BB2628" i="2"/>
  <c r="BC2628" i="2"/>
  <c r="BD2502" i="2"/>
  <c r="BB2502" i="2"/>
  <c r="BC2502" i="2"/>
  <c r="BC2524" i="2"/>
  <c r="BD2524" i="2"/>
  <c r="BB2524" i="2"/>
  <c r="BB2530" i="2"/>
  <c r="BC2530" i="2"/>
  <c r="BD2530" i="2"/>
  <c r="BB2544" i="2"/>
  <c r="BC2544" i="2"/>
  <c r="BD2544" i="2"/>
  <c r="BA285" i="2"/>
  <c r="CL28" i="2"/>
  <c r="CL20" i="2"/>
  <c r="CJ20" i="2" s="1"/>
  <c r="BS15" i="2"/>
  <c r="BQ15" i="2" s="1"/>
  <c r="BM348" i="2"/>
  <c r="BL348" i="2" s="1"/>
  <c r="BK348" i="2" s="1"/>
  <c r="BJ348" i="2" s="1"/>
  <c r="BI348" i="2" s="1"/>
  <c r="BH348" i="2" s="1"/>
  <c r="BG348" i="2" s="1"/>
  <c r="BF348" i="2" s="1"/>
  <c r="BE348" i="2" s="1"/>
  <c r="R234" i="2"/>
  <c r="I234" i="2"/>
  <c r="AF234" i="2"/>
  <c r="AC234" i="2"/>
  <c r="CW56" i="2"/>
  <c r="CV56" i="2"/>
  <c r="CU56" i="2" s="1"/>
  <c r="CT56" i="2" s="1"/>
  <c r="CS56" i="2" s="1"/>
  <c r="CR56" i="2" s="1"/>
  <c r="CQ56" i="2" s="1"/>
  <c r="CP56" i="2" s="1"/>
  <c r="CO56" i="2" s="1"/>
  <c r="CW55" i="2"/>
  <c r="CV55" i="2" s="1"/>
  <c r="CU55" i="2" s="1"/>
  <c r="CT55" i="2" s="1"/>
  <c r="CS55" i="2" s="1"/>
  <c r="CR55" i="2" s="1"/>
  <c r="CQ55" i="2" s="1"/>
  <c r="CP55" i="2" s="1"/>
  <c r="CO55" i="2" s="1"/>
  <c r="BM1970" i="2"/>
  <c r="BL1970" i="2" s="1"/>
  <c r="BK1970" i="2" s="1"/>
  <c r="BJ1970" i="2" s="1"/>
  <c r="BI1970" i="2" s="1"/>
  <c r="BH1970" i="2" s="1"/>
  <c r="BG1970" i="2" s="1"/>
  <c r="BF1970" i="2" s="1"/>
  <c r="BE1970" i="2" s="1"/>
  <c r="BM1969" i="2"/>
  <c r="BL1969" i="2" s="1"/>
  <c r="BK1969" i="2" s="1"/>
  <c r="BJ1969" i="2" s="1"/>
  <c r="BI1969" i="2" s="1"/>
  <c r="BH1969" i="2" s="1"/>
  <c r="BG1969" i="2" s="1"/>
  <c r="BF1969" i="2" s="1"/>
  <c r="BE1969" i="2" s="1"/>
  <c r="CW64" i="2"/>
  <c r="CV64" i="2" s="1"/>
  <c r="CU64" i="2" s="1"/>
  <c r="CT64" i="2" s="1"/>
  <c r="CS64" i="2" s="1"/>
  <c r="CR64" i="2" s="1"/>
  <c r="CQ64" i="2" s="1"/>
  <c r="CP64" i="2" s="1"/>
  <c r="CO64" i="2" s="1"/>
  <c r="BM1940" i="2"/>
  <c r="BL1940" i="2" s="1"/>
  <c r="BK1940" i="2" s="1"/>
  <c r="BJ1940" i="2" s="1"/>
  <c r="BI1940" i="2" s="1"/>
  <c r="BH1940" i="2" s="1"/>
  <c r="BG1940" i="2" s="1"/>
  <c r="BF1940" i="2" s="1"/>
  <c r="BE1940" i="2" s="1"/>
  <c r="CW68" i="2"/>
  <c r="CV68" i="2" s="1"/>
  <c r="CU68" i="2" s="1"/>
  <c r="CT68" i="2" s="1"/>
  <c r="CS68" i="2" s="1"/>
  <c r="CR68" i="2" s="1"/>
  <c r="CQ68" i="2" s="1"/>
  <c r="CP68" i="2" s="1"/>
  <c r="CO68" i="2" s="1"/>
  <c r="CW49" i="2"/>
  <c r="CV49" i="2"/>
  <c r="CU49" i="2" s="1"/>
  <c r="CT49" i="2" s="1"/>
  <c r="CS49" i="2" s="1"/>
  <c r="CR49" i="2" s="1"/>
  <c r="CQ49" i="2" s="1"/>
  <c r="CP49" i="2" s="1"/>
  <c r="CO49" i="2" s="1"/>
  <c r="BC2040" i="2"/>
  <c r="BB2040" i="2"/>
  <c r="BD2040" i="2"/>
  <c r="CW63" i="2"/>
  <c r="CV63" i="2" s="1"/>
  <c r="CU63" i="2" s="1"/>
  <c r="CT63" i="2" s="1"/>
  <c r="CS63" i="2" s="1"/>
  <c r="CR63" i="2" s="1"/>
  <c r="CQ63" i="2" s="1"/>
  <c r="CP63" i="2" s="1"/>
  <c r="CO63" i="2" s="1"/>
  <c r="BC2154" i="2"/>
  <c r="BD2154" i="2"/>
  <c r="BB2154" i="2"/>
  <c r="BC2000" i="2"/>
  <c r="BD2000" i="2"/>
  <c r="BB2000" i="2"/>
  <c r="BC2109" i="2"/>
  <c r="BB2109" i="2"/>
  <c r="BD2109" i="2"/>
  <c r="BD2281" i="2"/>
  <c r="BB2281" i="2"/>
  <c r="BC2281" i="2"/>
  <c r="BC2486" i="2"/>
  <c r="BB2486" i="2"/>
  <c r="BD2486" i="2"/>
  <c r="BB2325" i="2"/>
  <c r="BA2325" i="2" s="1"/>
  <c r="BC2325" i="2"/>
  <c r="BD2325" i="2"/>
  <c r="BC2588" i="2"/>
  <c r="BD2588" i="2"/>
  <c r="BB2588" i="2"/>
  <c r="BA2588" i="2" s="1"/>
  <c r="BC2576" i="2"/>
  <c r="BD2576" i="2"/>
  <c r="BB2576" i="2"/>
  <c r="BA2576" i="2" s="1"/>
  <c r="BB2716" i="2"/>
  <c r="BA2716" i="2" s="1"/>
  <c r="BD2716" i="2"/>
  <c r="BC2716" i="2"/>
  <c r="BB2560" i="2"/>
  <c r="BC2560" i="2"/>
  <c r="BD2560" i="2"/>
  <c r="AI352" i="2"/>
  <c r="AJ352" i="2"/>
  <c r="AK352" i="2"/>
  <c r="BB368" i="2"/>
  <c r="BD368" i="2"/>
  <c r="BC368" i="2"/>
  <c r="CJ27" i="2"/>
  <c r="Y149" i="2"/>
  <c r="X149" i="2" s="1"/>
  <c r="AD149" i="2"/>
  <c r="AZ149" i="2" s="1"/>
  <c r="AE149" i="2"/>
  <c r="AA324" i="2"/>
  <c r="AE324" i="2" s="1"/>
  <c r="BA224" i="2"/>
  <c r="BA78" i="2"/>
  <c r="BA170" i="2"/>
  <c r="BA188" i="2"/>
  <c r="BA133" i="2"/>
  <c r="AH105" i="2"/>
  <c r="AA105" i="2" s="1"/>
  <c r="AH219" i="2"/>
  <c r="AH326" i="2"/>
  <c r="AA326" i="2" s="1"/>
  <c r="AH59" i="2"/>
  <c r="AB59" i="2" s="1"/>
  <c r="BM242" i="2"/>
  <c r="BL242" i="2" s="1"/>
  <c r="BK242" i="2" s="1"/>
  <c r="BJ242" i="2" s="1"/>
  <c r="BI242" i="2" s="1"/>
  <c r="BH242" i="2" s="1"/>
  <c r="BG242" i="2" s="1"/>
  <c r="BF242" i="2" s="1"/>
  <c r="BE242" i="2" s="1"/>
  <c r="CW60" i="2"/>
  <c r="CV60" i="2" s="1"/>
  <c r="CU60" i="2" s="1"/>
  <c r="CT60" i="2" s="1"/>
  <c r="CS60" i="2" s="1"/>
  <c r="CR60" i="2" s="1"/>
  <c r="CQ60" i="2" s="1"/>
  <c r="CP60" i="2" s="1"/>
  <c r="CO60" i="2" s="1"/>
  <c r="AF239" i="2"/>
  <c r="R239" i="2"/>
  <c r="AC239" i="2"/>
  <c r="I239" i="2"/>
  <c r="CW51" i="2"/>
  <c r="CV51" i="2" s="1"/>
  <c r="CU51" i="2" s="1"/>
  <c r="CT51" i="2" s="1"/>
  <c r="CS51" i="2" s="1"/>
  <c r="CR51" i="2" s="1"/>
  <c r="CQ51" i="2" s="1"/>
  <c r="CP51" i="2" s="1"/>
  <c r="CO51" i="2" s="1"/>
  <c r="BM1964" i="2"/>
  <c r="BL1964" i="2" s="1"/>
  <c r="BK1964" i="2" s="1"/>
  <c r="BJ1964" i="2" s="1"/>
  <c r="BI1964" i="2" s="1"/>
  <c r="BH1964" i="2" s="1"/>
  <c r="BG1964" i="2" s="1"/>
  <c r="BF1964" i="2" s="1"/>
  <c r="BE1964" i="2" s="1"/>
  <c r="BM1963" i="2"/>
  <c r="BL1963" i="2"/>
  <c r="BK1963" i="2"/>
  <c r="BJ1963" i="2" s="1"/>
  <c r="BI1963" i="2" s="1"/>
  <c r="BH1963" i="2" s="1"/>
  <c r="BG1963" i="2" s="1"/>
  <c r="BF1963" i="2" s="1"/>
  <c r="BE1963" i="2" s="1"/>
  <c r="CW45" i="2"/>
  <c r="CV45" i="2" s="1"/>
  <c r="CU45" i="2" s="1"/>
  <c r="CT45" i="2" s="1"/>
  <c r="CS45" i="2" s="1"/>
  <c r="CR45" i="2" s="1"/>
  <c r="CQ45" i="2" s="1"/>
  <c r="CP45" i="2" s="1"/>
  <c r="CO45" i="2" s="1"/>
  <c r="BM1936" i="2"/>
  <c r="BL1936" i="2" s="1"/>
  <c r="BK1936" i="2" s="1"/>
  <c r="BJ1936" i="2" s="1"/>
  <c r="BI1936" i="2" s="1"/>
  <c r="BH1936" i="2" s="1"/>
  <c r="BG1936" i="2" s="1"/>
  <c r="BF1936" i="2" s="1"/>
  <c r="BE1936" i="2" s="1"/>
  <c r="CW53" i="2"/>
  <c r="CV53" i="2" s="1"/>
  <c r="CU53" i="2" s="1"/>
  <c r="CT53" i="2" s="1"/>
  <c r="CS53" i="2" s="1"/>
  <c r="CR53" i="2" s="1"/>
  <c r="CQ53" i="2" s="1"/>
  <c r="CP53" i="2" s="1"/>
  <c r="CO53" i="2" s="1"/>
  <c r="CW46" i="2"/>
  <c r="CV46" i="2" s="1"/>
  <c r="CU46" i="2" s="1"/>
  <c r="CT46" i="2" s="1"/>
  <c r="CS46" i="2" s="1"/>
  <c r="CR46" i="2" s="1"/>
  <c r="CQ46" i="2" s="1"/>
  <c r="CP46" i="2" s="1"/>
  <c r="CO46" i="2" s="1"/>
  <c r="BC2023" i="2"/>
  <c r="BB2023" i="2"/>
  <c r="BD2023" i="2"/>
  <c r="BB2094" i="2"/>
  <c r="BA2094" i="2" s="1"/>
  <c r="BC2094" i="2"/>
  <c r="BD2094" i="2"/>
  <c r="BC2116" i="2"/>
  <c r="BD2116" i="2"/>
  <c r="BB2116" i="2"/>
  <c r="BA2116" i="2" s="1"/>
  <c r="BB2365" i="2"/>
  <c r="BC2365" i="2"/>
  <c r="BD2365" i="2"/>
  <c r="BC2228" i="2"/>
  <c r="BB2228" i="2"/>
  <c r="BD2228" i="2"/>
  <c r="BC2582" i="2"/>
  <c r="BD2582" i="2"/>
  <c r="BB2582" i="2"/>
  <c r="BD2684" i="2"/>
  <c r="BB2684" i="2"/>
  <c r="BA2684" i="2" s="1"/>
  <c r="BC2684" i="2"/>
  <c r="BD2592" i="2"/>
  <c r="BB2592" i="2"/>
  <c r="BC2592" i="2"/>
  <c r="CL69" i="2"/>
  <c r="CJ69" i="2" s="1"/>
  <c r="CL19" i="2"/>
  <c r="CJ19" i="2" s="1"/>
  <c r="BA219" i="2"/>
  <c r="AB235" i="2"/>
  <c r="AA235" i="2"/>
  <c r="BS54" i="2"/>
  <c r="BQ54" i="2" s="1"/>
  <c r="CJ54" i="2" s="1"/>
  <c r="BA146" i="2"/>
  <c r="BA126" i="2"/>
  <c r="BA323" i="2"/>
  <c r="BA106" i="2"/>
  <c r="BA225" i="2"/>
  <c r="BA157" i="2"/>
  <c r="AH270" i="2"/>
  <c r="AA270" i="2" s="1"/>
  <c r="AH318" i="2"/>
  <c r="AB318" i="2" s="1"/>
  <c r="BA151" i="2"/>
  <c r="AH99" i="2"/>
  <c r="AB99" i="2" s="1"/>
  <c r="BA302" i="2"/>
  <c r="AH259" i="2"/>
  <c r="AA259" i="2" s="1"/>
  <c r="AH121" i="2"/>
  <c r="AA121" i="2" s="1"/>
  <c r="AD121" i="2" s="1"/>
  <c r="AH137" i="2"/>
  <c r="AB137" i="2" s="1"/>
  <c r="AB234" i="2"/>
  <c r="AH115" i="2"/>
  <c r="AA115" i="2" s="1"/>
  <c r="BM83" i="2"/>
  <c r="BL83" i="2"/>
  <c r="BK83" i="2" s="1"/>
  <c r="BJ83" i="2" s="1"/>
  <c r="BI83" i="2" s="1"/>
  <c r="BH83" i="2" s="1"/>
  <c r="BG83" i="2" s="1"/>
  <c r="BF83" i="2" s="1"/>
  <c r="BE83" i="2" s="1"/>
  <c r="BM248" i="2"/>
  <c r="BL248" i="2" s="1"/>
  <c r="BK248" i="2" s="1"/>
  <c r="BJ248" i="2" s="1"/>
  <c r="BI248" i="2" s="1"/>
  <c r="BH248" i="2" s="1"/>
  <c r="BG248" i="2" s="1"/>
  <c r="BF248" i="2" s="1"/>
  <c r="BE248" i="2" s="1"/>
  <c r="CW70" i="2"/>
  <c r="CV70" i="2" s="1"/>
  <c r="CU70" i="2" s="1"/>
  <c r="CT70" i="2" s="1"/>
  <c r="CS70" i="2" s="1"/>
  <c r="CR70" i="2" s="1"/>
  <c r="CQ70" i="2" s="1"/>
  <c r="CP70" i="2" s="1"/>
  <c r="CO70" i="2" s="1"/>
  <c r="BM25" i="2"/>
  <c r="BL25" i="2" s="1"/>
  <c r="BK25" i="2" s="1"/>
  <c r="BJ25" i="2" s="1"/>
  <c r="BI25" i="2" s="1"/>
  <c r="BH25" i="2" s="1"/>
  <c r="BG25" i="2" s="1"/>
  <c r="BF25" i="2" s="1"/>
  <c r="BE25" i="2" s="1"/>
  <c r="AC271" i="2"/>
  <c r="R271" i="2"/>
  <c r="AF271" i="2"/>
  <c r="I271" i="2"/>
  <c r="BC2007" i="2"/>
  <c r="BD2007" i="2"/>
  <c r="BB2007" i="2"/>
  <c r="BM1954" i="2"/>
  <c r="BL1954" i="2" s="1"/>
  <c r="BK1954" i="2" s="1"/>
  <c r="BJ1954" i="2" s="1"/>
  <c r="BI1954" i="2" s="1"/>
  <c r="BH1954" i="2" s="1"/>
  <c r="BG1954" i="2" s="1"/>
  <c r="BF1954" i="2" s="1"/>
  <c r="BE1954" i="2" s="1"/>
  <c r="BL1953" i="2"/>
  <c r="BK1953" i="2" s="1"/>
  <c r="BJ1953" i="2" s="1"/>
  <c r="BI1953" i="2" s="1"/>
  <c r="BH1953" i="2" s="1"/>
  <c r="BG1953" i="2" s="1"/>
  <c r="BF1953" i="2" s="1"/>
  <c r="BE1953" i="2" s="1"/>
  <c r="BM1953" i="2"/>
  <c r="BL1958" i="2"/>
  <c r="BK1958" i="2" s="1"/>
  <c r="BJ1958" i="2" s="1"/>
  <c r="BI1958" i="2" s="1"/>
  <c r="BH1958" i="2" s="1"/>
  <c r="BG1958" i="2" s="1"/>
  <c r="BF1958" i="2" s="1"/>
  <c r="BE1958" i="2" s="1"/>
  <c r="BM1958" i="2"/>
  <c r="CW33" i="2"/>
  <c r="CV33" i="2" s="1"/>
  <c r="CU33" i="2" s="1"/>
  <c r="CT33" i="2" s="1"/>
  <c r="CS33" i="2" s="1"/>
  <c r="CR33" i="2" s="1"/>
  <c r="CQ33" i="2" s="1"/>
  <c r="CP33" i="2" s="1"/>
  <c r="CO33" i="2" s="1"/>
  <c r="CV38" i="2"/>
  <c r="CU38" i="2" s="1"/>
  <c r="CT38" i="2" s="1"/>
  <c r="CS38" i="2" s="1"/>
  <c r="CR38" i="2" s="1"/>
  <c r="CQ38" i="2" s="1"/>
  <c r="CP38" i="2" s="1"/>
  <c r="CO38" i="2" s="1"/>
  <c r="CW38" i="2"/>
  <c r="CW41" i="2"/>
  <c r="CV41" i="2" s="1"/>
  <c r="CU41" i="2" s="1"/>
  <c r="CT41" i="2" s="1"/>
  <c r="CS41" i="2" s="1"/>
  <c r="CR41" i="2" s="1"/>
  <c r="CQ41" i="2" s="1"/>
  <c r="CP41" i="2" s="1"/>
  <c r="CO41" i="2" s="1"/>
  <c r="CW32" i="2"/>
  <c r="CV32" i="2" s="1"/>
  <c r="CU32" i="2" s="1"/>
  <c r="CT32" i="2" s="1"/>
  <c r="CS32" i="2" s="1"/>
  <c r="CR32" i="2" s="1"/>
  <c r="CQ32" i="2" s="1"/>
  <c r="CP32" i="2" s="1"/>
  <c r="CO32" i="2" s="1"/>
  <c r="AC178" i="2"/>
  <c r="I178" i="2"/>
  <c r="AF178" i="2"/>
  <c r="BC2011" i="2"/>
  <c r="BD2011" i="2"/>
  <c r="BB2011" i="2"/>
  <c r="BC2111" i="2"/>
  <c r="BB2111" i="2"/>
  <c r="BD2111" i="2"/>
  <c r="BD2297" i="2"/>
  <c r="BB2297" i="2"/>
  <c r="BC2297" i="2"/>
  <c r="BB2267" i="2"/>
  <c r="BC2267" i="2"/>
  <c r="BD2267" i="2"/>
  <c r="BB2439" i="2"/>
  <c r="BC2439" i="2"/>
  <c r="BD2439" i="2"/>
  <c r="BB2377" i="2"/>
  <c r="BC2377" i="2"/>
  <c r="BD2377" i="2"/>
  <c r="BC2692" i="2"/>
  <c r="BD2692" i="2"/>
  <c r="BB2692" i="2"/>
  <c r="BB2478" i="2"/>
  <c r="BC2478" i="2"/>
  <c r="BD2478" i="2"/>
  <c r="BD2590" i="2"/>
  <c r="BB2590" i="2"/>
  <c r="BC2590" i="2"/>
  <c r="BA129" i="2"/>
  <c r="AD144" i="2"/>
  <c r="AE144" i="2"/>
  <c r="CL24" i="2"/>
  <c r="CJ24" i="2" s="1"/>
  <c r="CL35" i="2"/>
  <c r="CL12" i="2"/>
  <c r="CJ12" i="2" s="1"/>
  <c r="BS44" i="2"/>
  <c r="BQ44" i="2" s="1"/>
  <c r="CJ44" i="2" s="1"/>
  <c r="BS64" i="2"/>
  <c r="BQ64" i="2" s="1"/>
  <c r="BS55" i="2"/>
  <c r="BQ55" i="2" s="1"/>
  <c r="BS60" i="2"/>
  <c r="BQ60" i="2" s="1"/>
  <c r="BS53" i="2"/>
  <c r="BQ53" i="2" s="1"/>
  <c r="BS17" i="2"/>
  <c r="BQ17" i="2" s="1"/>
  <c r="CJ17" i="2" s="1"/>
  <c r="BA217" i="2"/>
  <c r="BA111" i="2"/>
  <c r="BA380" i="2"/>
  <c r="AH383" i="2"/>
  <c r="AB383" i="2" s="1"/>
  <c r="BM169" i="2"/>
  <c r="BL169" i="2" s="1"/>
  <c r="BK169" i="2" s="1"/>
  <c r="BJ169" i="2" s="1"/>
  <c r="BI169" i="2" s="1"/>
  <c r="BH169" i="2" s="1"/>
  <c r="BG169" i="2" s="1"/>
  <c r="BF169" i="2" s="1"/>
  <c r="BE169" i="2" s="1"/>
  <c r="CW74" i="2"/>
  <c r="CV74" i="2" s="1"/>
  <c r="CU74" i="2" s="1"/>
  <c r="CT74" i="2" s="1"/>
  <c r="CS74" i="2" s="1"/>
  <c r="CR74" i="2" s="1"/>
  <c r="CQ74" i="2" s="1"/>
  <c r="CP74" i="2" s="1"/>
  <c r="CO74" i="2" s="1"/>
  <c r="BC2019" i="2"/>
  <c r="BD2019" i="2"/>
  <c r="BB2019" i="2"/>
  <c r="BM1966" i="2"/>
  <c r="BL1966" i="2" s="1"/>
  <c r="BK1966" i="2" s="1"/>
  <c r="BJ1966" i="2" s="1"/>
  <c r="BI1966" i="2" s="1"/>
  <c r="BH1966" i="2" s="1"/>
  <c r="BG1966" i="2" s="1"/>
  <c r="BF1966" i="2" s="1"/>
  <c r="BE1966" i="2" s="1"/>
  <c r="BM1947" i="2"/>
  <c r="BL1947" i="2"/>
  <c r="BK1947" i="2" s="1"/>
  <c r="BJ1947" i="2" s="1"/>
  <c r="BI1947" i="2" s="1"/>
  <c r="BH1947" i="2" s="1"/>
  <c r="BG1947" i="2" s="1"/>
  <c r="BF1947" i="2" s="1"/>
  <c r="BE1947" i="2" s="1"/>
  <c r="BM1942" i="2"/>
  <c r="BL1942" i="2" s="1"/>
  <c r="BK1942" i="2" s="1"/>
  <c r="BJ1942" i="2" s="1"/>
  <c r="BI1942" i="2" s="1"/>
  <c r="BH1942" i="2" s="1"/>
  <c r="BG1942" i="2" s="1"/>
  <c r="BF1942" i="2" s="1"/>
  <c r="BE1942" i="2" s="1"/>
  <c r="BM1952" i="2"/>
  <c r="BL1952" i="2" s="1"/>
  <c r="BK1952" i="2" s="1"/>
  <c r="BJ1952" i="2" s="1"/>
  <c r="BI1952" i="2" s="1"/>
  <c r="BH1952" i="2" s="1"/>
  <c r="BG1952" i="2" s="1"/>
  <c r="BF1952" i="2" s="1"/>
  <c r="BE1952" i="2" s="1"/>
  <c r="CW30" i="2"/>
  <c r="CV30" i="2"/>
  <c r="CU30" i="2" s="1"/>
  <c r="CT30" i="2" s="1"/>
  <c r="CS30" i="2" s="1"/>
  <c r="CR30" i="2" s="1"/>
  <c r="CQ30" i="2" s="1"/>
  <c r="CP30" i="2" s="1"/>
  <c r="CO30" i="2" s="1"/>
  <c r="BM1974" i="2"/>
  <c r="BL1974" i="2" s="1"/>
  <c r="BK1974" i="2" s="1"/>
  <c r="BJ1974" i="2" s="1"/>
  <c r="BI1974" i="2" s="1"/>
  <c r="BH1974" i="2" s="1"/>
  <c r="BG1974" i="2" s="1"/>
  <c r="BF1974" i="2" s="1"/>
  <c r="BE1974" i="2" s="1"/>
  <c r="BM1973" i="2"/>
  <c r="BL1973" i="2" s="1"/>
  <c r="BK1973" i="2" s="1"/>
  <c r="BJ1973" i="2" s="1"/>
  <c r="BI1973" i="2" s="1"/>
  <c r="BH1973" i="2" s="1"/>
  <c r="BG1973" i="2" s="1"/>
  <c r="BF1973" i="2" s="1"/>
  <c r="BE1973" i="2" s="1"/>
  <c r="CW65" i="2"/>
  <c r="CV65" i="2" s="1"/>
  <c r="CU65" i="2" s="1"/>
  <c r="CT65" i="2" s="1"/>
  <c r="CS65" i="2" s="1"/>
  <c r="CR65" i="2" s="1"/>
  <c r="CQ65" i="2" s="1"/>
  <c r="CP65" i="2" s="1"/>
  <c r="CO65" i="2" s="1"/>
  <c r="AT338" i="2"/>
  <c r="AS338" i="2" s="1"/>
  <c r="AR338" i="2" s="1"/>
  <c r="AQ338" i="2" s="1"/>
  <c r="AP338" i="2" s="1"/>
  <c r="AO338" i="2" s="1"/>
  <c r="AN338" i="2" s="1"/>
  <c r="AM338" i="2" s="1"/>
  <c r="AL338" i="2" s="1"/>
  <c r="BD2114" i="2"/>
  <c r="BB2114" i="2"/>
  <c r="BC2114" i="2"/>
  <c r="BC2091" i="2"/>
  <c r="BD2091" i="2"/>
  <c r="BB2091" i="2"/>
  <c r="BC1999" i="2"/>
  <c r="BB1999" i="2"/>
  <c r="BD1999" i="2"/>
  <c r="BB2313" i="2"/>
  <c r="BC2313" i="2"/>
  <c r="BD2313" i="2"/>
  <c r="CV76" i="2"/>
  <c r="CU76" i="2" s="1"/>
  <c r="CT76" i="2" s="1"/>
  <c r="CS76" i="2" s="1"/>
  <c r="CR76" i="2" s="1"/>
  <c r="CQ76" i="2" s="1"/>
  <c r="CP76" i="2" s="1"/>
  <c r="CO76" i="2" s="1"/>
  <c r="CW76" i="2"/>
  <c r="BB2482" i="2"/>
  <c r="BC2482" i="2"/>
  <c r="BD2482" i="2"/>
  <c r="BB2614" i="2"/>
  <c r="BA2614" i="2" s="1"/>
  <c r="BC2614" i="2"/>
  <c r="BD2614" i="2"/>
  <c r="BD2729" i="2"/>
  <c r="BB2729" i="2"/>
  <c r="BC2729" i="2"/>
  <c r="CL2" i="2"/>
  <c r="BS10" i="2"/>
  <c r="BQ10" i="2" s="1"/>
  <c r="CJ10" i="2" s="1"/>
  <c r="CJ48" i="2"/>
  <c r="BS37" i="2"/>
  <c r="BQ37" i="2" s="1"/>
  <c r="BS26" i="2"/>
  <c r="BQ26" i="2" s="1"/>
  <c r="CJ26" i="2" s="1"/>
  <c r="BM241" i="2"/>
  <c r="BL241" i="2" s="1"/>
  <c r="BK241" i="2" s="1"/>
  <c r="BJ241" i="2" s="1"/>
  <c r="BI241" i="2" s="1"/>
  <c r="BH241" i="2" s="1"/>
  <c r="BG241" i="2" s="1"/>
  <c r="BF241" i="2" s="1"/>
  <c r="BE241" i="2" s="1"/>
  <c r="BL333" i="2"/>
  <c r="BK333" i="2" s="1"/>
  <c r="BJ333" i="2" s="1"/>
  <c r="BI333" i="2" s="1"/>
  <c r="BH333" i="2" s="1"/>
  <c r="BG333" i="2" s="1"/>
  <c r="BF333" i="2" s="1"/>
  <c r="BE333" i="2" s="1"/>
  <c r="BM333" i="2"/>
  <c r="BM137" i="2"/>
  <c r="BL137" i="2" s="1"/>
  <c r="BK137" i="2" s="1"/>
  <c r="BJ137" i="2" s="1"/>
  <c r="BI137" i="2" s="1"/>
  <c r="BH137" i="2" s="1"/>
  <c r="BG137" i="2" s="1"/>
  <c r="BF137" i="2" s="1"/>
  <c r="BE137" i="2" s="1"/>
  <c r="AF200" i="2"/>
  <c r="I200" i="2"/>
  <c r="AC200" i="2"/>
  <c r="R200" i="2"/>
  <c r="AC39" i="2"/>
  <c r="AF39" i="2"/>
  <c r="I39" i="2"/>
  <c r="BL1960" i="2"/>
  <c r="BK1960" i="2" s="1"/>
  <c r="BJ1960" i="2" s="1"/>
  <c r="BI1960" i="2" s="1"/>
  <c r="BH1960" i="2" s="1"/>
  <c r="BG1960" i="2" s="1"/>
  <c r="BF1960" i="2" s="1"/>
  <c r="BE1960" i="2" s="1"/>
  <c r="BM1960" i="2"/>
  <c r="BM1937" i="2"/>
  <c r="BL1937" i="2" s="1"/>
  <c r="BK1937" i="2" s="1"/>
  <c r="BJ1937" i="2" s="1"/>
  <c r="BI1937" i="2" s="1"/>
  <c r="BH1937" i="2" s="1"/>
  <c r="BG1937" i="2" s="1"/>
  <c r="BF1937" i="2" s="1"/>
  <c r="BE1937" i="2" s="1"/>
  <c r="BM1951" i="2"/>
  <c r="BL1951" i="2" s="1"/>
  <c r="BK1951" i="2" s="1"/>
  <c r="BJ1951" i="2" s="1"/>
  <c r="BI1951" i="2" s="1"/>
  <c r="BH1951" i="2" s="1"/>
  <c r="BG1951" i="2" s="1"/>
  <c r="BF1951" i="2" s="1"/>
  <c r="BE1951" i="2" s="1"/>
  <c r="CW11" i="2"/>
  <c r="CV11" i="2" s="1"/>
  <c r="CU11" i="2" s="1"/>
  <c r="CT11" i="2" s="1"/>
  <c r="CS11" i="2" s="1"/>
  <c r="CR11" i="2" s="1"/>
  <c r="CQ11" i="2" s="1"/>
  <c r="CP11" i="2" s="1"/>
  <c r="CO11" i="2" s="1"/>
  <c r="BL1967" i="2"/>
  <c r="BK1967" i="2" s="1"/>
  <c r="BJ1967" i="2" s="1"/>
  <c r="BI1967" i="2" s="1"/>
  <c r="BH1967" i="2" s="1"/>
  <c r="BG1967" i="2" s="1"/>
  <c r="BF1967" i="2" s="1"/>
  <c r="BE1967" i="2" s="1"/>
  <c r="BM1967" i="2"/>
  <c r="BM1962" i="2"/>
  <c r="BL1962" i="2" s="1"/>
  <c r="BK1962" i="2" s="1"/>
  <c r="BJ1962" i="2" s="1"/>
  <c r="BI1962" i="2" s="1"/>
  <c r="BH1962" i="2" s="1"/>
  <c r="BG1962" i="2" s="1"/>
  <c r="BF1962" i="2" s="1"/>
  <c r="BE1962" i="2" s="1"/>
  <c r="AF26" i="2"/>
  <c r="AC26" i="2"/>
  <c r="I26" i="2"/>
  <c r="BC1943" i="2"/>
  <c r="BD1943" i="2"/>
  <c r="BB1943" i="2"/>
  <c r="BA1943" i="2" s="1"/>
  <c r="BC2012" i="2"/>
  <c r="BD2012" i="2"/>
  <c r="BB2012" i="2"/>
  <c r="BB2056" i="2"/>
  <c r="BC2056" i="2"/>
  <c r="BD2056" i="2"/>
  <c r="BB2126" i="2"/>
  <c r="BC2126" i="2"/>
  <c r="BD2126" i="2"/>
  <c r="BB2190" i="2"/>
  <c r="BC2190" i="2"/>
  <c r="BD2190" i="2"/>
  <c r="BC2262" i="2"/>
  <c r="BB2262" i="2"/>
  <c r="BD2262" i="2"/>
  <c r="BC2170" i="2"/>
  <c r="BB2170" i="2"/>
  <c r="BD2170" i="2"/>
  <c r="BC2333" i="2"/>
  <c r="BD2333" i="2"/>
  <c r="BB2333" i="2"/>
  <c r="BA2333" i="2" s="1"/>
  <c r="BC2441" i="2"/>
  <c r="BB2441" i="2"/>
  <c r="BA2441" i="2" s="1"/>
  <c r="BD2441" i="2"/>
  <c r="BC2732" i="2"/>
  <c r="BB2732" i="2"/>
  <c r="BD2732" i="2"/>
  <c r="BC2622" i="2"/>
  <c r="BD2622" i="2"/>
  <c r="BB2622" i="2"/>
  <c r="BC2713" i="2"/>
  <c r="BD2713" i="2"/>
  <c r="BB2713" i="2"/>
  <c r="AA238" i="2"/>
  <c r="AB238" i="2"/>
  <c r="CJ59" i="2"/>
  <c r="AA179" i="2"/>
  <c r="CJ40" i="2"/>
  <c r="AA176" i="2"/>
  <c r="AD176" i="2" s="1"/>
  <c r="BA60" i="2"/>
  <c r="Y60" i="2" s="1"/>
  <c r="X60" i="2" s="1"/>
  <c r="BA67" i="2"/>
  <c r="AH119" i="2"/>
  <c r="AB119" i="2" s="1"/>
  <c r="AH364" i="2"/>
  <c r="AB364" i="2" s="1"/>
  <c r="AH357" i="2"/>
  <c r="BM244" i="2"/>
  <c r="BL244" i="2" s="1"/>
  <c r="BK244" i="2" s="1"/>
  <c r="BJ244" i="2" s="1"/>
  <c r="BI244" i="2" s="1"/>
  <c r="BH244" i="2" s="1"/>
  <c r="BG244" i="2" s="1"/>
  <c r="BF244" i="2" s="1"/>
  <c r="BE244" i="2" s="1"/>
  <c r="CW7" i="2"/>
  <c r="CV7" i="2" s="1"/>
  <c r="CU7" i="2" s="1"/>
  <c r="CT7" i="2" s="1"/>
  <c r="CS7" i="2" s="1"/>
  <c r="CR7" i="2" s="1"/>
  <c r="CQ7" i="2" s="1"/>
  <c r="CP7" i="2" s="1"/>
  <c r="CO7" i="2" s="1"/>
  <c r="BM153" i="2"/>
  <c r="BL153" i="2" s="1"/>
  <c r="BK153" i="2" s="1"/>
  <c r="BJ153" i="2" s="1"/>
  <c r="BI153" i="2" s="1"/>
  <c r="BH153" i="2" s="1"/>
  <c r="BG153" i="2" s="1"/>
  <c r="BF153" i="2" s="1"/>
  <c r="BE153" i="2" s="1"/>
  <c r="BM200" i="2"/>
  <c r="BL200" i="2" s="1"/>
  <c r="BK200" i="2" s="1"/>
  <c r="BJ200" i="2" s="1"/>
  <c r="BI200" i="2" s="1"/>
  <c r="BH200" i="2" s="1"/>
  <c r="BG200" i="2" s="1"/>
  <c r="BF200" i="2" s="1"/>
  <c r="BE200" i="2" s="1"/>
  <c r="CW50" i="2"/>
  <c r="CV50" i="2"/>
  <c r="CU50" i="2" s="1"/>
  <c r="CT50" i="2" s="1"/>
  <c r="CS50" i="2" s="1"/>
  <c r="CR50" i="2" s="1"/>
  <c r="CQ50" i="2" s="1"/>
  <c r="CP50" i="2" s="1"/>
  <c r="CO50" i="2" s="1"/>
  <c r="BM1959" i="2"/>
  <c r="BL1959" i="2" s="1"/>
  <c r="BK1959" i="2" s="1"/>
  <c r="BJ1959" i="2" s="1"/>
  <c r="BI1959" i="2" s="1"/>
  <c r="BH1959" i="2" s="1"/>
  <c r="BG1959" i="2" s="1"/>
  <c r="BF1959" i="2" s="1"/>
  <c r="BE1959" i="2" s="1"/>
  <c r="CV47" i="2"/>
  <c r="CU47" i="2" s="1"/>
  <c r="CT47" i="2" s="1"/>
  <c r="CS47" i="2" s="1"/>
  <c r="CR47" i="2" s="1"/>
  <c r="CQ47" i="2" s="1"/>
  <c r="CP47" i="2" s="1"/>
  <c r="CO47" i="2" s="1"/>
  <c r="CW47" i="2"/>
  <c r="CW71" i="2"/>
  <c r="CV71" i="2" s="1"/>
  <c r="CU71" i="2" s="1"/>
  <c r="CT71" i="2" s="1"/>
  <c r="CS71" i="2" s="1"/>
  <c r="CR71" i="2" s="1"/>
  <c r="CQ71" i="2" s="1"/>
  <c r="CP71" i="2" s="1"/>
  <c r="CO71" i="2" s="1"/>
  <c r="BM1941" i="2"/>
  <c r="BL1941" i="2" s="1"/>
  <c r="BK1941" i="2" s="1"/>
  <c r="BJ1941" i="2" s="1"/>
  <c r="BI1941" i="2" s="1"/>
  <c r="BH1941" i="2" s="1"/>
  <c r="BG1941" i="2" s="1"/>
  <c r="BF1941" i="2" s="1"/>
  <c r="BE1941" i="2" s="1"/>
  <c r="BM1968" i="2"/>
  <c r="BL1968" i="2"/>
  <c r="BK1968" i="2" s="1"/>
  <c r="BJ1968" i="2" s="1"/>
  <c r="BI1968" i="2" s="1"/>
  <c r="BH1968" i="2" s="1"/>
  <c r="BG1968" i="2" s="1"/>
  <c r="BF1968" i="2" s="1"/>
  <c r="BE1968" i="2" s="1"/>
  <c r="BM1956" i="2"/>
  <c r="BL1956" i="2" s="1"/>
  <c r="BK1956" i="2" s="1"/>
  <c r="BJ1956" i="2" s="1"/>
  <c r="BI1956" i="2" s="1"/>
  <c r="BH1956" i="2" s="1"/>
  <c r="BG1956" i="2" s="1"/>
  <c r="BF1956" i="2" s="1"/>
  <c r="BE1956" i="2" s="1"/>
  <c r="BM1955" i="2"/>
  <c r="BL1955" i="2" s="1"/>
  <c r="BK1955" i="2" s="1"/>
  <c r="BJ1955" i="2" s="1"/>
  <c r="BI1955" i="2" s="1"/>
  <c r="BH1955" i="2" s="1"/>
  <c r="BG1955" i="2" s="1"/>
  <c r="BF1955" i="2" s="1"/>
  <c r="BE1955" i="2" s="1"/>
  <c r="BM43" i="2"/>
  <c r="BL43" i="2" s="1"/>
  <c r="BK43" i="2" s="1"/>
  <c r="BJ43" i="2" s="1"/>
  <c r="BI43" i="2" s="1"/>
  <c r="BH43" i="2" s="1"/>
  <c r="BG43" i="2" s="1"/>
  <c r="BF43" i="2" s="1"/>
  <c r="BE43" i="2" s="1"/>
  <c r="AF129" i="2"/>
  <c r="I129" i="2"/>
  <c r="AC129" i="2"/>
  <c r="BB2077" i="2"/>
  <c r="BC2077" i="2"/>
  <c r="BD2077" i="2"/>
  <c r="BD2099" i="2"/>
  <c r="BB2099" i="2"/>
  <c r="BC2099" i="2"/>
  <c r="BC2277" i="2"/>
  <c r="BD2277" i="2"/>
  <c r="BB2277" i="2"/>
  <c r="BC2353" i="2"/>
  <c r="BD2353" i="2"/>
  <c r="BB2353" i="2"/>
  <c r="BC2104" i="2"/>
  <c r="BD2104" i="2"/>
  <c r="BB2104" i="2"/>
  <c r="BA2104" i="2" s="1"/>
  <c r="BB2620" i="2"/>
  <c r="BA2620" i="2" s="1"/>
  <c r="BC2620" i="2"/>
  <c r="BD2620" i="2"/>
  <c r="BC2702" i="2"/>
  <c r="BB2702" i="2"/>
  <c r="BD2702" i="2"/>
  <c r="BC2634" i="2"/>
  <c r="BB2634" i="2"/>
  <c r="BA2634" i="2" s="1"/>
  <c r="BD2634" i="2"/>
  <c r="CL34" i="2"/>
  <c r="CL67" i="2"/>
  <c r="CL3" i="2"/>
  <c r="CJ3" i="2" s="1"/>
  <c r="CL23" i="2"/>
  <c r="AA171" i="2"/>
  <c r="AB171" i="2"/>
  <c r="CJ67" i="2"/>
  <c r="AA278" i="2"/>
  <c r="AB278" i="2"/>
  <c r="BD356" i="2"/>
  <c r="BB356" i="2"/>
  <c r="BC356" i="2"/>
  <c r="BD384" i="2"/>
  <c r="BB384" i="2"/>
  <c r="BC384" i="2"/>
  <c r="BB208" i="2"/>
  <c r="BC208" i="2"/>
  <c r="BD208" i="2"/>
  <c r="AB46" i="2"/>
  <c r="AA46" i="2"/>
  <c r="AA293" i="2"/>
  <c r="AB293" i="2"/>
  <c r="AI337" i="2"/>
  <c r="AH337" i="2" s="1"/>
  <c r="AJ337" i="2"/>
  <c r="AK337" i="2"/>
  <c r="AI369" i="2"/>
  <c r="AJ369" i="2"/>
  <c r="AK369" i="2"/>
  <c r="BB372" i="2"/>
  <c r="BD372" i="2"/>
  <c r="BC372" i="2"/>
  <c r="BC347" i="2"/>
  <c r="BB347" i="2"/>
  <c r="BD347" i="2"/>
  <c r="BD352" i="2"/>
  <c r="BC352" i="2"/>
  <c r="BB352" i="2"/>
  <c r="BA352" i="2" s="1"/>
  <c r="AI362" i="2"/>
  <c r="AJ362" i="2"/>
  <c r="AK362" i="2"/>
  <c r="BC374" i="2"/>
  <c r="BB374" i="2"/>
  <c r="BA374" i="2" s="1"/>
  <c r="BD374" i="2"/>
  <c r="AI375" i="2"/>
  <c r="AJ375" i="2"/>
  <c r="AK375" i="2"/>
  <c r="BD332" i="2"/>
  <c r="BB332" i="2"/>
  <c r="BC332" i="2"/>
  <c r="AK366" i="2"/>
  <c r="AI366" i="2"/>
  <c r="AJ366" i="2"/>
  <c r="AA332" i="2"/>
  <c r="AB332" i="2"/>
  <c r="BC327" i="2"/>
  <c r="BD327" i="2"/>
  <c r="BB327" i="2"/>
  <c r="BB328" i="2"/>
  <c r="BA328" i="2" s="1"/>
  <c r="BC328" i="2"/>
  <c r="BD328" i="2"/>
  <c r="AB205" i="2"/>
  <c r="AA205" i="2"/>
  <c r="AD205" i="2" s="1"/>
  <c r="AA34" i="2"/>
  <c r="AB34" i="2"/>
  <c r="AK344" i="2"/>
  <c r="AJ344" i="2"/>
  <c r="AI344" i="2"/>
  <c r="AI353" i="2"/>
  <c r="AK353" i="2"/>
  <c r="AJ353" i="2"/>
  <c r="BB357" i="2"/>
  <c r="BD357" i="2"/>
  <c r="BC357" i="2"/>
  <c r="AJ345" i="2"/>
  <c r="AI345" i="2"/>
  <c r="AK345" i="2"/>
  <c r="AJ378" i="2"/>
  <c r="AI378" i="2"/>
  <c r="AK378" i="2"/>
  <c r="BC294" i="2"/>
  <c r="BD294" i="2"/>
  <c r="BB294" i="2"/>
  <c r="BA294" i="2" s="1"/>
  <c r="BC80" i="2"/>
  <c r="BD80" i="2"/>
  <c r="BB80" i="2"/>
  <c r="BC72" i="2"/>
  <c r="BD72" i="2"/>
  <c r="BB72" i="2"/>
  <c r="AB180" i="2"/>
  <c r="AA180" i="2"/>
  <c r="AA299" i="2"/>
  <c r="AB299" i="2"/>
  <c r="AK346" i="2"/>
  <c r="AI346" i="2"/>
  <c r="AJ346" i="2"/>
  <c r="AI351" i="2"/>
  <c r="AK351" i="2"/>
  <c r="AJ351" i="2"/>
  <c r="Y381" i="2"/>
  <c r="AZ381" i="2"/>
  <c r="BC338" i="2"/>
  <c r="BB338" i="2"/>
  <c r="BD338" i="2"/>
  <c r="BC317" i="2"/>
  <c r="BB317" i="2"/>
  <c r="BD317" i="2"/>
  <c r="BC115" i="2"/>
  <c r="BD115" i="2"/>
  <c r="BB115" i="2"/>
  <c r="BD278" i="2"/>
  <c r="BC278" i="2"/>
  <c r="BB278" i="2"/>
  <c r="BB238" i="2"/>
  <c r="BD238" i="2"/>
  <c r="BC238" i="2"/>
  <c r="AI374" i="2"/>
  <c r="AJ374" i="2"/>
  <c r="AK374" i="2"/>
  <c r="BB173" i="2"/>
  <c r="BC173" i="2"/>
  <c r="BD173" i="2"/>
  <c r="AK327" i="2"/>
  <c r="AI327" i="2"/>
  <c r="AJ327" i="2"/>
  <c r="AA200" i="2"/>
  <c r="AB200" i="2"/>
  <c r="AB68" i="2"/>
  <c r="AA68" i="2"/>
  <c r="AA275" i="2"/>
  <c r="AB275" i="2"/>
  <c r="AK363" i="2"/>
  <c r="AJ363" i="2"/>
  <c r="AI363" i="2"/>
  <c r="AJ334" i="2"/>
  <c r="AK334" i="2"/>
  <c r="AI334" i="2"/>
  <c r="AI380" i="2"/>
  <c r="AJ380" i="2"/>
  <c r="AK380" i="2"/>
  <c r="BD341" i="2"/>
  <c r="BB341" i="2"/>
  <c r="BC341" i="2"/>
  <c r="AI349" i="2"/>
  <c r="AJ349" i="2"/>
  <c r="AK349" i="2"/>
  <c r="BC322" i="2"/>
  <c r="BD322" i="2"/>
  <c r="BB322" i="2"/>
  <c r="BD124" i="2"/>
  <c r="BB124" i="2"/>
  <c r="BC124" i="2"/>
  <c r="AI354" i="2"/>
  <c r="AJ354" i="2"/>
  <c r="AK354" i="2"/>
  <c r="BD329" i="2"/>
  <c r="BC329" i="2"/>
  <c r="BB329" i="2"/>
  <c r="BD373" i="2"/>
  <c r="BC373" i="2"/>
  <c r="BB373" i="2"/>
  <c r="BB350" i="2"/>
  <c r="BC350" i="2"/>
  <c r="BD350" i="2"/>
  <c r="BD361" i="2"/>
  <c r="BC361" i="2"/>
  <c r="BB361" i="2"/>
  <c r="BC331" i="2"/>
  <c r="BD331" i="2"/>
  <c r="BB331" i="2"/>
  <c r="BD343" i="2"/>
  <c r="BB343" i="2"/>
  <c r="BC343" i="2"/>
  <c r="AJ379" i="2"/>
  <c r="AI379" i="2"/>
  <c r="AK379" i="2"/>
  <c r="BB79" i="2"/>
  <c r="BC79" i="2"/>
  <c r="BD79" i="2"/>
  <c r="BB379" i="2"/>
  <c r="BD379" i="2"/>
  <c r="BC379" i="2"/>
  <c r="AB305" i="2"/>
  <c r="AA305" i="2"/>
  <c r="AJ343" i="2"/>
  <c r="AK343" i="2"/>
  <c r="AI343" i="2"/>
  <c r="BC383" i="2"/>
  <c r="BD383" i="2"/>
  <c r="BB383" i="2"/>
  <c r="AK373" i="2"/>
  <c r="AI373" i="2"/>
  <c r="AJ373" i="2"/>
  <c r="AI368" i="2"/>
  <c r="AK368" i="2"/>
  <c r="AJ368" i="2"/>
  <c r="BD382" i="2"/>
  <c r="BB382" i="2"/>
  <c r="BC382" i="2"/>
  <c r="BD377" i="2"/>
  <c r="BB377" i="2"/>
  <c r="BC377" i="2"/>
  <c r="AK355" i="2"/>
  <c r="AJ355" i="2"/>
  <c r="AI355" i="2"/>
  <c r="AJ350" i="2"/>
  <c r="AK350" i="2"/>
  <c r="AI350" i="2"/>
  <c r="AB291" i="2"/>
  <c r="AA291" i="2"/>
  <c r="BC362" i="2"/>
  <c r="BD362" i="2"/>
  <c r="BB362" i="2"/>
  <c r="BC114" i="2"/>
  <c r="BB114" i="2"/>
  <c r="BD114" i="2"/>
  <c r="BC292" i="2"/>
  <c r="BD292" i="2"/>
  <c r="BB292" i="2"/>
  <c r="AJ330" i="2"/>
  <c r="AK330" i="2"/>
  <c r="AI330" i="2"/>
  <c r="AI359" i="2"/>
  <c r="AJ359" i="2"/>
  <c r="AK359" i="2"/>
  <c r="BC353" i="2"/>
  <c r="BD353" i="2"/>
  <c r="BB353" i="2"/>
  <c r="BM192" i="2"/>
  <c r="BL192" i="2" s="1"/>
  <c r="BK192" i="2" s="1"/>
  <c r="BJ192" i="2" s="1"/>
  <c r="BI192" i="2" s="1"/>
  <c r="BH192" i="2" s="1"/>
  <c r="BG192" i="2" s="1"/>
  <c r="BF192" i="2" s="1"/>
  <c r="BE192" i="2" s="1"/>
  <c r="BM47" i="2"/>
  <c r="BL47" i="2" s="1"/>
  <c r="BK47" i="2" s="1"/>
  <c r="BJ47" i="2" s="1"/>
  <c r="BI47" i="2" s="1"/>
  <c r="BH47" i="2" s="1"/>
  <c r="BG47" i="2" s="1"/>
  <c r="BF47" i="2" s="1"/>
  <c r="BE47" i="2" s="1"/>
  <c r="BM28" i="2"/>
  <c r="BL28" i="2" s="1"/>
  <c r="BK28" i="2" s="1"/>
  <c r="BJ28" i="2" s="1"/>
  <c r="BI28" i="2" s="1"/>
  <c r="BH28" i="2" s="1"/>
  <c r="BG28" i="2" s="1"/>
  <c r="BF28" i="2" s="1"/>
  <c r="BE28" i="2" s="1"/>
  <c r="I194" i="2"/>
  <c r="AC194" i="2"/>
  <c r="AF194" i="2"/>
  <c r="AD194" i="2"/>
  <c r="AE194" i="2"/>
  <c r="AB194" i="2"/>
  <c r="R312" i="2"/>
  <c r="AC312" i="2"/>
  <c r="AF312" i="2"/>
  <c r="I312" i="2"/>
  <c r="BM276" i="2"/>
  <c r="BL276" i="2" s="1"/>
  <c r="BK276" i="2" s="1"/>
  <c r="BJ276" i="2" s="1"/>
  <c r="BI276" i="2" s="1"/>
  <c r="BH276" i="2" s="1"/>
  <c r="BG276" i="2" s="1"/>
  <c r="BF276" i="2" s="1"/>
  <c r="BE276" i="2" s="1"/>
  <c r="AC326" i="2"/>
  <c r="I326" i="2"/>
  <c r="AF326" i="2"/>
  <c r="AB326" i="2"/>
  <c r="AF176" i="2"/>
  <c r="I176" i="2"/>
  <c r="AC176" i="2"/>
  <c r="AB176" i="2"/>
  <c r="I324" i="2"/>
  <c r="AF324" i="2"/>
  <c r="AC324" i="2"/>
  <c r="AB324" i="2"/>
  <c r="I265" i="2"/>
  <c r="AF265" i="2"/>
  <c r="AC265" i="2"/>
  <c r="R265" i="2"/>
  <c r="AC195" i="2"/>
  <c r="AF195" i="2"/>
  <c r="J195" i="2"/>
  <c r="BA271" i="2"/>
  <c r="R218" i="2"/>
  <c r="I218" i="2"/>
  <c r="AC218" i="2"/>
  <c r="AF218" i="2"/>
  <c r="AE218" i="2"/>
  <c r="I36" i="2"/>
  <c r="AF36" i="2"/>
  <c r="AC36" i="2"/>
  <c r="BM199" i="2"/>
  <c r="BL199" i="2" s="1"/>
  <c r="BK199" i="2" s="1"/>
  <c r="BJ199" i="2" s="1"/>
  <c r="BI199" i="2" s="1"/>
  <c r="BH199" i="2" s="1"/>
  <c r="BG199" i="2" s="1"/>
  <c r="BF199" i="2" s="1"/>
  <c r="BE199" i="2" s="1"/>
  <c r="BM290" i="2"/>
  <c r="BL290" i="2" s="1"/>
  <c r="BK290" i="2" s="1"/>
  <c r="BJ290" i="2" s="1"/>
  <c r="BI290" i="2" s="1"/>
  <c r="BH290" i="2" s="1"/>
  <c r="BG290" i="2" s="1"/>
  <c r="BF290" i="2" s="1"/>
  <c r="BE290" i="2" s="1"/>
  <c r="BA310" i="2"/>
  <c r="BA210" i="2"/>
  <c r="BA93" i="2"/>
  <c r="BA120" i="2"/>
  <c r="AA295" i="2"/>
  <c r="AB295" i="2"/>
  <c r="AA210" i="2"/>
  <c r="AB210" i="2"/>
  <c r="AH79" i="2"/>
  <c r="AB107" i="2"/>
  <c r="AA107" i="2"/>
  <c r="BA245" i="2"/>
  <c r="AB242" i="2"/>
  <c r="AA242" i="2"/>
  <c r="AH193" i="2"/>
  <c r="AA193" i="2" s="1"/>
  <c r="AE193" i="2" s="1"/>
  <c r="AH292" i="2"/>
  <c r="AH191" i="2"/>
  <c r="AH67" i="2"/>
  <c r="AH134" i="2"/>
  <c r="AH217" i="2"/>
  <c r="AA129" i="2"/>
  <c r="AB129" i="2"/>
  <c r="BA95" i="2"/>
  <c r="AH111" i="2"/>
  <c r="AH139" i="2"/>
  <c r="AH243" i="2"/>
  <c r="BA320" i="2"/>
  <c r="AH62" i="2"/>
  <c r="AH215" i="2"/>
  <c r="AA215" i="2" s="1"/>
  <c r="AE215" i="2" s="1"/>
  <c r="AH90" i="2"/>
  <c r="AA43" i="2"/>
  <c r="AB43" i="2"/>
  <c r="AH101" i="2"/>
  <c r="AH240" i="2"/>
  <c r="AH257" i="2"/>
  <c r="AB257" i="2" s="1"/>
  <c r="AB298" i="2"/>
  <c r="AA298" i="2"/>
  <c r="BA162" i="2"/>
  <c r="AH189" i="2"/>
  <c r="AB189" i="2" s="1"/>
  <c r="AH196" i="2"/>
  <c r="BC371" i="2"/>
  <c r="BD371" i="2"/>
  <c r="BB371" i="2"/>
  <c r="AH155" i="2"/>
  <c r="AI370" i="2"/>
  <c r="AK370" i="2"/>
  <c r="AJ370" i="2"/>
  <c r="BB365" i="2"/>
  <c r="BC365" i="2"/>
  <c r="BD365" i="2"/>
  <c r="BA340" i="2"/>
  <c r="BA358" i="2"/>
  <c r="BA366" i="2"/>
  <c r="AH361" i="2"/>
  <c r="BB204" i="2"/>
  <c r="BC204" i="2"/>
  <c r="BD204" i="2"/>
  <c r="AF35" i="2"/>
  <c r="I35" i="2"/>
  <c r="AC35" i="2"/>
  <c r="AF66" i="2"/>
  <c r="AC66" i="2"/>
  <c r="I66" i="2"/>
  <c r="AB66" i="2"/>
  <c r="BM307" i="2"/>
  <c r="BL307" i="2" s="1"/>
  <c r="BK307" i="2" s="1"/>
  <c r="BJ307" i="2" s="1"/>
  <c r="BI307" i="2" s="1"/>
  <c r="BH307" i="2" s="1"/>
  <c r="BG307" i="2" s="1"/>
  <c r="BF307" i="2" s="1"/>
  <c r="BE307" i="2" s="1"/>
  <c r="BM312" i="2"/>
  <c r="BL312" i="2" s="1"/>
  <c r="BK312" i="2" s="1"/>
  <c r="BJ312" i="2" s="1"/>
  <c r="BI312" i="2" s="1"/>
  <c r="BH312" i="2" s="1"/>
  <c r="BG312" i="2" s="1"/>
  <c r="BF312" i="2" s="1"/>
  <c r="BE312" i="2" s="1"/>
  <c r="BM24" i="2"/>
  <c r="BL24" i="2" s="1"/>
  <c r="BK24" i="2" s="1"/>
  <c r="BJ24" i="2" s="1"/>
  <c r="BI24" i="2" s="1"/>
  <c r="BH24" i="2" s="1"/>
  <c r="BG24" i="2" s="1"/>
  <c r="BF24" i="2" s="1"/>
  <c r="BE24" i="2" s="1"/>
  <c r="AC285" i="2"/>
  <c r="I285" i="2"/>
  <c r="R285" i="2"/>
  <c r="AF285" i="2"/>
  <c r="I276" i="2"/>
  <c r="AC276" i="2"/>
  <c r="R276" i="2"/>
  <c r="AF276" i="2"/>
  <c r="AE276" i="2"/>
  <c r="AB276" i="2"/>
  <c r="AD276" i="2"/>
  <c r="BM326" i="2"/>
  <c r="BL326" i="2" s="1"/>
  <c r="BK326" i="2" s="1"/>
  <c r="BJ326" i="2" s="1"/>
  <c r="BI326" i="2" s="1"/>
  <c r="BH326" i="2" s="1"/>
  <c r="BG326" i="2" s="1"/>
  <c r="BF326" i="2" s="1"/>
  <c r="BE326" i="2" s="1"/>
  <c r="BM176" i="2"/>
  <c r="BL176" i="2" s="1"/>
  <c r="BK176" i="2" s="1"/>
  <c r="BJ176" i="2" s="1"/>
  <c r="BI176" i="2" s="1"/>
  <c r="BH176" i="2" s="1"/>
  <c r="BG176" i="2" s="1"/>
  <c r="BF176" i="2" s="1"/>
  <c r="BE176" i="2" s="1"/>
  <c r="BM198" i="2"/>
  <c r="BL198" i="2" s="1"/>
  <c r="BK198" i="2" s="1"/>
  <c r="BJ198" i="2" s="1"/>
  <c r="BI198" i="2" s="1"/>
  <c r="BH198" i="2" s="1"/>
  <c r="BG198" i="2" s="1"/>
  <c r="BF198" i="2" s="1"/>
  <c r="BE198" i="2" s="1"/>
  <c r="AT142" i="2"/>
  <c r="AS142" i="2" s="1"/>
  <c r="AR142" i="2" s="1"/>
  <c r="AQ142" i="2" s="1"/>
  <c r="AP142" i="2" s="1"/>
  <c r="AO142" i="2" s="1"/>
  <c r="AN142" i="2" s="1"/>
  <c r="AM142" i="2" s="1"/>
  <c r="AL142" i="2" s="1"/>
  <c r="AT209" i="2"/>
  <c r="AS209" i="2" s="1"/>
  <c r="AR209" i="2" s="1"/>
  <c r="AQ209" i="2" s="1"/>
  <c r="AP209" i="2" s="1"/>
  <c r="AO209" i="2" s="1"/>
  <c r="AN209" i="2" s="1"/>
  <c r="AM209" i="2" s="1"/>
  <c r="AL209" i="2" s="1"/>
  <c r="BM36" i="2"/>
  <c r="BL36" i="2" s="1"/>
  <c r="BK36" i="2" s="1"/>
  <c r="BJ36" i="2" s="1"/>
  <c r="BI36" i="2" s="1"/>
  <c r="BH36" i="2" s="1"/>
  <c r="BG36" i="2" s="1"/>
  <c r="BF36" i="2" s="1"/>
  <c r="BE36" i="2" s="1"/>
  <c r="AC199" i="2"/>
  <c r="J199" i="2"/>
  <c r="AF199" i="2"/>
  <c r="AF290" i="2"/>
  <c r="R290" i="2"/>
  <c r="I290" i="2"/>
  <c r="AC290" i="2"/>
  <c r="AA170" i="2"/>
  <c r="AB170" i="2"/>
  <c r="AA280" i="2"/>
  <c r="AB280" i="2"/>
  <c r="AB320" i="2"/>
  <c r="AA320" i="2"/>
  <c r="AB214" i="2"/>
  <c r="AA214" i="2"/>
  <c r="AB133" i="2"/>
  <c r="AA133" i="2"/>
  <c r="AB151" i="2"/>
  <c r="AA151" i="2"/>
  <c r="AB143" i="2"/>
  <c r="AA143" i="2"/>
  <c r="AA251" i="2"/>
  <c r="AB251" i="2"/>
  <c r="AB181" i="2"/>
  <c r="AA181" i="2"/>
  <c r="AH266" i="2"/>
  <c r="AA54" i="2"/>
  <c r="AB54" i="2"/>
  <c r="AA318" i="2"/>
  <c r="AB39" i="2"/>
  <c r="AA39" i="2"/>
  <c r="BA136" i="2"/>
  <c r="AB256" i="2"/>
  <c r="AA256" i="2"/>
  <c r="AB285" i="2"/>
  <c r="AA319" i="2"/>
  <c r="AB319" i="2"/>
  <c r="AE247" i="2"/>
  <c r="Y247" i="2"/>
  <c r="X247" i="2" s="1"/>
  <c r="AD247" i="2"/>
  <c r="AZ247" i="2" s="1"/>
  <c r="AB103" i="2"/>
  <c r="AA103" i="2"/>
  <c r="AB263" i="2"/>
  <c r="AA263" i="2"/>
  <c r="BC330" i="2"/>
  <c r="BD330" i="2"/>
  <c r="BB330" i="2"/>
  <c r="BB364" i="2"/>
  <c r="BC364" i="2"/>
  <c r="BD364" i="2"/>
  <c r="AI372" i="2"/>
  <c r="AK372" i="2"/>
  <c r="AJ372" i="2"/>
  <c r="Y234" i="2"/>
  <c r="X234" i="2" s="1"/>
  <c r="AD234" i="2"/>
  <c r="AZ234" i="2" s="1"/>
  <c r="AE234" i="2"/>
  <c r="AH288" i="2"/>
  <c r="AB115" i="2"/>
  <c r="AB333" i="2"/>
  <c r="AA333" i="2"/>
  <c r="AA335" i="2"/>
  <c r="AB335" i="2"/>
  <c r="AD284" i="2"/>
  <c r="BM125" i="2"/>
  <c r="BL125" i="2" s="1"/>
  <c r="BK125" i="2" s="1"/>
  <c r="BJ125" i="2" s="1"/>
  <c r="BI125" i="2" s="1"/>
  <c r="BH125" i="2" s="1"/>
  <c r="BG125" i="2" s="1"/>
  <c r="BF125" i="2" s="1"/>
  <c r="BE125" i="2" s="1"/>
  <c r="AC269" i="2"/>
  <c r="R269" i="2"/>
  <c r="AF269" i="2"/>
  <c r="I269" i="2"/>
  <c r="BM35" i="2"/>
  <c r="BL35" i="2" s="1"/>
  <c r="BK35" i="2" s="1"/>
  <c r="BJ35" i="2" s="1"/>
  <c r="BI35" i="2" s="1"/>
  <c r="BH35" i="2" s="1"/>
  <c r="BG35" i="2" s="1"/>
  <c r="BF35" i="2" s="1"/>
  <c r="BE35" i="2" s="1"/>
  <c r="BM48" i="2"/>
  <c r="BL48" i="2" s="1"/>
  <c r="BK48" i="2" s="1"/>
  <c r="BJ48" i="2" s="1"/>
  <c r="BI48" i="2" s="1"/>
  <c r="BH48" i="2" s="1"/>
  <c r="BG48" i="2" s="1"/>
  <c r="BF48" i="2" s="1"/>
  <c r="BE48" i="2" s="1"/>
  <c r="BM110" i="2"/>
  <c r="BL110" i="2" s="1"/>
  <c r="BK110" i="2" s="1"/>
  <c r="BJ110" i="2" s="1"/>
  <c r="BI110" i="2" s="1"/>
  <c r="BH110" i="2" s="1"/>
  <c r="BG110" i="2" s="1"/>
  <c r="BF110" i="2" s="1"/>
  <c r="BE110" i="2" s="1"/>
  <c r="BM265" i="2"/>
  <c r="BL265" i="2" s="1"/>
  <c r="BK265" i="2" s="1"/>
  <c r="BJ265" i="2" s="1"/>
  <c r="BI265" i="2" s="1"/>
  <c r="BH265" i="2" s="1"/>
  <c r="BG265" i="2" s="1"/>
  <c r="BF265" i="2" s="1"/>
  <c r="BE265" i="2" s="1"/>
  <c r="R327" i="2"/>
  <c r="AC327" i="2"/>
  <c r="AF327" i="2"/>
  <c r="K327" i="2"/>
  <c r="AE198" i="2"/>
  <c r="AD198" i="2"/>
  <c r="BM297" i="2"/>
  <c r="BL297" i="2" s="1"/>
  <c r="BK297" i="2" s="1"/>
  <c r="BJ297" i="2" s="1"/>
  <c r="BI297" i="2" s="1"/>
  <c r="BH297" i="2" s="1"/>
  <c r="BG297" i="2" s="1"/>
  <c r="BF297" i="2" s="1"/>
  <c r="BE297" i="2" s="1"/>
  <c r="BM81" i="2"/>
  <c r="BL81" i="2" s="1"/>
  <c r="BK81" i="2" s="1"/>
  <c r="BJ81" i="2" s="1"/>
  <c r="BI81" i="2" s="1"/>
  <c r="BH81" i="2" s="1"/>
  <c r="BG81" i="2" s="1"/>
  <c r="BF81" i="2" s="1"/>
  <c r="BE81" i="2" s="1"/>
  <c r="AC325" i="2"/>
  <c r="AF325" i="2"/>
  <c r="I325" i="2"/>
  <c r="AE325" i="2"/>
  <c r="AB325" i="2"/>
  <c r="AT127" i="2"/>
  <c r="AS127" i="2" s="1"/>
  <c r="AR127" i="2" s="1"/>
  <c r="AQ127" i="2" s="1"/>
  <c r="AP127" i="2" s="1"/>
  <c r="AO127" i="2" s="1"/>
  <c r="AN127" i="2" s="1"/>
  <c r="AM127" i="2" s="1"/>
  <c r="AL127" i="2" s="1"/>
  <c r="AT161" i="2"/>
  <c r="AS161" i="2" s="1"/>
  <c r="AR161" i="2" s="1"/>
  <c r="AQ161" i="2" s="1"/>
  <c r="AP161" i="2" s="1"/>
  <c r="AO161" i="2" s="1"/>
  <c r="AN161" i="2" s="1"/>
  <c r="AM161" i="2" s="1"/>
  <c r="AL161" i="2" s="1"/>
  <c r="AT230" i="2"/>
  <c r="AS230" i="2" s="1"/>
  <c r="AR230" i="2" s="1"/>
  <c r="AQ230" i="2" s="1"/>
  <c r="AP230" i="2" s="1"/>
  <c r="AO230" i="2" s="1"/>
  <c r="AN230" i="2" s="1"/>
  <c r="AM230" i="2" s="1"/>
  <c r="AL230" i="2" s="1"/>
  <c r="BA26" i="2"/>
  <c r="BA236" i="2"/>
  <c r="BA260" i="2"/>
  <c r="BA270" i="2"/>
  <c r="AH108" i="2"/>
  <c r="AB108" i="2" s="1"/>
  <c r="BA212" i="2"/>
  <c r="BA107" i="2"/>
  <c r="AB302" i="2"/>
  <c r="AA302" i="2"/>
  <c r="AH321" i="2"/>
  <c r="AB128" i="2"/>
  <c r="AA128" i="2"/>
  <c r="AH265" i="2"/>
  <c r="AA154" i="2"/>
  <c r="AB154" i="2"/>
  <c r="AH274" i="2"/>
  <c r="AH50" i="2"/>
  <c r="AH294" i="2"/>
  <c r="AA294" i="2" s="1"/>
  <c r="AH212" i="2"/>
  <c r="AB156" i="2"/>
  <c r="AA156" i="2"/>
  <c r="AH272" i="2"/>
  <c r="AA74" i="2"/>
  <c r="AB74" i="2"/>
  <c r="AH93" i="2"/>
  <c r="AH135" i="2"/>
  <c r="AA87" i="2"/>
  <c r="AB87" i="2"/>
  <c r="AH80" i="2"/>
  <c r="AH85" i="2"/>
  <c r="AA172" i="2"/>
  <c r="AB172" i="2"/>
  <c r="AH98" i="2"/>
  <c r="AA98" i="2" s="1"/>
  <c r="AE98" i="2" s="1"/>
  <c r="AK339" i="2"/>
  <c r="AJ339" i="2"/>
  <c r="AI339" i="2"/>
  <c r="AJ358" i="2"/>
  <c r="AK358" i="2"/>
  <c r="AI358" i="2"/>
  <c r="AH358" i="2" s="1"/>
  <c r="Y281" i="2"/>
  <c r="X281" i="2" s="1"/>
  <c r="AB51" i="2"/>
  <c r="AA51" i="2"/>
  <c r="AH220" i="2"/>
  <c r="AH371" i="2"/>
  <c r="AH376" i="2"/>
  <c r="BM284" i="2"/>
  <c r="BL284" i="2" s="1"/>
  <c r="BK284" i="2" s="1"/>
  <c r="BJ284" i="2" s="1"/>
  <c r="BI284" i="2" s="1"/>
  <c r="BH284" i="2" s="1"/>
  <c r="BG284" i="2" s="1"/>
  <c r="BF284" i="2" s="1"/>
  <c r="BE284" i="2" s="1"/>
  <c r="BM269" i="2"/>
  <c r="BL269" i="2" s="1"/>
  <c r="BK269" i="2" s="1"/>
  <c r="BJ269" i="2" s="1"/>
  <c r="BI269" i="2" s="1"/>
  <c r="BH269" i="2" s="1"/>
  <c r="BG269" i="2" s="1"/>
  <c r="BF269" i="2" s="1"/>
  <c r="BE269" i="2" s="1"/>
  <c r="BM31" i="2"/>
  <c r="BL31" i="2" s="1"/>
  <c r="BK31" i="2" s="1"/>
  <c r="BJ31" i="2" s="1"/>
  <c r="BI31" i="2" s="1"/>
  <c r="BH31" i="2" s="1"/>
  <c r="BG31" i="2" s="1"/>
  <c r="BF31" i="2" s="1"/>
  <c r="BE31" i="2" s="1"/>
  <c r="BM167" i="2"/>
  <c r="BL167" i="2" s="1"/>
  <c r="BK167" i="2" s="1"/>
  <c r="BJ167" i="2" s="1"/>
  <c r="BI167" i="2" s="1"/>
  <c r="BH167" i="2" s="1"/>
  <c r="BG167" i="2" s="1"/>
  <c r="BF167" i="2" s="1"/>
  <c r="BE167" i="2" s="1"/>
  <c r="AC29" i="2"/>
  <c r="AF29" i="2"/>
  <c r="I29" i="2"/>
  <c r="AE29" i="2"/>
  <c r="AB29" i="2"/>
  <c r="AD29" i="2"/>
  <c r="AF48" i="2"/>
  <c r="AC48" i="2"/>
  <c r="I48" i="2"/>
  <c r="BM287" i="2"/>
  <c r="BL287" i="2" s="1"/>
  <c r="BK287" i="2" s="1"/>
  <c r="BJ287" i="2" s="1"/>
  <c r="BI287" i="2" s="1"/>
  <c r="BH287" i="2" s="1"/>
  <c r="BG287" i="2" s="1"/>
  <c r="BF287" i="2" s="1"/>
  <c r="BE287" i="2" s="1"/>
  <c r="AF63" i="2"/>
  <c r="AC63" i="2"/>
  <c r="I63" i="2"/>
  <c r="AB63" i="2"/>
  <c r="BM127" i="2"/>
  <c r="BL127" i="2" s="1"/>
  <c r="BK127" i="2" s="1"/>
  <c r="BJ127" i="2" s="1"/>
  <c r="BI127" i="2" s="1"/>
  <c r="BH127" i="2" s="1"/>
  <c r="BG127" i="2" s="1"/>
  <c r="BF127" i="2" s="1"/>
  <c r="BE127" i="2" s="1"/>
  <c r="BM161" i="2"/>
  <c r="BL161" i="2" s="1"/>
  <c r="BK161" i="2" s="1"/>
  <c r="BJ161" i="2" s="1"/>
  <c r="BI161" i="2" s="1"/>
  <c r="BH161" i="2" s="1"/>
  <c r="BG161" i="2" s="1"/>
  <c r="BF161" i="2" s="1"/>
  <c r="BE161" i="2" s="1"/>
  <c r="BM209" i="2"/>
  <c r="BL209" i="2" s="1"/>
  <c r="BK209" i="2" s="1"/>
  <c r="BJ209" i="2" s="1"/>
  <c r="BI209" i="2" s="1"/>
  <c r="BH209" i="2" s="1"/>
  <c r="BG209" i="2" s="1"/>
  <c r="BF209" i="2" s="1"/>
  <c r="BE209" i="2" s="1"/>
  <c r="AC230" i="2"/>
  <c r="R230" i="2"/>
  <c r="I230" i="2"/>
  <c r="AF230" i="2"/>
  <c r="AC187" i="2"/>
  <c r="I187" i="2"/>
  <c r="AF187" i="2"/>
  <c r="AT304" i="2"/>
  <c r="AS304" i="2" s="1"/>
  <c r="AR304" i="2" s="1"/>
  <c r="AQ304" i="2" s="1"/>
  <c r="AP304" i="2" s="1"/>
  <c r="AO304" i="2" s="1"/>
  <c r="AN304" i="2" s="1"/>
  <c r="AM304" i="2" s="1"/>
  <c r="AL304" i="2" s="1"/>
  <c r="BA113" i="2"/>
  <c r="BA147" i="2"/>
  <c r="BA116" i="2"/>
  <c r="Y116" i="2" s="1"/>
  <c r="X116" i="2" s="1"/>
  <c r="AA55" i="2"/>
  <c r="AB55" i="2"/>
  <c r="AA289" i="2"/>
  <c r="AB289" i="2"/>
  <c r="AB184" i="2"/>
  <c r="AA184" i="2"/>
  <c r="AA316" i="2"/>
  <c r="AB316" i="2"/>
  <c r="AA38" i="2"/>
  <c r="AB38" i="2"/>
  <c r="AH96" i="2"/>
  <c r="AH282" i="2"/>
  <c r="AH297" i="2"/>
  <c r="AB297" i="2" s="1"/>
  <c r="AD114" i="2"/>
  <c r="AE114" i="2"/>
  <c r="AK367" i="2"/>
  <c r="AJ367" i="2"/>
  <c r="AI367" i="2"/>
  <c r="AB132" i="2"/>
  <c r="AA132" i="2"/>
  <c r="AB73" i="2"/>
  <c r="AA73" i="2"/>
  <c r="BB349" i="2"/>
  <c r="BC349" i="2"/>
  <c r="BD349" i="2"/>
  <c r="BC376" i="2"/>
  <c r="BD376" i="2"/>
  <c r="BB376" i="2"/>
  <c r="AK348" i="2"/>
  <c r="AI348" i="2"/>
  <c r="AJ348" i="2"/>
  <c r="BD360" i="2"/>
  <c r="BB360" i="2"/>
  <c r="BC360" i="2"/>
  <c r="AB382" i="2"/>
  <c r="AA382" i="2"/>
  <c r="BM193" i="2"/>
  <c r="BL193" i="2" s="1"/>
  <c r="BK193" i="2" s="1"/>
  <c r="BJ193" i="2" s="1"/>
  <c r="BI193" i="2" s="1"/>
  <c r="BH193" i="2" s="1"/>
  <c r="BG193" i="2" s="1"/>
  <c r="BF193" i="2" s="1"/>
  <c r="BE193" i="2" s="1"/>
  <c r="BM178" i="2"/>
  <c r="BL178" i="2" s="1"/>
  <c r="BK178" i="2" s="1"/>
  <c r="BJ178" i="2" s="1"/>
  <c r="BI178" i="2" s="1"/>
  <c r="BH178" i="2" s="1"/>
  <c r="BG178" i="2" s="1"/>
  <c r="BF178" i="2" s="1"/>
  <c r="BE178" i="2" s="1"/>
  <c r="BM98" i="2"/>
  <c r="BL98" i="2" s="1"/>
  <c r="BK98" i="2" s="1"/>
  <c r="BJ98" i="2" s="1"/>
  <c r="BI98" i="2" s="1"/>
  <c r="BH98" i="2" s="1"/>
  <c r="BG98" i="2" s="1"/>
  <c r="BF98" i="2" s="1"/>
  <c r="BE98" i="2" s="1"/>
  <c r="BM288" i="2"/>
  <c r="BL288" i="2" s="1"/>
  <c r="BK288" i="2" s="1"/>
  <c r="BJ288" i="2" s="1"/>
  <c r="BI288" i="2" s="1"/>
  <c r="BH288" i="2" s="1"/>
  <c r="BG288" i="2" s="1"/>
  <c r="BF288" i="2" s="1"/>
  <c r="BE288" i="2" s="1"/>
  <c r="I108" i="2"/>
  <c r="AF108" i="2"/>
  <c r="AC108" i="2"/>
  <c r="AD31" i="2"/>
  <c r="AE31" i="2"/>
  <c r="AC167" i="2"/>
  <c r="I167" i="2"/>
  <c r="AF167" i="2"/>
  <c r="AD167" i="2"/>
  <c r="AE167" i="2"/>
  <c r="AB167" i="2"/>
  <c r="BM29" i="2"/>
  <c r="BL29" i="2" s="1"/>
  <c r="BK29" i="2" s="1"/>
  <c r="BJ29" i="2" s="1"/>
  <c r="BI29" i="2" s="1"/>
  <c r="BH29" i="2" s="1"/>
  <c r="BG29" i="2" s="1"/>
  <c r="BF29" i="2" s="1"/>
  <c r="BE29" i="2" s="1"/>
  <c r="I110" i="2"/>
  <c r="AC110" i="2"/>
  <c r="AF110" i="2"/>
  <c r="AB110" i="2"/>
  <c r="BM92" i="2"/>
  <c r="BL92" i="2" s="1"/>
  <c r="BK92" i="2" s="1"/>
  <c r="BJ92" i="2" s="1"/>
  <c r="BI92" i="2" s="1"/>
  <c r="BH92" i="2" s="1"/>
  <c r="BG92" i="2" s="1"/>
  <c r="BF92" i="2" s="1"/>
  <c r="BE92" i="2" s="1"/>
  <c r="R287" i="2"/>
  <c r="AF287" i="2"/>
  <c r="AC287" i="2"/>
  <c r="I287" i="2"/>
  <c r="BM121" i="2"/>
  <c r="BL121" i="2" s="1"/>
  <c r="BK121" i="2" s="1"/>
  <c r="BJ121" i="2" s="1"/>
  <c r="BI121" i="2" s="1"/>
  <c r="BH121" i="2" s="1"/>
  <c r="BG121" i="2" s="1"/>
  <c r="BF121" i="2" s="1"/>
  <c r="BE121" i="2" s="1"/>
  <c r="BM314" i="2"/>
  <c r="BL314" i="2" s="1"/>
  <c r="BK314" i="2" s="1"/>
  <c r="BJ314" i="2" s="1"/>
  <c r="BI314" i="2" s="1"/>
  <c r="BH314" i="2" s="1"/>
  <c r="BG314" i="2" s="1"/>
  <c r="BF314" i="2" s="1"/>
  <c r="BE314" i="2" s="1"/>
  <c r="J189" i="2"/>
  <c r="AF189" i="2"/>
  <c r="AC189" i="2"/>
  <c r="BM257" i="2"/>
  <c r="BL257" i="2" s="1"/>
  <c r="BK257" i="2" s="1"/>
  <c r="BJ257" i="2" s="1"/>
  <c r="BI257" i="2" s="1"/>
  <c r="BH257" i="2" s="1"/>
  <c r="BG257" i="2" s="1"/>
  <c r="BF257" i="2" s="1"/>
  <c r="BE257" i="2" s="1"/>
  <c r="BM309" i="2"/>
  <c r="BL309" i="2" s="1"/>
  <c r="BK309" i="2" s="1"/>
  <c r="BJ309" i="2" s="1"/>
  <c r="BI309" i="2" s="1"/>
  <c r="BH309" i="2" s="1"/>
  <c r="BG309" i="2" s="1"/>
  <c r="BF309" i="2" s="1"/>
  <c r="BE309" i="2" s="1"/>
  <c r="AC81" i="2"/>
  <c r="I81" i="2"/>
  <c r="AF81" i="2"/>
  <c r="BM325" i="2"/>
  <c r="BL325" i="2"/>
  <c r="BK325" i="2" s="1"/>
  <c r="BJ325" i="2" s="1"/>
  <c r="BI325" i="2" s="1"/>
  <c r="BH325" i="2" s="1"/>
  <c r="BG325" i="2" s="1"/>
  <c r="BF325" i="2" s="1"/>
  <c r="BE325" i="2" s="1"/>
  <c r="AF127" i="2"/>
  <c r="AC127" i="2"/>
  <c r="I127" i="2"/>
  <c r="AF161" i="2"/>
  <c r="AC161" i="2"/>
  <c r="I161" i="2"/>
  <c r="I209" i="2"/>
  <c r="AF209" i="2"/>
  <c r="AC209" i="2"/>
  <c r="R209" i="2"/>
  <c r="BM315" i="2"/>
  <c r="BL315" i="2" s="1"/>
  <c r="BK315" i="2" s="1"/>
  <c r="BJ315" i="2" s="1"/>
  <c r="BI315" i="2" s="1"/>
  <c r="BH315" i="2" s="1"/>
  <c r="BG315" i="2" s="1"/>
  <c r="BF315" i="2" s="1"/>
  <c r="BE315" i="2" s="1"/>
  <c r="BA185" i="2"/>
  <c r="AT187" i="2"/>
  <c r="AS187" i="2" s="1"/>
  <c r="AR187" i="2" s="1"/>
  <c r="AQ187" i="2" s="1"/>
  <c r="AP187" i="2" s="1"/>
  <c r="AO187" i="2" s="1"/>
  <c r="AN187" i="2" s="1"/>
  <c r="AM187" i="2" s="1"/>
  <c r="AL187" i="2" s="1"/>
  <c r="AT202" i="2"/>
  <c r="AS202" i="2" s="1"/>
  <c r="AR202" i="2" s="1"/>
  <c r="AQ202" i="2" s="1"/>
  <c r="AP202" i="2" s="1"/>
  <c r="AO202" i="2" s="1"/>
  <c r="AN202" i="2" s="1"/>
  <c r="AM202" i="2" s="1"/>
  <c r="AL202" i="2" s="1"/>
  <c r="BA23" i="2"/>
  <c r="BA303" i="2"/>
  <c r="BA237" i="2"/>
  <c r="BA174" i="2"/>
  <c r="BA235" i="2"/>
  <c r="BA154" i="2"/>
  <c r="BA58" i="2"/>
  <c r="BA295" i="2"/>
  <c r="AH239" i="2"/>
  <c r="BA144" i="2"/>
  <c r="AE116" i="2"/>
  <c r="AD116" i="2"/>
  <c r="AH323" i="2"/>
  <c r="AH201" i="2"/>
  <c r="AH182" i="2"/>
  <c r="AB182" i="2" s="1"/>
  <c r="AH147" i="2"/>
  <c r="AA153" i="2"/>
  <c r="AB153" i="2"/>
  <c r="AB218" i="2"/>
  <c r="BA243" i="2"/>
  <c r="AH312" i="2"/>
  <c r="AA312" i="2" s="1"/>
  <c r="AH94" i="2"/>
  <c r="AH157" i="2"/>
  <c r="AH264" i="2"/>
  <c r="AH57" i="2"/>
  <c r="AD175" i="2"/>
  <c r="AZ175" i="2" s="1"/>
  <c r="Y175" i="2"/>
  <c r="X175" i="2" s="1"/>
  <c r="AE175" i="2"/>
  <c r="AZ60" i="2"/>
  <c r="AH301" i="2"/>
  <c r="AH28" i="2"/>
  <c r="AB28" i="2" s="1"/>
  <c r="AH241" i="2"/>
  <c r="AB216" i="2"/>
  <c r="AA216" i="2"/>
  <c r="AH258" i="2"/>
  <c r="AA162" i="2"/>
  <c r="AB162" i="2"/>
  <c r="AA32" i="2"/>
  <c r="AB32" i="2"/>
  <c r="AH300" i="2"/>
  <c r="AH208" i="2"/>
  <c r="BA375" i="2"/>
  <c r="AC185" i="2"/>
  <c r="AF185" i="2"/>
  <c r="I185" i="2"/>
  <c r="BM102" i="2"/>
  <c r="BL102" i="2" s="1"/>
  <c r="BK102" i="2" s="1"/>
  <c r="BJ102" i="2" s="1"/>
  <c r="BI102" i="2" s="1"/>
  <c r="BH102" i="2" s="1"/>
  <c r="BG102" i="2" s="1"/>
  <c r="BF102" i="2" s="1"/>
  <c r="BE102" i="2" s="1"/>
  <c r="AC193" i="2"/>
  <c r="AF193" i="2"/>
  <c r="I193" i="2"/>
  <c r="AB193" i="2"/>
  <c r="BM119" i="2"/>
  <c r="BL119" i="2" s="1"/>
  <c r="BK119" i="2" s="1"/>
  <c r="BJ119" i="2" s="1"/>
  <c r="BI119" i="2" s="1"/>
  <c r="BH119" i="2" s="1"/>
  <c r="BG119" i="2" s="1"/>
  <c r="BF119" i="2" s="1"/>
  <c r="BE119" i="2" s="1"/>
  <c r="BM40" i="2"/>
  <c r="BL40" i="2" s="1"/>
  <c r="BK40" i="2" s="1"/>
  <c r="BJ40" i="2" s="1"/>
  <c r="BI40" i="2" s="1"/>
  <c r="BH40" i="2" s="1"/>
  <c r="BG40" i="2" s="1"/>
  <c r="BF40" i="2" s="1"/>
  <c r="BE40" i="2" s="1"/>
  <c r="AC30" i="2"/>
  <c r="I30" i="2"/>
  <c r="AF30" i="2"/>
  <c r="AB30" i="2"/>
  <c r="BM61" i="2"/>
  <c r="BL61" i="2" s="1"/>
  <c r="BK61" i="2" s="1"/>
  <c r="BJ61" i="2" s="1"/>
  <c r="BI61" i="2" s="1"/>
  <c r="BH61" i="2" s="1"/>
  <c r="BG61" i="2" s="1"/>
  <c r="BF61" i="2" s="1"/>
  <c r="BE61" i="2" s="1"/>
  <c r="I92" i="2"/>
  <c r="AC92" i="2"/>
  <c r="AF92" i="2"/>
  <c r="AE92" i="2"/>
  <c r="AD92" i="2"/>
  <c r="I313" i="2"/>
  <c r="R313" i="2"/>
  <c r="AF313" i="2"/>
  <c r="AC313" i="2"/>
  <c r="AE313" i="2"/>
  <c r="AD313" i="2"/>
  <c r="AB313" i="2"/>
  <c r="I121" i="2"/>
  <c r="AF121" i="2"/>
  <c r="AC121" i="2"/>
  <c r="BM63" i="2"/>
  <c r="BL63" i="2" s="1"/>
  <c r="BK63" i="2" s="1"/>
  <c r="BJ63" i="2" s="1"/>
  <c r="BI63" i="2" s="1"/>
  <c r="BH63" i="2" s="1"/>
  <c r="BG63" i="2" s="1"/>
  <c r="BF63" i="2" s="1"/>
  <c r="BE63" i="2" s="1"/>
  <c r="AC314" i="2"/>
  <c r="R314" i="2"/>
  <c r="AF314" i="2"/>
  <c r="I314" i="2"/>
  <c r="AD314" i="2"/>
  <c r="AB314" i="2"/>
  <c r="AE314" i="2"/>
  <c r="BM189" i="2"/>
  <c r="BL189" i="2" s="1"/>
  <c r="BK189" i="2" s="1"/>
  <c r="BJ189" i="2" s="1"/>
  <c r="BI189" i="2" s="1"/>
  <c r="BH189" i="2" s="1"/>
  <c r="BG189" i="2" s="1"/>
  <c r="BF189" i="2" s="1"/>
  <c r="BE189" i="2" s="1"/>
  <c r="AF309" i="2"/>
  <c r="AC309" i="2"/>
  <c r="I309" i="2"/>
  <c r="AE309" i="2"/>
  <c r="AB309" i="2"/>
  <c r="AD309" i="2"/>
  <c r="BM246" i="2"/>
  <c r="BL246" i="2" s="1"/>
  <c r="BK246" i="2" s="1"/>
  <c r="BJ246" i="2" s="1"/>
  <c r="BI246" i="2" s="1"/>
  <c r="BH246" i="2" s="1"/>
  <c r="BG246" i="2" s="1"/>
  <c r="BF246" i="2" s="1"/>
  <c r="BE246" i="2" s="1"/>
  <c r="AJ342" i="2"/>
  <c r="AK342" i="2"/>
  <c r="AI342" i="2"/>
  <c r="BM215" i="2"/>
  <c r="BL215" i="2"/>
  <c r="BK215" i="2" s="1"/>
  <c r="BJ215" i="2" s="1"/>
  <c r="BI215" i="2" s="1"/>
  <c r="BH215" i="2" s="1"/>
  <c r="BG215" i="2" s="1"/>
  <c r="BF215" i="2" s="1"/>
  <c r="BE215" i="2" s="1"/>
  <c r="BM230" i="2"/>
  <c r="BL230" i="2" s="1"/>
  <c r="BK230" i="2" s="1"/>
  <c r="BJ230" i="2" s="1"/>
  <c r="BI230" i="2" s="1"/>
  <c r="BH230" i="2" s="1"/>
  <c r="BG230" i="2" s="1"/>
  <c r="BF230" i="2" s="1"/>
  <c r="BE230" i="2" s="1"/>
  <c r="AF315" i="2"/>
  <c r="AC315" i="2"/>
  <c r="I315" i="2"/>
  <c r="AD315" i="2"/>
  <c r="AB315" i="2"/>
  <c r="AE315" i="2"/>
  <c r="R202" i="2"/>
  <c r="I202" i="2"/>
  <c r="AC202" i="2"/>
  <c r="AF202" i="2"/>
  <c r="I304" i="2"/>
  <c r="AF304" i="2"/>
  <c r="AC304" i="2"/>
  <c r="BA254" i="2"/>
  <c r="BA166" i="2"/>
  <c r="AB236" i="2"/>
  <c r="AA236" i="2"/>
  <c r="AB188" i="2"/>
  <c r="AA188" i="2"/>
  <c r="AB261" i="2"/>
  <c r="AA261" i="2"/>
  <c r="AB226" i="2"/>
  <c r="AA226" i="2"/>
  <c r="AA84" i="2"/>
  <c r="AA118" i="2"/>
  <c r="AA310" i="2"/>
  <c r="AB310" i="2"/>
  <c r="AZ140" i="2"/>
  <c r="AZ206" i="2"/>
  <c r="AD248" i="2"/>
  <c r="AE248" i="2"/>
  <c r="BC339" i="2"/>
  <c r="BB339" i="2"/>
  <c r="BD339" i="2"/>
  <c r="AI329" i="2"/>
  <c r="AJ329" i="2"/>
  <c r="AK329" i="2"/>
  <c r="AA137" i="2"/>
  <c r="AZ311" i="2"/>
  <c r="AD223" i="2"/>
  <c r="AZ223" i="2" s="1"/>
  <c r="AE223" i="2"/>
  <c r="Y223" i="2"/>
  <c r="X223" i="2" s="1"/>
  <c r="AK377" i="2"/>
  <c r="AI377" i="2"/>
  <c r="AJ377" i="2"/>
  <c r="BD345" i="2"/>
  <c r="BB345" i="2"/>
  <c r="BC345" i="2"/>
  <c r="BD378" i="2"/>
  <c r="BC378" i="2"/>
  <c r="BB378" i="2"/>
  <c r="AA341" i="2"/>
  <c r="AA364" i="2"/>
  <c r="I98" i="2"/>
  <c r="AF98" i="2"/>
  <c r="AC98" i="2"/>
  <c r="AC47" i="2"/>
  <c r="AF47" i="2"/>
  <c r="I47" i="2"/>
  <c r="AB47" i="2"/>
  <c r="AF294" i="2"/>
  <c r="I294" i="2"/>
  <c r="R294" i="2"/>
  <c r="AC294" i="2"/>
  <c r="AA306" i="2"/>
  <c r="BM194" i="2"/>
  <c r="BL194" i="2" s="1"/>
  <c r="BK194" i="2" s="1"/>
  <c r="BJ194" i="2" s="1"/>
  <c r="BI194" i="2" s="1"/>
  <c r="BH194" i="2" s="1"/>
  <c r="BG194" i="2" s="1"/>
  <c r="BF194" i="2" s="1"/>
  <c r="BE194" i="2" s="1"/>
  <c r="AE40" i="2"/>
  <c r="AD40" i="2"/>
  <c r="BM273" i="2"/>
  <c r="BL273" i="2" s="1"/>
  <c r="BK273" i="2" s="1"/>
  <c r="BJ273" i="2" s="1"/>
  <c r="BI273" i="2" s="1"/>
  <c r="BH273" i="2" s="1"/>
  <c r="BG273" i="2" s="1"/>
  <c r="BF273" i="2" s="1"/>
  <c r="BE273" i="2" s="1"/>
  <c r="AA30" i="2"/>
  <c r="Y30" i="2" s="1"/>
  <c r="X30" i="2" s="1"/>
  <c r="BM182" i="2"/>
  <c r="BL182" i="2" s="1"/>
  <c r="BK182" i="2" s="1"/>
  <c r="BJ182" i="2" s="1"/>
  <c r="BI182" i="2" s="1"/>
  <c r="BH182" i="2" s="1"/>
  <c r="BG182" i="2" s="1"/>
  <c r="BF182" i="2" s="1"/>
  <c r="BE182" i="2" s="1"/>
  <c r="BM313" i="2"/>
  <c r="BL313" i="2" s="1"/>
  <c r="BK313" i="2" s="1"/>
  <c r="BJ313" i="2" s="1"/>
  <c r="BI313" i="2" s="1"/>
  <c r="BH313" i="2" s="1"/>
  <c r="BG313" i="2" s="1"/>
  <c r="BF313" i="2" s="1"/>
  <c r="BE313" i="2" s="1"/>
  <c r="I317" i="2"/>
  <c r="R317" i="2"/>
  <c r="AC317" i="2"/>
  <c r="AF317" i="2"/>
  <c r="AB317" i="2"/>
  <c r="I246" i="2"/>
  <c r="AC246" i="2"/>
  <c r="AF246" i="2"/>
  <c r="R246" i="2"/>
  <c r="AE246" i="2"/>
  <c r="AB246" i="2"/>
  <c r="BM142" i="2"/>
  <c r="BL142" i="2" s="1"/>
  <c r="BK142" i="2" s="1"/>
  <c r="BJ142" i="2" s="1"/>
  <c r="BI142" i="2" s="1"/>
  <c r="BH142" i="2" s="1"/>
  <c r="BG142" i="2" s="1"/>
  <c r="BF142" i="2" s="1"/>
  <c r="BE142" i="2" s="1"/>
  <c r="AC215" i="2"/>
  <c r="AF215" i="2"/>
  <c r="I215" i="2"/>
  <c r="R215" i="2"/>
  <c r="BC201" i="2"/>
  <c r="BD201" i="2"/>
  <c r="BB201" i="2"/>
  <c r="BM187" i="2"/>
  <c r="BL187" i="2" s="1"/>
  <c r="BK187" i="2" s="1"/>
  <c r="BJ187" i="2" s="1"/>
  <c r="BI187" i="2" s="1"/>
  <c r="BH187" i="2" s="1"/>
  <c r="BG187" i="2" s="1"/>
  <c r="BF187" i="2" s="1"/>
  <c r="BE187" i="2" s="1"/>
  <c r="BM202" i="2"/>
  <c r="BL202" i="2" s="1"/>
  <c r="BK202" i="2" s="1"/>
  <c r="BJ202" i="2" s="1"/>
  <c r="BI202" i="2" s="1"/>
  <c r="BH202" i="2" s="1"/>
  <c r="BG202" i="2" s="1"/>
  <c r="BF202" i="2" s="1"/>
  <c r="BE202" i="2" s="1"/>
  <c r="BM304" i="2"/>
  <c r="BL304" i="2" s="1"/>
  <c r="BK304" i="2" s="1"/>
  <c r="BJ304" i="2" s="1"/>
  <c r="BI304" i="2" s="1"/>
  <c r="BH304" i="2" s="1"/>
  <c r="BG304" i="2" s="1"/>
  <c r="BF304" i="2" s="1"/>
  <c r="BE304" i="2" s="1"/>
  <c r="AA207" i="2"/>
  <c r="AB207" i="2"/>
  <c r="AA174" i="2"/>
  <c r="AB174" i="2"/>
  <c r="AA227" i="2"/>
  <c r="AB227" i="2"/>
  <c r="AA146" i="2"/>
  <c r="AB146" i="2"/>
  <c r="AA136" i="2"/>
  <c r="AB136" i="2"/>
  <c r="AD168" i="2"/>
  <c r="AE168" i="2"/>
  <c r="AH86" i="2"/>
  <c r="BA197" i="2"/>
  <c r="AH296" i="2"/>
  <c r="AH41" i="2"/>
  <c r="AZ308" i="2"/>
  <c r="AH25" i="2"/>
  <c r="AH177" i="2"/>
  <c r="AA360" i="2"/>
  <c r="AB360" i="2"/>
  <c r="AA88" i="2"/>
  <c r="AB88" i="2"/>
  <c r="AH53" i="2"/>
  <c r="AH365" i="2"/>
  <c r="BA367" i="2"/>
  <c r="AA186" i="2"/>
  <c r="AF252" i="2"/>
  <c r="I252" i="2"/>
  <c r="AC252" i="2"/>
  <c r="R252" i="2"/>
  <c r="I122" i="2"/>
  <c r="AF122" i="2"/>
  <c r="AC122" i="2"/>
  <c r="BM66" i="2"/>
  <c r="BL66" i="2" s="1"/>
  <c r="BK66" i="2" s="1"/>
  <c r="BJ66" i="2" s="1"/>
  <c r="BI66" i="2" s="1"/>
  <c r="BH66" i="2" s="1"/>
  <c r="BG66" i="2" s="1"/>
  <c r="BF66" i="2" s="1"/>
  <c r="BE66" i="2" s="1"/>
  <c r="AC83" i="2"/>
  <c r="AF83" i="2"/>
  <c r="I83" i="2"/>
  <c r="I273" i="2"/>
  <c r="AC273" i="2"/>
  <c r="AF273" i="2"/>
  <c r="AF61" i="2"/>
  <c r="AC61" i="2"/>
  <c r="I61" i="2"/>
  <c r="BM240" i="2"/>
  <c r="BL240" i="2" s="1"/>
  <c r="BK240" i="2" s="1"/>
  <c r="BJ240" i="2" s="1"/>
  <c r="BI240" i="2" s="1"/>
  <c r="BH240" i="2" s="1"/>
  <c r="BG240" i="2" s="1"/>
  <c r="BF240" i="2" s="1"/>
  <c r="BE240" i="2" s="1"/>
  <c r="BM324" i="2"/>
  <c r="BL324" i="2" s="1"/>
  <c r="BK324" i="2" s="1"/>
  <c r="BJ324" i="2" s="1"/>
  <c r="BI324" i="2" s="1"/>
  <c r="BH324" i="2" s="1"/>
  <c r="BG324" i="2" s="1"/>
  <c r="BF324" i="2" s="1"/>
  <c r="BE324" i="2" s="1"/>
  <c r="I211" i="2"/>
  <c r="AF211" i="2"/>
  <c r="R211" i="2"/>
  <c r="AC211" i="2"/>
  <c r="BM195" i="2"/>
  <c r="BL195" i="2" s="1"/>
  <c r="BK195" i="2" s="1"/>
  <c r="BJ195" i="2" s="1"/>
  <c r="BI195" i="2" s="1"/>
  <c r="BH195" i="2" s="1"/>
  <c r="BG195" i="2" s="1"/>
  <c r="BF195" i="2" s="1"/>
  <c r="BE195" i="2" s="1"/>
  <c r="AF142" i="2"/>
  <c r="I142" i="2"/>
  <c r="AC142" i="2"/>
  <c r="BM218" i="2"/>
  <c r="BL218" i="2" s="1"/>
  <c r="BK218" i="2" s="1"/>
  <c r="BJ218" i="2" s="1"/>
  <c r="BI218" i="2" s="1"/>
  <c r="BH218" i="2" s="1"/>
  <c r="BG218" i="2" s="1"/>
  <c r="BF218" i="2" s="1"/>
  <c r="BE218" i="2" s="1"/>
  <c r="AT36" i="2"/>
  <c r="AS36" i="2" s="1"/>
  <c r="AR36" i="2" s="1"/>
  <c r="AQ36" i="2" s="1"/>
  <c r="AP36" i="2" s="1"/>
  <c r="AO36" i="2" s="1"/>
  <c r="AN36" i="2" s="1"/>
  <c r="AM36" i="2" s="1"/>
  <c r="AL36" i="2" s="1"/>
  <c r="AT199" i="2"/>
  <c r="AS199" i="2" s="1"/>
  <c r="AR199" i="2" s="1"/>
  <c r="AQ199" i="2" s="1"/>
  <c r="AP199" i="2" s="1"/>
  <c r="AO199" i="2" s="1"/>
  <c r="AN199" i="2" s="1"/>
  <c r="AM199" i="2" s="1"/>
  <c r="AL199" i="2" s="1"/>
  <c r="AT290" i="2"/>
  <c r="AS290" i="2" s="1"/>
  <c r="AR290" i="2" s="1"/>
  <c r="AQ290" i="2" s="1"/>
  <c r="AP290" i="2" s="1"/>
  <c r="AO290" i="2" s="1"/>
  <c r="AN290" i="2" s="1"/>
  <c r="AM290" i="2" s="1"/>
  <c r="AL290" i="2" s="1"/>
  <c r="BA171" i="2"/>
  <c r="BA139" i="2"/>
  <c r="BA108" i="2"/>
  <c r="BA277" i="2"/>
  <c r="BA232" i="2"/>
  <c r="BA34" i="2"/>
  <c r="BA37" i="2"/>
  <c r="BA91" i="2"/>
  <c r="BA282" i="2"/>
  <c r="BA141" i="2"/>
  <c r="AH69" i="2"/>
  <c r="AB89" i="2"/>
  <c r="AA89" i="2"/>
  <c r="AB72" i="2"/>
  <c r="AA72" i="2"/>
  <c r="AH273" i="2"/>
  <c r="AA273" i="2" s="1"/>
  <c r="AD273" i="2" s="1"/>
  <c r="AH197" i="2"/>
  <c r="AA56" i="2"/>
  <c r="AB56" i="2"/>
  <c r="AH166" i="2"/>
  <c r="AD27" i="2"/>
  <c r="AZ27" i="2" s="1"/>
  <c r="AE27" i="2"/>
  <c r="Y27" i="2"/>
  <c r="X27" i="2" s="1"/>
  <c r="AA148" i="2"/>
  <c r="AB148" i="2"/>
  <c r="AA203" i="2"/>
  <c r="AB203" i="2"/>
  <c r="AI336" i="2"/>
  <c r="AJ336" i="2"/>
  <c r="AK336" i="2"/>
  <c r="BB335" i="2"/>
  <c r="BC335" i="2"/>
  <c r="BD335" i="2"/>
  <c r="AB178" i="2"/>
  <c r="AA178" i="2"/>
  <c r="AA356" i="2"/>
  <c r="AB356" i="2"/>
  <c r="AB331" i="2"/>
  <c r="AA331" i="2"/>
  <c r="O385" i="2"/>
  <c r="O354" i="2"/>
  <c r="O322" i="2"/>
  <c r="O347" i="2"/>
  <c r="O352" i="2"/>
  <c r="O321" i="2"/>
  <c r="O328" i="2"/>
  <c r="O371" i="2"/>
  <c r="O377" i="2"/>
  <c r="O383" i="2"/>
  <c r="O315" i="2"/>
  <c r="O358" i="2"/>
  <c r="O316" i="2"/>
  <c r="O372" i="2"/>
  <c r="O339" i="2"/>
  <c r="O384" i="2"/>
  <c r="O375" i="2"/>
  <c r="O350" i="2"/>
  <c r="O355" i="2"/>
  <c r="O331" i="2"/>
  <c r="O357" i="2"/>
  <c r="O336" i="2"/>
  <c r="O330" i="2"/>
  <c r="O351" i="2"/>
  <c r="O340" i="2"/>
  <c r="O335" i="2"/>
  <c r="O325" i="2"/>
  <c r="O362" i="2"/>
  <c r="O364" i="2"/>
  <c r="O324" i="2"/>
  <c r="O366" i="2"/>
  <c r="O348" i="2"/>
  <c r="O363" i="2"/>
  <c r="O370" i="2"/>
  <c r="O360" i="2"/>
  <c r="O356" i="2"/>
  <c r="O345" i="2"/>
  <c r="O337" i="2"/>
  <c r="O380" i="2"/>
  <c r="O346" i="2"/>
  <c r="O373" i="2"/>
  <c r="O343" i="2"/>
  <c r="O332" i="2"/>
  <c r="O365" i="2"/>
  <c r="O379" i="2"/>
  <c r="O381" i="2"/>
  <c r="O342" i="2"/>
  <c r="C15" i="2"/>
  <c r="O320" i="2"/>
  <c r="O318" i="2"/>
  <c r="O361" i="2"/>
  <c r="O334" i="2"/>
  <c r="O338" i="2"/>
  <c r="O369" i="2"/>
  <c r="O327" i="2"/>
  <c r="O367" i="2"/>
  <c r="O374" i="2"/>
  <c r="O319" i="2"/>
  <c r="O382" i="2"/>
  <c r="O359" i="2"/>
  <c r="O368" i="2"/>
  <c r="O333" i="2"/>
  <c r="O317" i="2"/>
  <c r="O341" i="2"/>
  <c r="O349" i="2"/>
  <c r="O323" i="2"/>
  <c r="O376" i="2"/>
  <c r="O344" i="2"/>
  <c r="O326" i="2"/>
  <c r="O329" i="2"/>
  <c r="O353" i="2"/>
  <c r="O378" i="2"/>
  <c r="C16" i="2"/>
  <c r="D18" i="2" s="1"/>
  <c r="AI385" i="2"/>
  <c r="AH385" i="2" s="1"/>
  <c r="AB385" i="2" s="1"/>
  <c r="AK385" i="2"/>
  <c r="AJ385" i="2"/>
  <c r="K385" i="2"/>
  <c r="AF385" i="2"/>
  <c r="AC385" i="2"/>
  <c r="BM385" i="2"/>
  <c r="BL385" i="2" s="1"/>
  <c r="BK385" i="2" s="1"/>
  <c r="BJ385" i="2" s="1"/>
  <c r="BI385" i="2" s="1"/>
  <c r="BH385" i="2" s="1"/>
  <c r="BG385" i="2" s="1"/>
  <c r="BF385" i="2" s="1"/>
  <c r="BE385" i="2" s="1"/>
  <c r="J106" i="1"/>
  <c r="R106" i="1"/>
  <c r="J109" i="1"/>
  <c r="R109" i="1"/>
  <c r="J117" i="1"/>
  <c r="R117" i="1"/>
  <c r="J125" i="1"/>
  <c r="R125" i="1"/>
  <c r="J145" i="1"/>
  <c r="R145" i="1"/>
  <c r="J177" i="1"/>
  <c r="R177" i="1"/>
  <c r="C16" i="1"/>
  <c r="D18" i="1" s="1"/>
  <c r="O400" i="1"/>
  <c r="O71" i="1"/>
  <c r="O341" i="1"/>
  <c r="O123" i="1"/>
  <c r="O117" i="1"/>
  <c r="O128" i="1"/>
  <c r="O56" i="1"/>
  <c r="O360" i="1"/>
  <c r="O365" i="1"/>
  <c r="O348" i="1"/>
  <c r="O114" i="1"/>
  <c r="O89" i="1"/>
  <c r="O80" i="1"/>
  <c r="O105" i="1"/>
  <c r="O64" i="1"/>
  <c r="O371" i="1"/>
  <c r="O45" i="1"/>
  <c r="O151" i="1"/>
  <c r="O40" i="1"/>
  <c r="O189" i="1"/>
  <c r="C15" i="1"/>
  <c r="O175" i="1"/>
  <c r="O21" i="1"/>
  <c r="O358" i="1"/>
  <c r="O368" i="1"/>
  <c r="O182" i="1"/>
  <c r="O396" i="1"/>
  <c r="O54" i="1"/>
  <c r="O87" i="1"/>
  <c r="O380" i="1"/>
  <c r="O42" i="1"/>
  <c r="O66" i="1"/>
  <c r="O52" i="1"/>
  <c r="O317" i="1"/>
  <c r="O83" i="1"/>
  <c r="O315" i="1"/>
  <c r="O93" i="1"/>
  <c r="O62" i="1"/>
  <c r="O397" i="1"/>
  <c r="O58" i="1"/>
  <c r="O131" i="1"/>
  <c r="O22" i="1"/>
  <c r="O336" i="1"/>
  <c r="O110" i="1"/>
  <c r="O51" i="1"/>
  <c r="O74" i="1"/>
  <c r="O409" i="1"/>
  <c r="O402" i="1"/>
  <c r="O257" i="1"/>
  <c r="O96" i="1"/>
  <c r="O109" i="1"/>
  <c r="O116" i="1"/>
  <c r="O154" i="1"/>
  <c r="O135" i="1"/>
  <c r="O338" i="1"/>
  <c r="O405" i="1"/>
  <c r="O106" i="1"/>
  <c r="O81" i="1"/>
  <c r="O334" i="1"/>
  <c r="O97" i="1"/>
  <c r="O359" i="1"/>
  <c r="O35" i="1"/>
  <c r="O389" i="1"/>
  <c r="O138" i="1"/>
  <c r="O32" i="1"/>
  <c r="O92" i="1"/>
  <c r="O48" i="1"/>
  <c r="O150" i="1"/>
  <c r="O372" i="1"/>
  <c r="O59" i="1"/>
  <c r="O36" i="1"/>
  <c r="O70" i="1"/>
  <c r="O178" i="1"/>
  <c r="O82" i="1"/>
  <c r="O313" i="1"/>
  <c r="O161" i="1"/>
  <c r="O23" i="1"/>
  <c r="O251" i="1"/>
  <c r="O395" i="1"/>
  <c r="O362" i="1"/>
  <c r="O65" i="1"/>
  <c r="O378" i="1"/>
  <c r="O407" i="1"/>
  <c r="O404" i="1"/>
  <c r="O119" i="1"/>
  <c r="O34" i="1"/>
  <c r="O363" i="1"/>
  <c r="O44" i="1"/>
  <c r="O364" i="1"/>
  <c r="O68" i="1"/>
  <c r="O94" i="1"/>
  <c r="O387" i="1"/>
  <c r="O340" i="1"/>
  <c r="O391" i="1"/>
  <c r="O399" i="1"/>
  <c r="O101" i="1"/>
  <c r="O367" i="1"/>
  <c r="O39" i="1"/>
  <c r="O125" i="1"/>
  <c r="O311" i="1"/>
  <c r="O63" i="1"/>
  <c r="O373" i="1"/>
  <c r="O73" i="1"/>
  <c r="O323" i="1"/>
  <c r="O374" i="1"/>
  <c r="O343" i="1"/>
  <c r="O27" i="1"/>
  <c r="O127" i="1"/>
  <c r="O180" i="1"/>
  <c r="O24" i="1"/>
  <c r="O76" i="1"/>
  <c r="O393" i="1"/>
  <c r="O108" i="1"/>
  <c r="O356" i="1"/>
  <c r="O136" i="1"/>
  <c r="O84" i="1"/>
  <c r="O98" i="1"/>
  <c r="O37" i="1"/>
  <c r="O188" i="1"/>
  <c r="O354" i="1"/>
  <c r="O29" i="1"/>
  <c r="O174" i="1"/>
  <c r="O171" i="1"/>
  <c r="O344" i="1"/>
  <c r="O47" i="1"/>
  <c r="O99" i="1"/>
  <c r="O155" i="1"/>
  <c r="O30" i="1"/>
  <c r="O115" i="1"/>
  <c r="O361" i="1"/>
  <c r="O118" i="1"/>
  <c r="O384" i="1"/>
  <c r="O333" i="1"/>
  <c r="O95" i="1"/>
  <c r="O324" i="1"/>
  <c r="O33" i="1"/>
  <c r="O381" i="1"/>
  <c r="O75" i="1"/>
  <c r="O43" i="1"/>
  <c r="O85" i="1"/>
  <c r="O41" i="1"/>
  <c r="O28" i="1"/>
  <c r="O408" i="1"/>
  <c r="O370" i="1"/>
  <c r="O385" i="1"/>
  <c r="O352" i="1"/>
  <c r="O31" i="1"/>
  <c r="O305" i="1"/>
  <c r="O72" i="1"/>
  <c r="O55" i="1"/>
  <c r="O331" i="1"/>
  <c r="O390" i="1"/>
  <c r="O279" i="1"/>
  <c r="O357" i="1"/>
  <c r="O181" i="1"/>
  <c r="O394" i="1"/>
  <c r="O342" i="1"/>
  <c r="O38" i="1"/>
  <c r="O386" i="1"/>
  <c r="O332" i="1"/>
  <c r="O91" i="1"/>
  <c r="O379" i="1"/>
  <c r="O107" i="1"/>
  <c r="O187" i="1"/>
  <c r="O139" i="1"/>
  <c r="O130" i="1"/>
  <c r="O383" i="1"/>
  <c r="O122" i="1"/>
  <c r="O143" i="1"/>
  <c r="O57" i="1"/>
  <c r="O67" i="1"/>
  <c r="O153" i="1"/>
  <c r="O406" i="1"/>
  <c r="O183" i="1"/>
  <c r="O26" i="1"/>
  <c r="O355" i="1"/>
  <c r="O403" i="1"/>
  <c r="O50" i="1"/>
  <c r="O25" i="1"/>
  <c r="O100" i="1"/>
  <c r="O104" i="1"/>
  <c r="O111" i="1"/>
  <c r="O353" i="1"/>
  <c r="O375" i="1"/>
  <c r="O326" i="1"/>
  <c r="O126" i="1"/>
  <c r="O121" i="1"/>
  <c r="O304" i="1"/>
  <c r="O86" i="1"/>
  <c r="O61" i="1"/>
  <c r="O102" i="1"/>
  <c r="O77" i="1"/>
  <c r="O330" i="1"/>
  <c r="O46" i="1"/>
  <c r="O79" i="1"/>
  <c r="O134" i="1"/>
  <c r="O90" i="1"/>
  <c r="O401" i="1"/>
  <c r="O337" i="1"/>
  <c r="O253" i="1"/>
  <c r="O369" i="1"/>
  <c r="O392" i="1"/>
  <c r="O350" i="1"/>
  <c r="O145" i="1"/>
  <c r="O377" i="1"/>
  <c r="O388" i="1"/>
  <c r="O60" i="1"/>
  <c r="O376" i="1"/>
  <c r="O103" i="1"/>
  <c r="O149" i="1"/>
  <c r="O120" i="1"/>
  <c r="O339" i="1"/>
  <c r="O112" i="1"/>
  <c r="O113" i="1"/>
  <c r="O398" i="1"/>
  <c r="O78" i="1"/>
  <c r="O53" i="1"/>
  <c r="O177" i="1"/>
  <c r="O69" i="1"/>
  <c r="O312" i="1"/>
  <c r="O366" i="1"/>
  <c r="O124" i="1"/>
  <c r="O144" i="1"/>
  <c r="O329" i="1"/>
  <c r="O88" i="1"/>
  <c r="O382" i="1"/>
  <c r="O129" i="1"/>
  <c r="O49" i="1"/>
  <c r="M195" i="1"/>
  <c r="AE244" i="2"/>
  <c r="AD328" i="2"/>
  <c r="AE328" i="2"/>
  <c r="Y328" i="2"/>
  <c r="AE205" i="2"/>
  <c r="F16" i="1" l="1"/>
  <c r="F18" i="1" s="1"/>
  <c r="BS97" i="2"/>
  <c r="BQ97" i="2" s="1"/>
  <c r="BS88" i="2"/>
  <c r="BQ88" i="2" s="1"/>
  <c r="BS87" i="2"/>
  <c r="BQ87" i="2" s="1"/>
  <c r="BS86" i="2"/>
  <c r="BQ86" i="2" s="1"/>
  <c r="BS85" i="2"/>
  <c r="BQ85" i="2" s="1"/>
  <c r="BD389" i="2"/>
  <c r="BC389" i="2"/>
  <c r="BB389" i="2"/>
  <c r="BA389" i="2" s="1"/>
  <c r="BB390" i="2"/>
  <c r="BC390" i="2"/>
  <c r="BD390" i="2"/>
  <c r="BB391" i="2"/>
  <c r="BA391" i="2" s="1"/>
  <c r="BC391" i="2"/>
  <c r="BD391" i="2"/>
  <c r="AI390" i="2"/>
  <c r="AJ390" i="2"/>
  <c r="AK390" i="2"/>
  <c r="AJ389" i="2"/>
  <c r="AK389" i="2"/>
  <c r="AI389" i="2"/>
  <c r="AK391" i="2"/>
  <c r="AI391" i="2"/>
  <c r="AH391" i="2" s="1"/>
  <c r="AJ391" i="2"/>
  <c r="C18" i="2"/>
  <c r="F16" i="2"/>
  <c r="F18" i="2" s="1"/>
  <c r="BT35" i="2"/>
  <c r="BU35" i="2"/>
  <c r="AB26" i="2"/>
  <c r="AA26" i="2"/>
  <c r="AJ131" i="2"/>
  <c r="AI131" i="2"/>
  <c r="AK131" i="2"/>
  <c r="BU74" i="2"/>
  <c r="BT74" i="2"/>
  <c r="BS74" i="2" s="1"/>
  <c r="BQ74" i="2" s="1"/>
  <c r="BB286" i="2"/>
  <c r="BC286" i="2"/>
  <c r="BD286" i="2"/>
  <c r="AI169" i="2"/>
  <c r="AH169" i="2" s="1"/>
  <c r="AB169" i="2" s="1"/>
  <c r="AJ169" i="2"/>
  <c r="AK169" i="2"/>
  <c r="AI44" i="2"/>
  <c r="AJ44" i="2"/>
  <c r="AH44" i="2" s="1"/>
  <c r="AK44" i="2"/>
  <c r="CN57" i="2"/>
  <c r="CM57" i="2"/>
  <c r="CL57" i="2" s="1"/>
  <c r="BT16" i="2"/>
  <c r="BS16" i="2" s="1"/>
  <c r="BQ16" i="2" s="1"/>
  <c r="CJ16" i="2" s="1"/>
  <c r="BU16" i="2"/>
  <c r="AI122" i="2"/>
  <c r="AJ122" i="2"/>
  <c r="AK122" i="2"/>
  <c r="BU38" i="2"/>
  <c r="BT38" i="2"/>
  <c r="BS38" i="2" s="1"/>
  <c r="BQ38" i="2" s="1"/>
  <c r="BT41" i="2"/>
  <c r="BU41" i="2"/>
  <c r="BU57" i="2"/>
  <c r="BT57" i="2"/>
  <c r="AK271" i="2"/>
  <c r="AJ271" i="2"/>
  <c r="AI271" i="2"/>
  <c r="AI58" i="2"/>
  <c r="AJ58" i="2"/>
  <c r="AK58" i="2"/>
  <c r="AJ61" i="2"/>
  <c r="AI61" i="2"/>
  <c r="AK61" i="2"/>
  <c r="BT47" i="2"/>
  <c r="BU47" i="2"/>
  <c r="AI52" i="2"/>
  <c r="AJ52" i="2"/>
  <c r="AH52" i="2" s="1"/>
  <c r="AK52" i="2"/>
  <c r="CM39" i="2"/>
  <c r="CL39" i="2" s="1"/>
  <c r="CN39" i="2"/>
  <c r="AI37" i="2"/>
  <c r="AJ37" i="2"/>
  <c r="AH37" i="2" s="1"/>
  <c r="AK37" i="2"/>
  <c r="BU7" i="2"/>
  <c r="BT7" i="2"/>
  <c r="BS7" i="2" s="1"/>
  <c r="BQ7" i="2" s="1"/>
  <c r="AK124" i="2"/>
  <c r="AJ124" i="2"/>
  <c r="AI124" i="2"/>
  <c r="AI102" i="2"/>
  <c r="AJ102" i="2"/>
  <c r="AK102" i="2"/>
  <c r="AK109" i="2"/>
  <c r="AI109" i="2"/>
  <c r="AJ109" i="2"/>
  <c r="AI71" i="2"/>
  <c r="AK71" i="2"/>
  <c r="AJ71" i="2"/>
  <c r="AH71" i="2" s="1"/>
  <c r="AJ245" i="2"/>
  <c r="AI245" i="2"/>
  <c r="AK245" i="2"/>
  <c r="AB23" i="2"/>
  <c r="AA23" i="2"/>
  <c r="BU63" i="2"/>
  <c r="BT63" i="2"/>
  <c r="AI185" i="2"/>
  <c r="AJ185" i="2"/>
  <c r="AK185" i="2"/>
  <c r="BU25" i="2"/>
  <c r="BT25" i="2"/>
  <c r="BS25" i="2" s="1"/>
  <c r="BQ25" i="2" s="1"/>
  <c r="CJ25" i="2" s="1"/>
  <c r="AB192" i="2"/>
  <c r="AA192" i="2"/>
  <c r="AI130" i="2"/>
  <c r="AJ130" i="2"/>
  <c r="AK130" i="2"/>
  <c r="AK228" i="2"/>
  <c r="AI228" i="2"/>
  <c r="AJ228" i="2"/>
  <c r="AI141" i="2"/>
  <c r="AH141" i="2" s="1"/>
  <c r="AK141" i="2"/>
  <c r="AJ141" i="2"/>
  <c r="AI224" i="2"/>
  <c r="AJ224" i="2"/>
  <c r="AK224" i="2"/>
  <c r="AI22" i="2"/>
  <c r="AK22" i="2"/>
  <c r="AJ22" i="2"/>
  <c r="AI222" i="2"/>
  <c r="AK222" i="2"/>
  <c r="AJ222" i="2"/>
  <c r="BU28" i="2"/>
  <c r="BT28" i="2"/>
  <c r="AI42" i="2"/>
  <c r="AJ42" i="2"/>
  <c r="AK42" i="2"/>
  <c r="AI221" i="2"/>
  <c r="AK221" i="2"/>
  <c r="AJ221" i="2"/>
  <c r="BT39" i="2"/>
  <c r="BS39" i="2" s="1"/>
  <c r="BQ39" i="2" s="1"/>
  <c r="BU39" i="2"/>
  <c r="AK81" i="2"/>
  <c r="AI81" i="2"/>
  <c r="AJ81" i="2"/>
  <c r="AK35" i="2"/>
  <c r="AJ35" i="2"/>
  <c r="AI35" i="2"/>
  <c r="AH35" i="2" s="1"/>
  <c r="AB35" i="2" s="1"/>
  <c r="AK190" i="2"/>
  <c r="AJ190" i="2"/>
  <c r="AI190" i="2"/>
  <c r="AH190" i="2" s="1"/>
  <c r="AJ229" i="2"/>
  <c r="AI229" i="2"/>
  <c r="AH229" i="2" s="1"/>
  <c r="AK229" i="2"/>
  <c r="BA2109" i="2"/>
  <c r="AI152" i="2"/>
  <c r="AJ152" i="2"/>
  <c r="AK152" i="2"/>
  <c r="AH252" i="2"/>
  <c r="AI125" i="2"/>
  <c r="AK125" i="2"/>
  <c r="AJ125" i="2"/>
  <c r="AH150" i="2"/>
  <c r="AB65" i="2"/>
  <c r="AA65" i="2"/>
  <c r="BS23" i="2"/>
  <c r="BQ23" i="2" s="1"/>
  <c r="AK123" i="2"/>
  <c r="AJ123" i="2"/>
  <c r="AI123" i="2"/>
  <c r="AH123" i="2" s="1"/>
  <c r="AJ267" i="2"/>
  <c r="AI267" i="2"/>
  <c r="AH267" i="2" s="1"/>
  <c r="AK267" i="2"/>
  <c r="BT52" i="2"/>
  <c r="BU52" i="2"/>
  <c r="AK164" i="2"/>
  <c r="AI164" i="2"/>
  <c r="AJ164" i="2"/>
  <c r="AB163" i="2"/>
  <c r="AA163" i="2"/>
  <c r="AK303" i="2"/>
  <c r="AJ303" i="2"/>
  <c r="AI303" i="2"/>
  <c r="AH303" i="2" s="1"/>
  <c r="AK237" i="2"/>
  <c r="AI237" i="2"/>
  <c r="AJ237" i="2"/>
  <c r="BU29" i="2"/>
  <c r="BT29" i="2"/>
  <c r="BS29" i="2" s="1"/>
  <c r="BQ29" i="2" s="1"/>
  <c r="AK268" i="2"/>
  <c r="AI268" i="2"/>
  <c r="AJ268" i="2"/>
  <c r="AZ283" i="2"/>
  <c r="BA371" i="2"/>
  <c r="AH378" i="2"/>
  <c r="AZ205" i="2"/>
  <c r="BA2713" i="2"/>
  <c r="BA2007" i="2"/>
  <c r="BA2040" i="2"/>
  <c r="CJ15" i="2"/>
  <c r="BA2112" i="2"/>
  <c r="BA2329" i="2"/>
  <c r="BA2675" i="2"/>
  <c r="BA2044" i="2"/>
  <c r="CL37" i="2"/>
  <c r="BA2097" i="2"/>
  <c r="BA2265" i="2"/>
  <c r="BA2080" i="2"/>
  <c r="BA2202" i="2"/>
  <c r="BA2055" i="2"/>
  <c r="BA354" i="2"/>
  <c r="BA2604" i="2"/>
  <c r="CL72" i="2"/>
  <c r="CJ72" i="2" s="1"/>
  <c r="BA2506" i="2"/>
  <c r="BA2558" i="2"/>
  <c r="BA2564" i="2"/>
  <c r="BA2031" i="2"/>
  <c r="BA2518" i="2"/>
  <c r="BA2492" i="2"/>
  <c r="AZ253" i="2"/>
  <c r="AH384" i="2"/>
  <c r="AH250" i="2"/>
  <c r="BA2686" i="2"/>
  <c r="AH45" i="2"/>
  <c r="BA2685" i="2"/>
  <c r="BA2149" i="2"/>
  <c r="AH48" i="2"/>
  <c r="AJ213" i="2"/>
  <c r="AK213" i="2"/>
  <c r="AI213" i="2"/>
  <c r="AH213" i="2" s="1"/>
  <c r="AB249" i="2"/>
  <c r="AA249" i="2"/>
  <c r="AA49" i="2"/>
  <c r="AB49" i="2"/>
  <c r="BT34" i="2"/>
  <c r="BS34" i="2" s="1"/>
  <c r="BQ34" i="2" s="1"/>
  <c r="CJ34" i="2" s="1"/>
  <c r="BU34" i="2"/>
  <c r="AJ262" i="2"/>
  <c r="AI262" i="2"/>
  <c r="AH262" i="2" s="1"/>
  <c r="AK262" i="2"/>
  <c r="AI211" i="2"/>
  <c r="AK211" i="2"/>
  <c r="AJ211" i="2"/>
  <c r="BA2196" i="2"/>
  <c r="AJ255" i="2"/>
  <c r="AK255" i="2"/>
  <c r="AI255" i="2"/>
  <c r="AH255" i="2" s="1"/>
  <c r="AI279" i="2"/>
  <c r="AH279" i="2" s="1"/>
  <c r="AK279" i="2"/>
  <c r="AJ279" i="2"/>
  <c r="BA2698" i="2"/>
  <c r="AJ183" i="2"/>
  <c r="AI183" i="2"/>
  <c r="AK183" i="2"/>
  <c r="BT14" i="2"/>
  <c r="BU14" i="2"/>
  <c r="AK104" i="2"/>
  <c r="AI104" i="2"/>
  <c r="AJ104" i="2"/>
  <c r="AJ97" i="2"/>
  <c r="AK97" i="2"/>
  <c r="AI97" i="2"/>
  <c r="AH329" i="2"/>
  <c r="CJ23" i="2"/>
  <c r="BA2353" i="2"/>
  <c r="BA2482" i="2"/>
  <c r="BA2377" i="2"/>
  <c r="BA2297" i="2"/>
  <c r="BA2560" i="2"/>
  <c r="AI232" i="2"/>
  <c r="AH232" i="2" s="1"/>
  <c r="AK232" i="2"/>
  <c r="AJ232" i="2"/>
  <c r="AZ158" i="2"/>
  <c r="AA70" i="2"/>
  <c r="AB70" i="2"/>
  <c r="BT36" i="2"/>
  <c r="BU36" i="2"/>
  <c r="BA2253" i="2"/>
  <c r="BS61" i="2"/>
  <c r="BQ61" i="2" s="1"/>
  <c r="BA2185" i="2"/>
  <c r="BA2184" i="2"/>
  <c r="AA75" i="2"/>
  <c r="AB75" i="2"/>
  <c r="BA2697" i="2"/>
  <c r="BA100" i="2"/>
  <c r="AZ328" i="2"/>
  <c r="AH366" i="2"/>
  <c r="BA2729" i="2"/>
  <c r="BA1984" i="2"/>
  <c r="BA2534" i="2"/>
  <c r="BA2345" i="2"/>
  <c r="BA2063" i="2"/>
  <c r="BA2182" i="2"/>
  <c r="BA2572" i="2"/>
  <c r="BA1975" i="2"/>
  <c r="AH21" i="2"/>
  <c r="AH269" i="2"/>
  <c r="AH112" i="2"/>
  <c r="BA2181" i="2"/>
  <c r="BA2532" i="2"/>
  <c r="BA2059" i="2"/>
  <c r="AH117" i="2"/>
  <c r="BA2615" i="2"/>
  <c r="AH120" i="2"/>
  <c r="AH24" i="2"/>
  <c r="BA2617" i="2"/>
  <c r="BA2682" i="2"/>
  <c r="AH287" i="2"/>
  <c r="BA2003" i="2"/>
  <c r="BA2574" i="2"/>
  <c r="BA2668" i="2"/>
  <c r="AJ254" i="2"/>
  <c r="AK254" i="2"/>
  <c r="AI254" i="2"/>
  <c r="AI100" i="2"/>
  <c r="AK100" i="2"/>
  <c r="AJ100" i="2"/>
  <c r="AI82" i="2"/>
  <c r="AK82" i="2"/>
  <c r="AJ82" i="2"/>
  <c r="AH82" i="2" s="1"/>
  <c r="AA277" i="2"/>
  <c r="AB277" i="2"/>
  <c r="CN31" i="2"/>
  <c r="CM31" i="2"/>
  <c r="CL31" i="2" s="1"/>
  <c r="CJ31" i="2" s="1"/>
  <c r="AI106" i="2"/>
  <c r="AH106" i="2" s="1"/>
  <c r="AJ106" i="2"/>
  <c r="AK106" i="2"/>
  <c r="BA2161" i="2"/>
  <c r="AJ83" i="2"/>
  <c r="AI83" i="2"/>
  <c r="AK83" i="2"/>
  <c r="AA145" i="2"/>
  <c r="AB145" i="2"/>
  <c r="AI77" i="2"/>
  <c r="AK77" i="2"/>
  <c r="AJ77" i="2"/>
  <c r="AH77" i="2" s="1"/>
  <c r="AA95" i="2"/>
  <c r="AB95" i="2"/>
  <c r="AI126" i="2"/>
  <c r="AJ126" i="2"/>
  <c r="AH126" i="2" s="1"/>
  <c r="AK126" i="2"/>
  <c r="BA329" i="2"/>
  <c r="AH363" i="2"/>
  <c r="BA317" i="2"/>
  <c r="Y317" i="2" s="1"/>
  <c r="BA347" i="2"/>
  <c r="BA2056" i="2"/>
  <c r="CJ37" i="2"/>
  <c r="BA2692" i="2"/>
  <c r="BA2439" i="2"/>
  <c r="BA2586" i="2"/>
  <c r="BA2028" i="2"/>
  <c r="BA2162" i="2"/>
  <c r="BA2488" i="2"/>
  <c r="AH233" i="2"/>
  <c r="BA2064" i="2"/>
  <c r="CJ9" i="2"/>
  <c r="BA2173" i="2"/>
  <c r="BA2256" i="2"/>
  <c r="AE66" i="2"/>
  <c r="AA189" i="2"/>
  <c r="AE189" i="2" s="1"/>
  <c r="AE195" i="2"/>
  <c r="AE47" i="2"/>
  <c r="AB105" i="2"/>
  <c r="AB195" i="2"/>
  <c r="Y285" i="2"/>
  <c r="X285" i="2" s="1"/>
  <c r="AA383" i="2"/>
  <c r="AE383" i="2" s="1"/>
  <c r="AD285" i="2"/>
  <c r="AZ285" i="2" s="1"/>
  <c r="AD110" i="2"/>
  <c r="AE110" i="2"/>
  <c r="BD388" i="2"/>
  <c r="BB388" i="2"/>
  <c r="BC388" i="2"/>
  <c r="AJ388" i="2"/>
  <c r="AK388" i="2"/>
  <c r="AI388" i="2"/>
  <c r="AH388" i="2" s="1"/>
  <c r="AB121" i="2"/>
  <c r="AA108" i="2"/>
  <c r="Y108" i="2" s="1"/>
  <c r="X108" i="2" s="1"/>
  <c r="AE317" i="2"/>
  <c r="AE121" i="2"/>
  <c r="AB270" i="2"/>
  <c r="AB138" i="2"/>
  <c r="Y205" i="2"/>
  <c r="X205" i="2" s="1"/>
  <c r="Y171" i="2"/>
  <c r="X171" i="2" s="1"/>
  <c r="AA59" i="2"/>
  <c r="AD59" i="2" s="1"/>
  <c r="AZ59" i="2" s="1"/>
  <c r="AD63" i="2"/>
  <c r="AB215" i="2"/>
  <c r="AA182" i="2"/>
  <c r="AE182" i="2" s="1"/>
  <c r="AB78" i="2"/>
  <c r="AB259" i="2"/>
  <c r="AB98" i="2"/>
  <c r="AD324" i="2"/>
  <c r="AA257" i="2"/>
  <c r="AI387" i="2"/>
  <c r="AH387" i="2" s="1"/>
  <c r="AJ387" i="2"/>
  <c r="AK387" i="2"/>
  <c r="BD386" i="2"/>
  <c r="BC386" i="2"/>
  <c r="BB386" i="2"/>
  <c r="AJ386" i="2"/>
  <c r="AK386" i="2"/>
  <c r="AI386" i="2"/>
  <c r="BB387" i="2"/>
  <c r="BC387" i="2"/>
  <c r="BD387" i="2"/>
  <c r="Y294" i="2"/>
  <c r="AD294" i="2"/>
  <c r="AZ294" i="2" s="1"/>
  <c r="AE176" i="2"/>
  <c r="AA99" i="2"/>
  <c r="AD99" i="2" s="1"/>
  <c r="AZ99" i="2" s="1"/>
  <c r="AA204" i="2"/>
  <c r="AD204" i="2" s="1"/>
  <c r="AB294" i="2"/>
  <c r="AA225" i="2"/>
  <c r="AD225" i="2" s="1"/>
  <c r="AZ225" i="2" s="1"/>
  <c r="AA35" i="2"/>
  <c r="AA307" i="2"/>
  <c r="AD307" i="2" s="1"/>
  <c r="CN50" i="2"/>
  <c r="CM50" i="2"/>
  <c r="CL50" i="2" s="1"/>
  <c r="CJ50" i="2" s="1"/>
  <c r="BB1962" i="2"/>
  <c r="BC1962" i="2"/>
  <c r="BD1962" i="2"/>
  <c r="BB1960" i="2"/>
  <c r="BC1960" i="2"/>
  <c r="BD1960" i="2"/>
  <c r="BB137" i="2"/>
  <c r="BC137" i="2"/>
  <c r="BD137" i="2"/>
  <c r="CM30" i="2"/>
  <c r="CN30" i="2"/>
  <c r="CN41" i="2"/>
  <c r="CM41" i="2"/>
  <c r="CL41" i="2" s="1"/>
  <c r="BD1954" i="2"/>
  <c r="BB1954" i="2"/>
  <c r="BC1954" i="2"/>
  <c r="BB25" i="2"/>
  <c r="BA25" i="2" s="1"/>
  <c r="BD25" i="2"/>
  <c r="BC25" i="2"/>
  <c r="CM51" i="2"/>
  <c r="CN51" i="2"/>
  <c r="BB348" i="2"/>
  <c r="BD348" i="2"/>
  <c r="BC348" i="2"/>
  <c r="CM29" i="2"/>
  <c r="CN29" i="2"/>
  <c r="BC1948" i="2"/>
  <c r="BD1948" i="2"/>
  <c r="BB1948" i="2"/>
  <c r="BA1948" i="2" s="1"/>
  <c r="CM70" i="2"/>
  <c r="CN70" i="2"/>
  <c r="CM64" i="2"/>
  <c r="CN64" i="2"/>
  <c r="CM55" i="2"/>
  <c r="CN55" i="2"/>
  <c r="BD1944" i="2"/>
  <c r="BB1944" i="2"/>
  <c r="BA1944" i="2" s="1"/>
  <c r="BC1944" i="2"/>
  <c r="CM21" i="2"/>
  <c r="CN21" i="2"/>
  <c r="BD267" i="2"/>
  <c r="BC267" i="2"/>
  <c r="BB267" i="2"/>
  <c r="BB1941" i="2"/>
  <c r="BC1941" i="2"/>
  <c r="BD1941" i="2"/>
  <c r="BD200" i="2"/>
  <c r="BB200" i="2"/>
  <c r="BC200" i="2"/>
  <c r="BD1967" i="2"/>
  <c r="BB1967" i="2"/>
  <c r="BC1967" i="2"/>
  <c r="BB333" i="2"/>
  <c r="BA333" i="2" s="1"/>
  <c r="BC333" i="2"/>
  <c r="BD333" i="2"/>
  <c r="AK338" i="2"/>
  <c r="AJ338" i="2"/>
  <c r="AI338" i="2"/>
  <c r="BD1952" i="2"/>
  <c r="BB1952" i="2"/>
  <c r="BC1952" i="2"/>
  <c r="CM38" i="2"/>
  <c r="CN38" i="2"/>
  <c r="BB1963" i="2"/>
  <c r="BC1963" i="2"/>
  <c r="BD1963" i="2"/>
  <c r="CM56" i="2"/>
  <c r="CN56" i="2"/>
  <c r="BB94" i="2"/>
  <c r="BA94" i="2" s="1"/>
  <c r="BC94" i="2"/>
  <c r="BD94" i="2"/>
  <c r="CN61" i="2"/>
  <c r="CM61" i="2"/>
  <c r="BD1957" i="2"/>
  <c r="BB1957" i="2"/>
  <c r="BC1957" i="2"/>
  <c r="BB43" i="2"/>
  <c r="BA43" i="2" s="1"/>
  <c r="Y43" i="2" s="1"/>
  <c r="X43" i="2" s="1"/>
  <c r="BD43" i="2"/>
  <c r="BC43" i="2"/>
  <c r="CM71" i="2"/>
  <c r="CN71" i="2"/>
  <c r="BB241" i="2"/>
  <c r="BD241" i="2"/>
  <c r="BC241" i="2"/>
  <c r="CM65" i="2"/>
  <c r="CL65" i="2" s="1"/>
  <c r="CJ65" i="2" s="1"/>
  <c r="CN65" i="2"/>
  <c r="CM33" i="2"/>
  <c r="CN33" i="2"/>
  <c r="BC248" i="2"/>
  <c r="BD248" i="2"/>
  <c r="BB248" i="2"/>
  <c r="CN46" i="2"/>
  <c r="CM46" i="2"/>
  <c r="CL46" i="2" s="1"/>
  <c r="CJ46" i="2" s="1"/>
  <c r="AD326" i="2"/>
  <c r="AE326" i="2"/>
  <c r="CN49" i="2"/>
  <c r="CM49" i="2"/>
  <c r="CN42" i="2"/>
  <c r="CM42" i="2"/>
  <c r="BC1955" i="2"/>
  <c r="BD1955" i="2"/>
  <c r="BB1955" i="2"/>
  <c r="BA1955" i="2" s="1"/>
  <c r="BD153" i="2"/>
  <c r="BB153" i="2"/>
  <c r="BC153" i="2"/>
  <c r="CM11" i="2"/>
  <c r="CN11" i="2"/>
  <c r="BB1942" i="2"/>
  <c r="BC1942" i="2"/>
  <c r="BD1942" i="2"/>
  <c r="CM74" i="2"/>
  <c r="CN74" i="2"/>
  <c r="CM53" i="2"/>
  <c r="CN53" i="2"/>
  <c r="BB1969" i="2"/>
  <c r="BA1969" i="2" s="1"/>
  <c r="BC1969" i="2"/>
  <c r="BD1969" i="2"/>
  <c r="BC1939" i="2"/>
  <c r="BD1939" i="2"/>
  <c r="BB1939" i="2"/>
  <c r="BC1938" i="2"/>
  <c r="BD1938" i="2"/>
  <c r="BB1938" i="2"/>
  <c r="BB1956" i="2"/>
  <c r="BD1956" i="2"/>
  <c r="BC1956" i="2"/>
  <c r="CM47" i="2"/>
  <c r="CN47" i="2"/>
  <c r="BB1951" i="2"/>
  <c r="BC1951" i="2"/>
  <c r="BD1951" i="2"/>
  <c r="CM76" i="2"/>
  <c r="CN76" i="2"/>
  <c r="BC1947" i="2"/>
  <c r="BD1947" i="2"/>
  <c r="BB1947" i="2"/>
  <c r="BD169" i="2"/>
  <c r="BC169" i="2"/>
  <c r="BB169" i="2"/>
  <c r="BA169" i="2" s="1"/>
  <c r="BC1958" i="2"/>
  <c r="BD1958" i="2"/>
  <c r="BB1958" i="2"/>
  <c r="BA1958" i="2" s="1"/>
  <c r="BC1936" i="2"/>
  <c r="BD1936" i="2"/>
  <c r="BB1936" i="2"/>
  <c r="CM68" i="2"/>
  <c r="CN68" i="2"/>
  <c r="BC1970" i="2"/>
  <c r="BB1970" i="2"/>
  <c r="BA1970" i="2" s="1"/>
  <c r="BD1970" i="2"/>
  <c r="BB1946" i="2"/>
  <c r="BC1946" i="2"/>
  <c r="BD1946" i="2"/>
  <c r="BB1950" i="2"/>
  <c r="BC1950" i="2"/>
  <c r="BD1950" i="2"/>
  <c r="CM52" i="2"/>
  <c r="CN52" i="2"/>
  <c r="BC1959" i="2"/>
  <c r="BD1959" i="2"/>
  <c r="BB1959" i="2"/>
  <c r="CN7" i="2"/>
  <c r="CM7" i="2"/>
  <c r="CL7" i="2" s="1"/>
  <c r="BC1937" i="2"/>
  <c r="BD1937" i="2"/>
  <c r="BB1937" i="2"/>
  <c r="BA1937" i="2" s="1"/>
  <c r="BB1973" i="2"/>
  <c r="BC1973" i="2"/>
  <c r="BD1973" i="2"/>
  <c r="CM32" i="2"/>
  <c r="CN32" i="2"/>
  <c r="CN45" i="2"/>
  <c r="CM45" i="2"/>
  <c r="CL45" i="2" s="1"/>
  <c r="CJ45" i="2" s="1"/>
  <c r="BD1964" i="2"/>
  <c r="BC1964" i="2"/>
  <c r="BB1964" i="2"/>
  <c r="CM60" i="2"/>
  <c r="CN60" i="2"/>
  <c r="BD1940" i="2"/>
  <c r="BB1940" i="2"/>
  <c r="BC1940" i="2"/>
  <c r="CM75" i="2"/>
  <c r="CN75" i="2"/>
  <c r="CM43" i="2"/>
  <c r="CN43" i="2"/>
  <c r="BC1968" i="2"/>
  <c r="BD1968" i="2"/>
  <c r="BB1968" i="2"/>
  <c r="BD244" i="2"/>
  <c r="BC244" i="2"/>
  <c r="BB244" i="2"/>
  <c r="BD1974" i="2"/>
  <c r="BC1974" i="2"/>
  <c r="BB1974" i="2"/>
  <c r="BB1966" i="2"/>
  <c r="BA1966" i="2" s="1"/>
  <c r="BD1966" i="2"/>
  <c r="BC1966" i="2"/>
  <c r="BB1953" i="2"/>
  <c r="BC1953" i="2"/>
  <c r="BD1953" i="2"/>
  <c r="CN63" i="2"/>
  <c r="CM63" i="2"/>
  <c r="BB1945" i="2"/>
  <c r="BA1945" i="2" s="1"/>
  <c r="BC1945" i="2"/>
  <c r="BD1945" i="2"/>
  <c r="BA339" i="2"/>
  <c r="AD30" i="2"/>
  <c r="AZ30" i="2" s="1"/>
  <c r="AD193" i="2"/>
  <c r="BA360" i="2"/>
  <c r="BA376" i="2"/>
  <c r="BA330" i="2"/>
  <c r="BA362" i="2"/>
  <c r="AH355" i="2"/>
  <c r="AB355" i="2" s="1"/>
  <c r="BA373" i="2"/>
  <c r="AH334" i="2"/>
  <c r="AB334" i="2" s="1"/>
  <c r="AD171" i="2"/>
  <c r="AZ171" i="2" s="1"/>
  <c r="AE171" i="2"/>
  <c r="BA2099" i="2"/>
  <c r="AE179" i="2"/>
  <c r="AD179" i="2"/>
  <c r="AZ179" i="2" s="1"/>
  <c r="BA2622" i="2"/>
  <c r="BA2262" i="2"/>
  <c r="BA2478" i="2"/>
  <c r="AD235" i="2"/>
  <c r="AZ235" i="2" s="1"/>
  <c r="AE235" i="2"/>
  <c r="BA2228" i="2"/>
  <c r="AA119" i="2"/>
  <c r="BA368" i="2"/>
  <c r="BA2486" i="2"/>
  <c r="BA2000" i="2"/>
  <c r="BA2544" i="2"/>
  <c r="BA2502" i="2"/>
  <c r="BA2447" i="2"/>
  <c r="BA2413" i="2"/>
  <c r="BA2068" i="2"/>
  <c r="BA2616" i="2"/>
  <c r="BA1965" i="2"/>
  <c r="BA2305" i="2"/>
  <c r="BA1983" i="2"/>
  <c r="BA2096" i="2"/>
  <c r="BA1980" i="2"/>
  <c r="BA2538" i="2"/>
  <c r="BA2166" i="2"/>
  <c r="BA2702" i="2"/>
  <c r="BA1999" i="2"/>
  <c r="BA2111" i="2"/>
  <c r="BA2457" i="2"/>
  <c r="BA1991" i="2"/>
  <c r="BA2707" i="2"/>
  <c r="AD286" i="2"/>
  <c r="AE286" i="2"/>
  <c r="BA2048" i="2"/>
  <c r="CJ7" i="2"/>
  <c r="BC242" i="2"/>
  <c r="BB242" i="2"/>
  <c r="BA242" i="2" s="1"/>
  <c r="BD242" i="2"/>
  <c r="BB186" i="2"/>
  <c r="BC186" i="2"/>
  <c r="BD186" i="2"/>
  <c r="BC306" i="2"/>
  <c r="BD306" i="2"/>
  <c r="BB306" i="2"/>
  <c r="AA385" i="2"/>
  <c r="AD385" i="2" s="1"/>
  <c r="AH372" i="2"/>
  <c r="AA372" i="2" s="1"/>
  <c r="AH368" i="2"/>
  <c r="AA368" i="2" s="1"/>
  <c r="BA341" i="2"/>
  <c r="BA238" i="2"/>
  <c r="Y238" i="2" s="1"/>
  <c r="X238" i="2" s="1"/>
  <c r="BA327" i="2"/>
  <c r="BA2012" i="2"/>
  <c r="BA2091" i="2"/>
  <c r="BA2011" i="2"/>
  <c r="BA2281" i="2"/>
  <c r="BA2154" i="2"/>
  <c r="BA2530" i="2"/>
  <c r="BA2628" i="2"/>
  <c r="BA2008" i="2"/>
  <c r="BC263" i="2"/>
  <c r="BB263" i="2"/>
  <c r="BA263" i="2" s="1"/>
  <c r="Y263" i="2" s="1"/>
  <c r="X263" i="2" s="1"/>
  <c r="BD263" i="2"/>
  <c r="Y179" i="2"/>
  <c r="X179" i="2" s="1"/>
  <c r="BA2699" i="2"/>
  <c r="BA1949" i="2"/>
  <c r="BA2293" i="2"/>
  <c r="BA2723" i="2"/>
  <c r="BA2016" i="2"/>
  <c r="BA2608" i="2"/>
  <c r="BA2138" i="2"/>
  <c r="BA2032" i="2"/>
  <c r="BA2646" i="2"/>
  <c r="BA2198" i="2"/>
  <c r="BA2051" i="2"/>
  <c r="BA2134" i="2"/>
  <c r="AH342" i="2"/>
  <c r="AA342" i="2" s="1"/>
  <c r="BA204" i="2"/>
  <c r="BA322" i="2"/>
  <c r="BA278" i="2"/>
  <c r="AH351" i="2"/>
  <c r="BA208" i="2"/>
  <c r="AD278" i="2"/>
  <c r="AE278" i="2"/>
  <c r="BA2277" i="2"/>
  <c r="BA2077" i="2"/>
  <c r="AA357" i="2"/>
  <c r="AB357" i="2"/>
  <c r="AD238" i="2"/>
  <c r="AE238" i="2"/>
  <c r="BA2732" i="2"/>
  <c r="BA2190" i="2"/>
  <c r="BA2019" i="2"/>
  <c r="BA2590" i="2"/>
  <c r="BA2267" i="2"/>
  <c r="CJ39" i="2"/>
  <c r="BA2582" i="2"/>
  <c r="BA2365" i="2"/>
  <c r="BA2023" i="2"/>
  <c r="AH352" i="2"/>
  <c r="BA2524" i="2"/>
  <c r="BA2052" i="2"/>
  <c r="AH340" i="2"/>
  <c r="BA2401" i="2"/>
  <c r="BA2024" i="2"/>
  <c r="BA2083" i="2"/>
  <c r="BA2393" i="2"/>
  <c r="BA2222" i="2"/>
  <c r="BA2584" i="2"/>
  <c r="BA2437" i="2"/>
  <c r="BA2490" i="2"/>
  <c r="BA2150" i="2"/>
  <c r="BA2036" i="2"/>
  <c r="BA2210" i="2"/>
  <c r="BA1971" i="2"/>
  <c r="BA2670" i="2"/>
  <c r="BA2526" i="2"/>
  <c r="BA1996" i="2"/>
  <c r="AH339" i="2"/>
  <c r="AA339" i="2" s="1"/>
  <c r="BA2170" i="2"/>
  <c r="BA2477" i="2"/>
  <c r="BD118" i="2"/>
  <c r="BB118" i="2"/>
  <c r="BC118" i="2"/>
  <c r="BD64" i="2"/>
  <c r="BB64" i="2"/>
  <c r="BC64" i="2"/>
  <c r="AD76" i="2"/>
  <c r="AZ76" i="2" s="1"/>
  <c r="AE76" i="2"/>
  <c r="BA2638" i="2"/>
  <c r="BA2130" i="2"/>
  <c r="BD83" i="2"/>
  <c r="BB83" i="2"/>
  <c r="BA83" i="2" s="1"/>
  <c r="BC83" i="2"/>
  <c r="BD168" i="2"/>
  <c r="BB168" i="2"/>
  <c r="BC168" i="2"/>
  <c r="AB273" i="2"/>
  <c r="BA353" i="2"/>
  <c r="BA382" i="2"/>
  <c r="BA383" i="2"/>
  <c r="BA331" i="2"/>
  <c r="Y331" i="2" s="1"/>
  <c r="BA350" i="2"/>
  <c r="AH380" i="2"/>
  <c r="AA380" i="2" s="1"/>
  <c r="BA115" i="2"/>
  <c r="BA80" i="2"/>
  <c r="BA2126" i="2"/>
  <c r="BA2313" i="2"/>
  <c r="BA2114" i="2"/>
  <c r="BA2592" i="2"/>
  <c r="AB219" i="2"/>
  <c r="AA219" i="2"/>
  <c r="CJ2" i="2"/>
  <c r="BA2309" i="2"/>
  <c r="BA2494" i="2"/>
  <c r="BA2076" i="2"/>
  <c r="BA2715" i="2"/>
  <c r="BA2612" i="2"/>
  <c r="BA2498" i="2"/>
  <c r="BA369" i="2"/>
  <c r="BA2242" i="2"/>
  <c r="BA2142" i="2"/>
  <c r="BA2047" i="2"/>
  <c r="BB182" i="2"/>
  <c r="BC182" i="2"/>
  <c r="BD182" i="2"/>
  <c r="BC121" i="2"/>
  <c r="BD121" i="2"/>
  <c r="BB121" i="2"/>
  <c r="BB209" i="2"/>
  <c r="BC209" i="2"/>
  <c r="BD209" i="2"/>
  <c r="BB297" i="2"/>
  <c r="BD297" i="2"/>
  <c r="BC297" i="2"/>
  <c r="BB36" i="2"/>
  <c r="BC36" i="2"/>
  <c r="BD36" i="2"/>
  <c r="BB192" i="2"/>
  <c r="BC192" i="2"/>
  <c r="BD192" i="2"/>
  <c r="BB194" i="2"/>
  <c r="BC194" i="2"/>
  <c r="BD194" i="2"/>
  <c r="BB61" i="2"/>
  <c r="BD61" i="2"/>
  <c r="BC61" i="2"/>
  <c r="BC40" i="2"/>
  <c r="BD40" i="2"/>
  <c r="BB40" i="2"/>
  <c r="AK187" i="2"/>
  <c r="AJ187" i="2"/>
  <c r="AI187" i="2"/>
  <c r="BD92" i="2"/>
  <c r="BC92" i="2"/>
  <c r="BB92" i="2"/>
  <c r="BD98" i="2"/>
  <c r="BB98" i="2"/>
  <c r="BC98" i="2"/>
  <c r="BB167" i="2"/>
  <c r="BC167" i="2"/>
  <c r="BD167" i="2"/>
  <c r="AK230" i="2"/>
  <c r="AI230" i="2"/>
  <c r="AJ230" i="2"/>
  <c r="AK209" i="2"/>
  <c r="AI209" i="2"/>
  <c r="AJ209" i="2"/>
  <c r="AK290" i="2"/>
  <c r="AI290" i="2"/>
  <c r="AJ290" i="2"/>
  <c r="BC324" i="2"/>
  <c r="BD324" i="2"/>
  <c r="BB324" i="2"/>
  <c r="BB304" i="2"/>
  <c r="BD304" i="2"/>
  <c r="BC304" i="2"/>
  <c r="BB119" i="2"/>
  <c r="BC119" i="2"/>
  <c r="BD119" i="2"/>
  <c r="BC102" i="2"/>
  <c r="BD102" i="2"/>
  <c r="BB102" i="2"/>
  <c r="BB257" i="2"/>
  <c r="BA257" i="2" s="1"/>
  <c r="BD257" i="2"/>
  <c r="BC257" i="2"/>
  <c r="BC178" i="2"/>
  <c r="BD178" i="2"/>
  <c r="BB178" i="2"/>
  <c r="BB161" i="2"/>
  <c r="BD161" i="2"/>
  <c r="BC161" i="2"/>
  <c r="BD31" i="2"/>
  <c r="BB31" i="2"/>
  <c r="BC31" i="2"/>
  <c r="AJ161" i="2"/>
  <c r="AI161" i="2"/>
  <c r="AK161" i="2"/>
  <c r="AK142" i="2"/>
  <c r="AI142" i="2"/>
  <c r="AJ142" i="2"/>
  <c r="BC24" i="2"/>
  <c r="BD24" i="2"/>
  <c r="BB24" i="2"/>
  <c r="BD230" i="2"/>
  <c r="BB230" i="2"/>
  <c r="BC230" i="2"/>
  <c r="AI199" i="2"/>
  <c r="AJ199" i="2"/>
  <c r="AK199" i="2"/>
  <c r="BB202" i="2"/>
  <c r="BD202" i="2"/>
  <c r="BC202" i="2"/>
  <c r="BC189" i="2"/>
  <c r="BD189" i="2"/>
  <c r="BB189" i="2"/>
  <c r="BB63" i="2"/>
  <c r="BD63" i="2"/>
  <c r="BC63" i="2"/>
  <c r="BC127" i="2"/>
  <c r="BB127" i="2"/>
  <c r="BD127" i="2"/>
  <c r="BC287" i="2"/>
  <c r="BD287" i="2"/>
  <c r="BB287" i="2"/>
  <c r="BD312" i="2"/>
  <c r="BB312" i="2"/>
  <c r="BC312" i="2"/>
  <c r="BC28" i="2"/>
  <c r="BB28" i="2"/>
  <c r="BD28" i="2"/>
  <c r="AK36" i="2"/>
  <c r="AI36" i="2"/>
  <c r="AJ36" i="2"/>
  <c r="BB195" i="2"/>
  <c r="BC195" i="2"/>
  <c r="BD195" i="2"/>
  <c r="BC240" i="2"/>
  <c r="BB240" i="2"/>
  <c r="BD240" i="2"/>
  <c r="BB187" i="2"/>
  <c r="BC187" i="2"/>
  <c r="BD187" i="2"/>
  <c r="BB246" i="2"/>
  <c r="BD246" i="2"/>
  <c r="BC246" i="2"/>
  <c r="BD315" i="2"/>
  <c r="BB315" i="2"/>
  <c r="BC315" i="2"/>
  <c r="BB269" i="2"/>
  <c r="BD269" i="2"/>
  <c r="BC269" i="2"/>
  <c r="BD110" i="2"/>
  <c r="BB110" i="2"/>
  <c r="BC110" i="2"/>
  <c r="BC198" i="2"/>
  <c r="BB198" i="2"/>
  <c r="BD198" i="2"/>
  <c r="BB47" i="2"/>
  <c r="BC47" i="2"/>
  <c r="BD47" i="2"/>
  <c r="BB273" i="2"/>
  <c r="BC273" i="2"/>
  <c r="BD273" i="2"/>
  <c r="BC193" i="2"/>
  <c r="BB193" i="2"/>
  <c r="BD193" i="2"/>
  <c r="BB284" i="2"/>
  <c r="BD284" i="2"/>
  <c r="BC284" i="2"/>
  <c r="AJ127" i="2"/>
  <c r="AI127" i="2"/>
  <c r="AH127" i="2" s="1"/>
  <c r="AK127" i="2"/>
  <c r="BB48" i="2"/>
  <c r="BD48" i="2"/>
  <c r="BC48" i="2"/>
  <c r="BC176" i="2"/>
  <c r="BD176" i="2"/>
  <c r="BB176" i="2"/>
  <c r="BB307" i="2"/>
  <c r="BA307" i="2" s="1"/>
  <c r="BD307" i="2"/>
  <c r="BC307" i="2"/>
  <c r="BC276" i="2"/>
  <c r="BD276" i="2"/>
  <c r="BB276" i="2"/>
  <c r="BB313" i="2"/>
  <c r="BD313" i="2"/>
  <c r="BC313" i="2"/>
  <c r="BB29" i="2"/>
  <c r="BC29" i="2"/>
  <c r="BD29" i="2"/>
  <c r="BB288" i="2"/>
  <c r="BC288" i="2"/>
  <c r="BD288" i="2"/>
  <c r="BD81" i="2"/>
  <c r="BB81" i="2"/>
  <c r="BC81" i="2"/>
  <c r="BD35" i="2"/>
  <c r="BB35" i="2"/>
  <c r="BC35" i="2"/>
  <c r="BB326" i="2"/>
  <c r="BC326" i="2"/>
  <c r="BD326" i="2"/>
  <c r="BB290" i="2"/>
  <c r="BC290" i="2"/>
  <c r="BD290" i="2"/>
  <c r="BB218" i="2"/>
  <c r="BD218" i="2"/>
  <c r="BC218" i="2"/>
  <c r="BB66" i="2"/>
  <c r="BC66" i="2"/>
  <c r="BD66" i="2"/>
  <c r="BD142" i="2"/>
  <c r="BC142" i="2"/>
  <c r="BB142" i="2"/>
  <c r="BC215" i="2"/>
  <c r="BD215" i="2"/>
  <c r="BB215" i="2"/>
  <c r="AD312" i="2"/>
  <c r="AE312" i="2"/>
  <c r="AI202" i="2"/>
  <c r="AJ202" i="2"/>
  <c r="AK202" i="2"/>
  <c r="BC325" i="2"/>
  <c r="BD325" i="2"/>
  <c r="BB325" i="2"/>
  <c r="BB309" i="2"/>
  <c r="BC309" i="2"/>
  <c r="BD309" i="2"/>
  <c r="BB314" i="2"/>
  <c r="BC314" i="2"/>
  <c r="BD314" i="2"/>
  <c r="AJ304" i="2"/>
  <c r="AI304" i="2"/>
  <c r="AK304" i="2"/>
  <c r="BB265" i="2"/>
  <c r="BD265" i="2"/>
  <c r="BC265" i="2"/>
  <c r="BB125" i="2"/>
  <c r="BC125" i="2"/>
  <c r="BD125" i="2"/>
  <c r="BD199" i="2"/>
  <c r="BB199" i="2"/>
  <c r="BC199" i="2"/>
  <c r="AE88" i="2"/>
  <c r="Y88" i="2"/>
  <c r="X88" i="2" s="1"/>
  <c r="AD88" i="2"/>
  <c r="AZ88" i="2" s="1"/>
  <c r="AB41" i="2"/>
  <c r="AA41" i="2"/>
  <c r="AE294" i="2"/>
  <c r="BA378" i="2"/>
  <c r="AB94" i="2"/>
  <c r="AA94" i="2"/>
  <c r="AE192" i="2"/>
  <c r="AD192" i="2"/>
  <c r="AE73" i="2"/>
  <c r="AD73" i="2"/>
  <c r="AZ73" i="2" s="1"/>
  <c r="Y73" i="2"/>
  <c r="X73" i="2" s="1"/>
  <c r="AB135" i="2"/>
  <c r="AA135" i="2"/>
  <c r="AA321" i="2"/>
  <c r="AB321" i="2"/>
  <c r="AE335" i="2"/>
  <c r="AD335" i="2"/>
  <c r="BA364" i="2"/>
  <c r="Y364" i="2" s="1"/>
  <c r="Y270" i="2"/>
  <c r="X270" i="2" s="1"/>
  <c r="AD270" i="2"/>
  <c r="AZ270" i="2" s="1"/>
  <c r="AE270" i="2"/>
  <c r="AH370" i="2"/>
  <c r="AA196" i="2"/>
  <c r="AB196" i="2"/>
  <c r="AD43" i="2"/>
  <c r="AZ43" i="2" s="1"/>
  <c r="AE43" i="2"/>
  <c r="AA111" i="2"/>
  <c r="AB111" i="2"/>
  <c r="AB67" i="2"/>
  <c r="AA67" i="2"/>
  <c r="BA114" i="2"/>
  <c r="Y114" i="2" s="1"/>
  <c r="X114" i="2" s="1"/>
  <c r="BA338" i="2"/>
  <c r="AH346" i="2"/>
  <c r="BA357" i="2"/>
  <c r="AD34" i="2"/>
  <c r="AZ34" i="2" s="1"/>
  <c r="Y34" i="2"/>
  <c r="X34" i="2" s="1"/>
  <c r="AE34" i="2"/>
  <c r="BA332" i="2"/>
  <c r="Y332" i="2" s="1"/>
  <c r="AD203" i="2"/>
  <c r="AZ203" i="2" s="1"/>
  <c r="AE203" i="2"/>
  <c r="Y203" i="2"/>
  <c r="X203" i="2" s="1"/>
  <c r="AB166" i="2"/>
  <c r="AA166" i="2"/>
  <c r="AD72" i="2"/>
  <c r="AE72" i="2"/>
  <c r="AA303" i="2"/>
  <c r="AB303" i="2"/>
  <c r="AA296" i="2"/>
  <c r="AB296" i="2"/>
  <c r="AD146" i="2"/>
  <c r="AZ146" i="2" s="1"/>
  <c r="Y146" i="2"/>
  <c r="X146" i="2" s="1"/>
  <c r="AE146" i="2"/>
  <c r="Y174" i="2"/>
  <c r="X174" i="2" s="1"/>
  <c r="AE174" i="2"/>
  <c r="AD174" i="2"/>
  <c r="AZ174" i="2" s="1"/>
  <c r="AB329" i="2"/>
  <c r="AA329" i="2"/>
  <c r="AD118" i="2"/>
  <c r="AE118" i="2"/>
  <c r="AE261" i="2"/>
  <c r="Y261" i="2"/>
  <c r="X261" i="2" s="1"/>
  <c r="AD261" i="2"/>
  <c r="AZ261" i="2" s="1"/>
  <c r="AD162" i="2"/>
  <c r="AZ162" i="2" s="1"/>
  <c r="AE162" i="2"/>
  <c r="Y162" i="2"/>
  <c r="X162" i="2" s="1"/>
  <c r="AA201" i="2"/>
  <c r="AB201" i="2"/>
  <c r="AD38" i="2"/>
  <c r="AZ38" i="2" s="1"/>
  <c r="Y38" i="2"/>
  <c r="X38" i="2" s="1"/>
  <c r="AE38" i="2"/>
  <c r="AA93" i="2"/>
  <c r="AB93" i="2"/>
  <c r="AB50" i="2"/>
  <c r="AA50" i="2"/>
  <c r="AE302" i="2"/>
  <c r="Y302" i="2"/>
  <c r="AD302" i="2"/>
  <c r="AZ302" i="2" s="1"/>
  <c r="Y333" i="2"/>
  <c r="AE333" i="2"/>
  <c r="AD333" i="2"/>
  <c r="AZ333" i="2" s="1"/>
  <c r="AE103" i="2"/>
  <c r="Y103" i="2"/>
  <c r="X103" i="2" s="1"/>
  <c r="AD103" i="2"/>
  <c r="AZ103" i="2" s="1"/>
  <c r="AE319" i="2"/>
  <c r="Y319" i="2"/>
  <c r="AD319" i="2"/>
  <c r="AZ319" i="2" s="1"/>
  <c r="AD181" i="2"/>
  <c r="AZ181" i="2" s="1"/>
  <c r="Y181" i="2"/>
  <c r="X181" i="2" s="1"/>
  <c r="AE181" i="2"/>
  <c r="AB155" i="2"/>
  <c r="AA155" i="2"/>
  <c r="AA90" i="2"/>
  <c r="AB90" i="2"/>
  <c r="AA191" i="2"/>
  <c r="AB191" i="2"/>
  <c r="AA79" i="2"/>
  <c r="AB79" i="2"/>
  <c r="Y305" i="2"/>
  <c r="AE305" i="2"/>
  <c r="AD305" i="2"/>
  <c r="AZ305" i="2" s="1"/>
  <c r="AB380" i="2"/>
  <c r="AD275" i="2"/>
  <c r="AZ275" i="2" s="1"/>
  <c r="Y275" i="2"/>
  <c r="X275" i="2" s="1"/>
  <c r="AE275" i="2"/>
  <c r="AE200" i="2"/>
  <c r="AD200" i="2"/>
  <c r="AA378" i="2"/>
  <c r="AB378" i="2"/>
  <c r="AA337" i="2"/>
  <c r="AB337" i="2"/>
  <c r="AE99" i="2"/>
  <c r="AA86" i="2"/>
  <c r="AB86" i="2"/>
  <c r="AB342" i="2"/>
  <c r="AE30" i="2"/>
  <c r="AB258" i="2"/>
  <c r="AA258" i="2"/>
  <c r="AB323" i="2"/>
  <c r="AA323" i="2"/>
  <c r="Y382" i="2"/>
  <c r="AD382" i="2"/>
  <c r="AZ382" i="2" s="1"/>
  <c r="AE382" i="2"/>
  <c r="AD132" i="2"/>
  <c r="AZ132" i="2" s="1"/>
  <c r="AE132" i="2"/>
  <c r="Y132" i="2"/>
  <c r="X132" i="2" s="1"/>
  <c r="AD289" i="2"/>
  <c r="AZ289" i="2" s="1"/>
  <c r="Y289" i="2"/>
  <c r="X289" i="2" s="1"/>
  <c r="AE289" i="2"/>
  <c r="AB376" i="2"/>
  <c r="AA376" i="2"/>
  <c r="AA358" i="2"/>
  <c r="AB358" i="2"/>
  <c r="AA85" i="2"/>
  <c r="AB85" i="2"/>
  <c r="AB274" i="2"/>
  <c r="AA274" i="2"/>
  <c r="AD280" i="2"/>
  <c r="AZ280" i="2" s="1"/>
  <c r="AE280" i="2"/>
  <c r="Y280" i="2"/>
  <c r="X280" i="2" s="1"/>
  <c r="AD35" i="2"/>
  <c r="AB292" i="2"/>
  <c r="AA292" i="2"/>
  <c r="BA79" i="2"/>
  <c r="AH354" i="2"/>
  <c r="AA334" i="2"/>
  <c r="Y68" i="2"/>
  <c r="X68" i="2" s="1"/>
  <c r="AD68" i="2"/>
  <c r="AZ68" i="2" s="1"/>
  <c r="AE68" i="2"/>
  <c r="AH374" i="2"/>
  <c r="AH362" i="2"/>
  <c r="AD331" i="2"/>
  <c r="AE331" i="2"/>
  <c r="BA335" i="2"/>
  <c r="Y335" i="2" s="1"/>
  <c r="Y56" i="2"/>
  <c r="X56" i="2" s="1"/>
  <c r="AD56" i="2"/>
  <c r="AZ56" i="2" s="1"/>
  <c r="AE56" i="2"/>
  <c r="AD89" i="2"/>
  <c r="AZ89" i="2" s="1"/>
  <c r="Y89" i="2"/>
  <c r="X89" i="2" s="1"/>
  <c r="AE89" i="2"/>
  <c r="AZ91" i="2"/>
  <c r="Y91" i="2"/>
  <c r="X91" i="2" s="1"/>
  <c r="AE186" i="2"/>
  <c r="AD186" i="2"/>
  <c r="AD360" i="2"/>
  <c r="AZ360" i="2" s="1"/>
  <c r="Y360" i="2"/>
  <c r="AE360" i="2"/>
  <c r="BA201" i="2"/>
  <c r="AE364" i="2"/>
  <c r="AD364" i="2"/>
  <c r="AD188" i="2"/>
  <c r="AZ188" i="2" s="1"/>
  <c r="Y188" i="2"/>
  <c r="X188" i="2" s="1"/>
  <c r="AE188" i="2"/>
  <c r="AE216" i="2"/>
  <c r="Y216" i="2"/>
  <c r="X216" i="2" s="1"/>
  <c r="AD216" i="2"/>
  <c r="AZ216" i="2" s="1"/>
  <c r="AB123" i="2"/>
  <c r="AA123" i="2"/>
  <c r="AZ116" i="2"/>
  <c r="Y316" i="2"/>
  <c r="AE316" i="2"/>
  <c r="AD316" i="2"/>
  <c r="AZ316" i="2" s="1"/>
  <c r="AE204" i="2"/>
  <c r="Y113" i="2"/>
  <c r="X113" i="2" s="1"/>
  <c r="AZ113" i="2"/>
  <c r="AA371" i="2"/>
  <c r="AB371" i="2"/>
  <c r="AD74" i="2"/>
  <c r="AZ74" i="2" s="1"/>
  <c r="AE74" i="2"/>
  <c r="Y74" i="2"/>
  <c r="X74" i="2" s="1"/>
  <c r="AD115" i="2"/>
  <c r="AZ115" i="2" s="1"/>
  <c r="AE115" i="2"/>
  <c r="Y115" i="2"/>
  <c r="X115" i="2" s="1"/>
  <c r="Y318" i="2"/>
  <c r="AD318" i="2"/>
  <c r="AZ318" i="2" s="1"/>
  <c r="AE318" i="2"/>
  <c r="AE133" i="2"/>
  <c r="Y133" i="2"/>
  <c r="X133" i="2" s="1"/>
  <c r="AD133" i="2"/>
  <c r="AZ133" i="2" s="1"/>
  <c r="AE35" i="2"/>
  <c r="AB240" i="2"/>
  <c r="AA240" i="2"/>
  <c r="AD215" i="2"/>
  <c r="AE129" i="2"/>
  <c r="Y129" i="2"/>
  <c r="X129" i="2" s="1"/>
  <c r="AD129" i="2"/>
  <c r="AZ129" i="2" s="1"/>
  <c r="Y210" i="2"/>
  <c r="X210" i="2" s="1"/>
  <c r="AD210" i="2"/>
  <c r="AZ210" i="2" s="1"/>
  <c r="AE210" i="2"/>
  <c r="AB312" i="2"/>
  <c r="AH349" i="2"/>
  <c r="AH327" i="2"/>
  <c r="AH353" i="2"/>
  <c r="AE332" i="2"/>
  <c r="AD332" i="2"/>
  <c r="BA372" i="2"/>
  <c r="Y293" i="2"/>
  <c r="AD293" i="2"/>
  <c r="AZ293" i="2" s="1"/>
  <c r="AE293" i="2"/>
  <c r="BA384" i="2"/>
  <c r="AA197" i="2"/>
  <c r="AB197" i="2"/>
  <c r="AE273" i="2"/>
  <c r="AA28" i="2"/>
  <c r="AE207" i="2"/>
  <c r="Y207" i="2"/>
  <c r="X207" i="2" s="1"/>
  <c r="AD207" i="2"/>
  <c r="AZ207" i="2" s="1"/>
  <c r="AD98" i="2"/>
  <c r="BA345" i="2"/>
  <c r="AE259" i="2"/>
  <c r="Y259" i="2"/>
  <c r="X259" i="2" s="1"/>
  <c r="AD259" i="2"/>
  <c r="AZ259" i="2" s="1"/>
  <c r="AD138" i="2"/>
  <c r="AZ138" i="2" s="1"/>
  <c r="AE138" i="2"/>
  <c r="Y138" i="2"/>
  <c r="X138" i="2" s="1"/>
  <c r="Y105" i="2"/>
  <c r="X105" i="2" s="1"/>
  <c r="AD105" i="2"/>
  <c r="AZ105" i="2" s="1"/>
  <c r="AE105" i="2"/>
  <c r="AA208" i="2"/>
  <c r="AB208" i="2"/>
  <c r="AB57" i="2"/>
  <c r="AA57" i="2"/>
  <c r="AD383" i="2"/>
  <c r="AZ383" i="2" s="1"/>
  <c r="AH348" i="2"/>
  <c r="AH367" i="2"/>
  <c r="AA282" i="2"/>
  <c r="AB282" i="2"/>
  <c r="AD172" i="2"/>
  <c r="AZ172" i="2" s="1"/>
  <c r="Y172" i="2"/>
  <c r="X172" i="2" s="1"/>
  <c r="AE172" i="2"/>
  <c r="AB80" i="2"/>
  <c r="AA80" i="2"/>
  <c r="AA272" i="2"/>
  <c r="AB272" i="2"/>
  <c r="Y154" i="2"/>
  <c r="X154" i="2" s="1"/>
  <c r="AE154" i="2"/>
  <c r="AD154" i="2"/>
  <c r="AZ154" i="2" s="1"/>
  <c r="AD256" i="2"/>
  <c r="AZ256" i="2" s="1"/>
  <c r="AE256" i="2"/>
  <c r="Y256" i="2"/>
  <c r="X256" i="2" s="1"/>
  <c r="Y251" i="2"/>
  <c r="X251" i="2" s="1"/>
  <c r="AE251" i="2"/>
  <c r="AD251" i="2"/>
  <c r="AZ251" i="2" s="1"/>
  <c r="AD170" i="2"/>
  <c r="AZ170" i="2" s="1"/>
  <c r="AE170" i="2"/>
  <c r="Y170" i="2"/>
  <c r="X170" i="2" s="1"/>
  <c r="BA365" i="2"/>
  <c r="AE26" i="2"/>
  <c r="Y26" i="2"/>
  <c r="X26" i="2" s="1"/>
  <c r="AD26" i="2"/>
  <c r="AZ26" i="2" s="1"/>
  <c r="AA232" i="2"/>
  <c r="AB232" i="2"/>
  <c r="AB62" i="2"/>
  <c r="AA62" i="2"/>
  <c r="AD242" i="2"/>
  <c r="AZ242" i="2" s="1"/>
  <c r="Y242" i="2"/>
  <c r="X242" i="2" s="1"/>
  <c r="AE242" i="2"/>
  <c r="BA292" i="2"/>
  <c r="AH343" i="2"/>
  <c r="AH379" i="2"/>
  <c r="BA361" i="2"/>
  <c r="BA124" i="2"/>
  <c r="AE299" i="2"/>
  <c r="AD299" i="2"/>
  <c r="AZ299" i="2" s="1"/>
  <c r="Y299" i="2"/>
  <c r="AH345" i="2"/>
  <c r="AH344" i="2"/>
  <c r="AH375" i="2"/>
  <c r="AD148" i="2"/>
  <c r="AZ148" i="2" s="1"/>
  <c r="AE148" i="2"/>
  <c r="Y148" i="2"/>
  <c r="X148" i="2" s="1"/>
  <c r="AA365" i="2"/>
  <c r="AB365" i="2"/>
  <c r="AB177" i="2"/>
  <c r="AA177" i="2"/>
  <c r="AE306" i="2"/>
  <c r="AD306" i="2"/>
  <c r="Y341" i="2"/>
  <c r="AE341" i="2"/>
  <c r="AD341" i="2"/>
  <c r="AZ341" i="2" s="1"/>
  <c r="AB300" i="2"/>
  <c r="AA300" i="2"/>
  <c r="AB241" i="2"/>
  <c r="AA241" i="2"/>
  <c r="AA264" i="2"/>
  <c r="AB264" i="2"/>
  <c r="Y235" i="2"/>
  <c r="X235" i="2" s="1"/>
  <c r="AA96" i="2"/>
  <c r="AB96" i="2"/>
  <c r="AA220" i="2"/>
  <c r="AB220" i="2"/>
  <c r="AE156" i="2"/>
  <c r="Y156" i="2"/>
  <c r="X156" i="2" s="1"/>
  <c r="AD156" i="2"/>
  <c r="AZ156" i="2" s="1"/>
  <c r="AA265" i="2"/>
  <c r="AB265" i="2"/>
  <c r="AA288" i="2"/>
  <c r="AB288" i="2"/>
  <c r="Y54" i="2"/>
  <c r="X54" i="2" s="1"/>
  <c r="AD54" i="2"/>
  <c r="AZ54" i="2" s="1"/>
  <c r="AE54" i="2"/>
  <c r="AD143" i="2"/>
  <c r="AZ143" i="2" s="1"/>
  <c r="AE143" i="2"/>
  <c r="Y143" i="2"/>
  <c r="X143" i="2" s="1"/>
  <c r="AE214" i="2"/>
  <c r="Y214" i="2"/>
  <c r="X214" i="2" s="1"/>
  <c r="AD214" i="2"/>
  <c r="AZ214" i="2" s="1"/>
  <c r="AB217" i="2"/>
  <c r="AA217" i="2"/>
  <c r="AD295" i="2"/>
  <c r="AZ295" i="2" s="1"/>
  <c r="AE295" i="2"/>
  <c r="Y295" i="2"/>
  <c r="AE291" i="2"/>
  <c r="AD291" i="2"/>
  <c r="AZ291" i="2" s="1"/>
  <c r="Y291" i="2"/>
  <c r="X291" i="2" s="1"/>
  <c r="AB363" i="2"/>
  <c r="AA363" i="2"/>
  <c r="AZ238" i="2"/>
  <c r="AD180" i="2"/>
  <c r="AZ180" i="2" s="1"/>
  <c r="AE180" i="2"/>
  <c r="Y180" i="2"/>
  <c r="X180" i="2" s="1"/>
  <c r="AB366" i="2"/>
  <c r="AA366" i="2"/>
  <c r="AE46" i="2"/>
  <c r="Y46" i="2"/>
  <c r="X46" i="2" s="1"/>
  <c r="AD46" i="2"/>
  <c r="AZ46" i="2" s="1"/>
  <c r="AE356" i="2"/>
  <c r="AD356" i="2"/>
  <c r="AH336" i="2"/>
  <c r="AA53" i="2"/>
  <c r="AB53" i="2"/>
  <c r="AB25" i="2"/>
  <c r="AA25" i="2"/>
  <c r="Y78" i="2"/>
  <c r="X78" i="2" s="1"/>
  <c r="AD78" i="2"/>
  <c r="AZ78" i="2" s="1"/>
  <c r="AE78" i="2"/>
  <c r="AE137" i="2"/>
  <c r="AD137" i="2"/>
  <c r="Y310" i="2"/>
  <c r="AD310" i="2"/>
  <c r="AZ310" i="2" s="1"/>
  <c r="AE310" i="2"/>
  <c r="AE84" i="2"/>
  <c r="AD84" i="2"/>
  <c r="AZ84" i="2" s="1"/>
  <c r="Y84" i="2"/>
  <c r="X84" i="2" s="1"/>
  <c r="AA190" i="2"/>
  <c r="AB190" i="2"/>
  <c r="AD153" i="2"/>
  <c r="AE153" i="2"/>
  <c r="Y144" i="2"/>
  <c r="X144" i="2" s="1"/>
  <c r="AZ144" i="2"/>
  <c r="Y55" i="2"/>
  <c r="X55" i="2" s="1"/>
  <c r="AD55" i="2"/>
  <c r="AZ55" i="2" s="1"/>
  <c r="AE55" i="2"/>
  <c r="AA297" i="2"/>
  <c r="AE87" i="2"/>
  <c r="Y87" i="2"/>
  <c r="X87" i="2" s="1"/>
  <c r="AD87" i="2"/>
  <c r="AZ87" i="2" s="1"/>
  <c r="Y128" i="2"/>
  <c r="X128" i="2" s="1"/>
  <c r="AD128" i="2"/>
  <c r="AZ128" i="2" s="1"/>
  <c r="AE128" i="2"/>
  <c r="AE263" i="2"/>
  <c r="AD263" i="2"/>
  <c r="AZ263" i="2" s="1"/>
  <c r="AB266" i="2"/>
  <c r="AA266" i="2"/>
  <c r="AE23" i="2"/>
  <c r="Y23" i="2"/>
  <c r="X23" i="2" s="1"/>
  <c r="AD23" i="2"/>
  <c r="AZ23" i="2" s="1"/>
  <c r="AA361" i="2"/>
  <c r="AB361" i="2"/>
  <c r="AA101" i="2"/>
  <c r="AB101" i="2"/>
  <c r="AB243" i="2"/>
  <c r="AA243" i="2"/>
  <c r="AA134" i="2"/>
  <c r="AB134" i="2"/>
  <c r="AH359" i="2"/>
  <c r="BA377" i="2"/>
  <c r="Y322" i="2"/>
  <c r="AZ322" i="2"/>
  <c r="Y278" i="2"/>
  <c r="X278" i="2" s="1"/>
  <c r="AA351" i="2"/>
  <c r="AB351" i="2"/>
  <c r="AH369" i="2"/>
  <c r="BA356" i="2"/>
  <c r="Y356" i="2" s="1"/>
  <c r="AD178" i="2"/>
  <c r="AE178" i="2"/>
  <c r="AA69" i="2"/>
  <c r="AB69" i="2"/>
  <c r="Y136" i="2"/>
  <c r="X136" i="2" s="1"/>
  <c r="AD136" i="2"/>
  <c r="AZ136" i="2" s="1"/>
  <c r="AE136" i="2"/>
  <c r="AE227" i="2"/>
  <c r="AD227" i="2"/>
  <c r="AZ227" i="2" s="1"/>
  <c r="Y227" i="2"/>
  <c r="X227" i="2" s="1"/>
  <c r="AH377" i="2"/>
  <c r="AD226" i="2"/>
  <c r="AZ226" i="2" s="1"/>
  <c r="Y226" i="2"/>
  <c r="X226" i="2" s="1"/>
  <c r="AE226" i="2"/>
  <c r="AE236" i="2"/>
  <c r="Y236" i="2"/>
  <c r="X236" i="2" s="1"/>
  <c r="AD236" i="2"/>
  <c r="AZ236" i="2" s="1"/>
  <c r="AD32" i="2"/>
  <c r="AZ32" i="2" s="1"/>
  <c r="AE32" i="2"/>
  <c r="Y32" i="2"/>
  <c r="X32" i="2" s="1"/>
  <c r="AA301" i="2"/>
  <c r="AB301" i="2"/>
  <c r="AA157" i="2"/>
  <c r="AB157" i="2"/>
  <c r="AB147" i="2"/>
  <c r="AA147" i="2"/>
  <c r="AA239" i="2"/>
  <c r="AB239" i="2"/>
  <c r="BA349" i="2"/>
  <c r="AD184" i="2"/>
  <c r="AZ184" i="2" s="1"/>
  <c r="AE184" i="2"/>
  <c r="Y184" i="2"/>
  <c r="X184" i="2" s="1"/>
  <c r="Y257" i="2"/>
  <c r="X257" i="2" s="1"/>
  <c r="AD257" i="2"/>
  <c r="AZ257" i="2" s="1"/>
  <c r="AE257" i="2"/>
  <c r="AD51" i="2"/>
  <c r="AZ51" i="2" s="1"/>
  <c r="Y51" i="2"/>
  <c r="X51" i="2" s="1"/>
  <c r="AE51" i="2"/>
  <c r="AA212" i="2"/>
  <c r="AB212" i="2"/>
  <c r="AZ260" i="2"/>
  <c r="Y260" i="2"/>
  <c r="X260" i="2" s="1"/>
  <c r="AE39" i="2"/>
  <c r="AD39" i="2"/>
  <c r="AZ39" i="2" s="1"/>
  <c r="Y39" i="2"/>
  <c r="X39" i="2" s="1"/>
  <c r="AD151" i="2"/>
  <c r="AZ151" i="2" s="1"/>
  <c r="Y151" i="2"/>
  <c r="X151" i="2" s="1"/>
  <c r="AE151" i="2"/>
  <c r="AE320" i="2"/>
  <c r="Y320" i="2"/>
  <c r="AD320" i="2"/>
  <c r="AZ320" i="2" s="1"/>
  <c r="AE298" i="2"/>
  <c r="Y298" i="2"/>
  <c r="AD298" i="2"/>
  <c r="AZ298" i="2" s="1"/>
  <c r="AB139" i="2"/>
  <c r="AA139" i="2"/>
  <c r="AA255" i="2"/>
  <c r="AB255" i="2"/>
  <c r="AD107" i="2"/>
  <c r="AZ107" i="2" s="1"/>
  <c r="AE107" i="2"/>
  <c r="Y107" i="2"/>
  <c r="X107" i="2" s="1"/>
  <c r="AH330" i="2"/>
  <c r="AH350" i="2"/>
  <c r="AH373" i="2"/>
  <c r="BA379" i="2"/>
  <c r="BA343" i="2"/>
  <c r="BA173" i="2"/>
  <c r="BA72" i="2"/>
  <c r="Y72" i="2" s="1"/>
  <c r="X72" i="2" s="1"/>
  <c r="BB385" i="2"/>
  <c r="BC385" i="2"/>
  <c r="BD385" i="2"/>
  <c r="AE385" i="2"/>
  <c r="C18" i="1"/>
  <c r="F17" i="1" l="1"/>
  <c r="AH389" i="2"/>
  <c r="BA390" i="2"/>
  <c r="AH390" i="2"/>
  <c r="AB391" i="2"/>
  <c r="AA391" i="2"/>
  <c r="F17" i="2"/>
  <c r="AZ364" i="2"/>
  <c r="AZ332" i="2"/>
  <c r="AZ278" i="2"/>
  <c r="BA306" i="2"/>
  <c r="Y306" i="2" s="1"/>
  <c r="AA120" i="2"/>
  <c r="AB120" i="2"/>
  <c r="AB21" i="2"/>
  <c r="AA21" i="2"/>
  <c r="AH104" i="2"/>
  <c r="AD49" i="2"/>
  <c r="AZ49" i="2" s="1"/>
  <c r="AE49" i="2"/>
  <c r="Y49" i="2"/>
  <c r="X49" i="2" s="1"/>
  <c r="AH130" i="2"/>
  <c r="BS63" i="2"/>
  <c r="BQ63" i="2" s="1"/>
  <c r="AH124" i="2"/>
  <c r="AH61" i="2"/>
  <c r="BS57" i="2"/>
  <c r="BQ57" i="2" s="1"/>
  <c r="CJ57" i="2" s="1"/>
  <c r="AH122" i="2"/>
  <c r="BA215" i="2"/>
  <c r="Y215" i="2" s="1"/>
  <c r="X215" i="2" s="1"/>
  <c r="BA324" i="2"/>
  <c r="Y324" i="2" s="1"/>
  <c r="BA40" i="2"/>
  <c r="BA386" i="2"/>
  <c r="AZ324" i="2"/>
  <c r="AH211" i="2"/>
  <c r="AD249" i="2"/>
  <c r="AZ249" i="2" s="1"/>
  <c r="Y249" i="2"/>
  <c r="X249" i="2" s="1"/>
  <c r="AE249" i="2"/>
  <c r="AH237" i="2"/>
  <c r="AH164" i="2"/>
  <c r="AH125" i="2"/>
  <c r="AH221" i="2"/>
  <c r="AH222" i="2"/>
  <c r="AH131" i="2"/>
  <c r="AB106" i="2"/>
  <c r="AA106" i="2"/>
  <c r="AB117" i="2"/>
  <c r="AA117" i="2"/>
  <c r="AB279" i="2"/>
  <c r="AA279" i="2"/>
  <c r="AA45" i="2"/>
  <c r="AB45" i="2"/>
  <c r="AA252" i="2"/>
  <c r="AB252" i="2"/>
  <c r="AB229" i="2"/>
  <c r="AA229" i="2"/>
  <c r="AB141" i="2"/>
  <c r="AA141" i="2"/>
  <c r="BA168" i="2"/>
  <c r="Y168" i="2" s="1"/>
  <c r="X168" i="2" s="1"/>
  <c r="AA233" i="2"/>
  <c r="AB233" i="2"/>
  <c r="AB126" i="2"/>
  <c r="AA126" i="2"/>
  <c r="AE145" i="2"/>
  <c r="AD145" i="2"/>
  <c r="AZ145" i="2" s="1"/>
  <c r="Y145" i="2"/>
  <c r="X145" i="2" s="1"/>
  <c r="BS14" i="2"/>
  <c r="BQ14" i="2" s="1"/>
  <c r="CJ14" i="2" s="1"/>
  <c r="AB262" i="2"/>
  <c r="AA262" i="2"/>
  <c r="AB213" i="2"/>
  <c r="AA213" i="2"/>
  <c r="AH81" i="2"/>
  <c r="AH109" i="2"/>
  <c r="AB52" i="2"/>
  <c r="AA52" i="2"/>
  <c r="BS41" i="2"/>
  <c r="BQ41" i="2" s="1"/>
  <c r="CJ41" i="2" s="1"/>
  <c r="AZ317" i="2"/>
  <c r="AZ331" i="2"/>
  <c r="Y99" i="2"/>
  <c r="X99" i="2" s="1"/>
  <c r="BA125" i="2"/>
  <c r="BA218" i="2"/>
  <c r="BA35" i="2"/>
  <c r="Y35" i="2" s="1"/>
  <c r="X35" i="2" s="1"/>
  <c r="BA47" i="2"/>
  <c r="Y47" i="2" s="1"/>
  <c r="X47" i="2" s="1"/>
  <c r="BA195" i="2"/>
  <c r="BA312" i="2"/>
  <c r="Y312" i="2" s="1"/>
  <c r="BA202" i="2"/>
  <c r="BA192" i="2"/>
  <c r="Y192" i="2" s="1"/>
  <c r="X192" i="2" s="1"/>
  <c r="CL60" i="2"/>
  <c r="CJ60" i="2" s="1"/>
  <c r="BA1959" i="2"/>
  <c r="BA1936" i="2"/>
  <c r="BA1951" i="2"/>
  <c r="CL53" i="2"/>
  <c r="CJ53" i="2" s="1"/>
  <c r="BA248" i="2"/>
  <c r="BA1957" i="2"/>
  <c r="CL56" i="2"/>
  <c r="CJ56" i="2" s="1"/>
  <c r="BA1967" i="2"/>
  <c r="AH100" i="2"/>
  <c r="AB287" i="2"/>
  <c r="AA287" i="2"/>
  <c r="AH97" i="2"/>
  <c r="AA250" i="2"/>
  <c r="AB250" i="2"/>
  <c r="AH268" i="2"/>
  <c r="BS52" i="2"/>
  <c r="BQ52" i="2" s="1"/>
  <c r="AD65" i="2"/>
  <c r="AZ65" i="2" s="1"/>
  <c r="AE65" i="2"/>
  <c r="Y65" i="2"/>
  <c r="X65" i="2" s="1"/>
  <c r="AH42" i="2"/>
  <c r="AH22" i="2"/>
  <c r="AH228" i="2"/>
  <c r="AH58" i="2"/>
  <c r="BA314" i="2"/>
  <c r="Y314" i="2" s="1"/>
  <c r="BA186" i="2"/>
  <c r="Y186" i="2" s="1"/>
  <c r="X186" i="2" s="1"/>
  <c r="CL43" i="2"/>
  <c r="CJ43" i="2" s="1"/>
  <c r="BA1964" i="2"/>
  <c r="BA1947" i="2"/>
  <c r="BA153" i="2"/>
  <c r="Y153" i="2" s="1"/>
  <c r="X153" i="2" s="1"/>
  <c r="BA241" i="2"/>
  <c r="AH338" i="2"/>
  <c r="CL55" i="2"/>
  <c r="CJ55" i="2" s="1"/>
  <c r="CL30" i="2"/>
  <c r="CJ30" i="2" s="1"/>
  <c r="AZ204" i="2"/>
  <c r="AA169" i="2"/>
  <c r="Y347" i="2"/>
  <c r="AZ347" i="2"/>
  <c r="AH83" i="2"/>
  <c r="AH254" i="2"/>
  <c r="BS36" i="2"/>
  <c r="BQ36" i="2" s="1"/>
  <c r="CJ36" i="2" s="1"/>
  <c r="AH183" i="2"/>
  <c r="AA384" i="2"/>
  <c r="Y384" i="2" s="1"/>
  <c r="AB384" i="2"/>
  <c r="AH152" i="2"/>
  <c r="BS28" i="2"/>
  <c r="BQ28" i="2" s="1"/>
  <c r="CJ28" i="2" s="1"/>
  <c r="AH245" i="2"/>
  <c r="BS47" i="2"/>
  <c r="BQ47" i="2" s="1"/>
  <c r="AH271" i="2"/>
  <c r="BA286" i="2"/>
  <c r="Y286" i="2" s="1"/>
  <c r="X286" i="2" s="1"/>
  <c r="AD95" i="2"/>
  <c r="AZ95" i="2" s="1"/>
  <c r="AE95" i="2"/>
  <c r="Y95" i="2"/>
  <c r="X95" i="2" s="1"/>
  <c r="AE277" i="2"/>
  <c r="AD277" i="2"/>
  <c r="AZ277" i="2" s="1"/>
  <c r="AB112" i="2"/>
  <c r="AA112" i="2"/>
  <c r="AB48" i="2"/>
  <c r="AA48" i="2"/>
  <c r="AD163" i="2"/>
  <c r="AZ163" i="2" s="1"/>
  <c r="AE163" i="2"/>
  <c r="Y163" i="2"/>
  <c r="X163" i="2" s="1"/>
  <c r="AA267" i="2"/>
  <c r="AB267" i="2"/>
  <c r="AB150" i="2"/>
  <c r="AA150" i="2"/>
  <c r="AA37" i="2"/>
  <c r="AB37" i="2"/>
  <c r="AB44" i="2"/>
  <c r="AA44" i="2"/>
  <c r="AZ215" i="2"/>
  <c r="AZ186" i="2"/>
  <c r="AZ335" i="2"/>
  <c r="BA290" i="2"/>
  <c r="BA81" i="2"/>
  <c r="BA315" i="2"/>
  <c r="AH199" i="2"/>
  <c r="AH142" i="2"/>
  <c r="BA167" i="2"/>
  <c r="BA36" i="2"/>
  <c r="BA1953" i="2"/>
  <c r="CL75" i="2"/>
  <c r="CJ75" i="2" s="1"/>
  <c r="CL71" i="2"/>
  <c r="CJ71" i="2" s="1"/>
  <c r="BA1963" i="2"/>
  <c r="BA200" i="2"/>
  <c r="Y200" i="2" s="1"/>
  <c r="X200" i="2" s="1"/>
  <c r="CL64" i="2"/>
  <c r="CJ64" i="2" s="1"/>
  <c r="AA77" i="2"/>
  <c r="AB77" i="2"/>
  <c r="AA82" i="2"/>
  <c r="AB82" i="2"/>
  <c r="AB24" i="2"/>
  <c r="AA24" i="2"/>
  <c r="AA269" i="2"/>
  <c r="AB269" i="2"/>
  <c r="AE75" i="2"/>
  <c r="Y75" i="2"/>
  <c r="X75" i="2" s="1"/>
  <c r="AD75" i="2"/>
  <c r="AZ75" i="2" s="1"/>
  <c r="Y70" i="2"/>
  <c r="X70" i="2" s="1"/>
  <c r="AD70" i="2"/>
  <c r="AZ70" i="2" s="1"/>
  <c r="AE70" i="2"/>
  <c r="Y277" i="2"/>
  <c r="X277" i="2" s="1"/>
  <c r="AH224" i="2"/>
  <c r="AH185" i="2"/>
  <c r="AA71" i="2"/>
  <c r="AB71" i="2"/>
  <c r="AH102" i="2"/>
  <c r="BS35" i="2"/>
  <c r="BQ35" i="2" s="1"/>
  <c r="CJ35" i="2" s="1"/>
  <c r="AE59" i="2"/>
  <c r="AD189" i="2"/>
  <c r="AD182" i="2"/>
  <c r="Y59" i="2"/>
  <c r="X59" i="2" s="1"/>
  <c r="Y383" i="2"/>
  <c r="AD108" i="2"/>
  <c r="AZ108" i="2" s="1"/>
  <c r="AE108" i="2"/>
  <c r="AE307" i="2"/>
  <c r="AB388" i="2"/>
  <c r="AA388" i="2"/>
  <c r="BA388" i="2"/>
  <c r="AE225" i="2"/>
  <c r="AB372" i="2"/>
  <c r="AB339" i="2"/>
  <c r="Y204" i="2"/>
  <c r="X204" i="2" s="1"/>
  <c r="Y357" i="2"/>
  <c r="AB368" i="2"/>
  <c r="AH386" i="2"/>
  <c r="BA387" i="2"/>
  <c r="AA387" i="2"/>
  <c r="AB387" i="2"/>
  <c r="Y225" i="2"/>
  <c r="X225" i="2" s="1"/>
  <c r="AA355" i="2"/>
  <c r="Y355" i="2" s="1"/>
  <c r="AZ182" i="2"/>
  <c r="BA66" i="2"/>
  <c r="Y66" i="2" s="1"/>
  <c r="X66" i="2" s="1"/>
  <c r="BA313" i="2"/>
  <c r="BA273" i="2"/>
  <c r="BA110" i="2"/>
  <c r="BA28" i="2"/>
  <c r="Y28" i="2" s="1"/>
  <c r="X28" i="2" s="1"/>
  <c r="BA230" i="2"/>
  <c r="BA161" i="2"/>
  <c r="BA98" i="2"/>
  <c r="Y98" i="2" s="1"/>
  <c r="X98" i="2" s="1"/>
  <c r="BA194" i="2"/>
  <c r="AD119" i="2"/>
  <c r="AE119" i="2"/>
  <c r="BA1968" i="2"/>
  <c r="BA1940" i="2"/>
  <c r="CL76" i="2"/>
  <c r="CJ76" i="2" s="1"/>
  <c r="BA1956" i="2"/>
  <c r="BA1942" i="2"/>
  <c r="CL38" i="2"/>
  <c r="CJ38" i="2" s="1"/>
  <c r="CL70" i="2"/>
  <c r="CJ70" i="2" s="1"/>
  <c r="BA348" i="2"/>
  <c r="BA297" i="2"/>
  <c r="AZ168" i="2"/>
  <c r="BA1938" i="2"/>
  <c r="AZ72" i="2"/>
  <c r="BA288" i="2"/>
  <c r="BA24" i="2"/>
  <c r="AH230" i="2"/>
  <c r="AB230" i="2" s="1"/>
  <c r="BA182" i="2"/>
  <c r="Y182" i="2" s="1"/>
  <c r="X182" i="2" s="1"/>
  <c r="AB340" i="2"/>
  <c r="AA340" i="2"/>
  <c r="AD357" i="2"/>
  <c r="AZ357" i="2" s="1"/>
  <c r="AE357" i="2"/>
  <c r="CL63" i="2"/>
  <c r="BA1974" i="2"/>
  <c r="CL32" i="2"/>
  <c r="CJ32" i="2" s="1"/>
  <c r="BA1950" i="2"/>
  <c r="CL68" i="2"/>
  <c r="CJ68" i="2" s="1"/>
  <c r="CL11" i="2"/>
  <c r="CJ11" i="2" s="1"/>
  <c r="BA1952" i="2"/>
  <c r="BA1941" i="2"/>
  <c r="CL51" i="2"/>
  <c r="CJ51" i="2" s="1"/>
  <c r="BA1960" i="2"/>
  <c r="BA142" i="2"/>
  <c r="CL42" i="2"/>
  <c r="CJ42" i="2" s="1"/>
  <c r="BA267" i="2"/>
  <c r="Y267" i="2" s="1"/>
  <c r="X267" i="2" s="1"/>
  <c r="BA1939" i="2"/>
  <c r="AB338" i="2"/>
  <c r="AA338" i="2"/>
  <c r="Y338" i="2" s="1"/>
  <c r="BA29" i="2"/>
  <c r="BA187" i="2"/>
  <c r="AH36" i="2"/>
  <c r="BA287" i="2"/>
  <c r="BA121" i="2"/>
  <c r="BA118" i="2"/>
  <c r="Y118" i="2" s="1"/>
  <c r="X118" i="2" s="1"/>
  <c r="AA352" i="2"/>
  <c r="AB352" i="2"/>
  <c r="BA244" i="2"/>
  <c r="BA1973" i="2"/>
  <c r="BA1946" i="2"/>
  <c r="CL47" i="2"/>
  <c r="CJ47" i="2" s="1"/>
  <c r="CL74" i="2"/>
  <c r="CJ74" i="2" s="1"/>
  <c r="CL49" i="2"/>
  <c r="CJ49" i="2" s="1"/>
  <c r="CL61" i="2"/>
  <c r="CJ61" i="2" s="1"/>
  <c r="CL29" i="2"/>
  <c r="CJ29" i="2" s="1"/>
  <c r="BA1962" i="2"/>
  <c r="Y219" i="2"/>
  <c r="X219" i="2" s="1"/>
  <c r="AE219" i="2"/>
  <c r="AD219" i="2"/>
  <c r="AZ219" i="2" s="1"/>
  <c r="BA199" i="2"/>
  <c r="BA309" i="2"/>
  <c r="BA64" i="2"/>
  <c r="CL52" i="2"/>
  <c r="CJ52" i="2" s="1"/>
  <c r="CL33" i="2"/>
  <c r="CJ33" i="2" s="1"/>
  <c r="CL21" i="2"/>
  <c r="CJ21" i="2" s="1"/>
  <c r="BA1954" i="2"/>
  <c r="BA137" i="2"/>
  <c r="Y137" i="2" s="1"/>
  <c r="X137" i="2" s="1"/>
  <c r="AA374" i="2"/>
  <c r="AB374" i="2"/>
  <c r="AE274" i="2"/>
  <c r="Y274" i="2"/>
  <c r="X274" i="2" s="1"/>
  <c r="AD274" i="2"/>
  <c r="AZ274" i="2" s="1"/>
  <c r="AD380" i="2"/>
  <c r="AZ380" i="2" s="1"/>
  <c r="Y380" i="2"/>
  <c r="AE380" i="2"/>
  <c r="AE201" i="2"/>
  <c r="Y201" i="2"/>
  <c r="X201" i="2" s="1"/>
  <c r="AD201" i="2"/>
  <c r="AZ201" i="2" s="1"/>
  <c r="AE41" i="2"/>
  <c r="Y41" i="2"/>
  <c r="X41" i="2" s="1"/>
  <c r="AD41" i="2"/>
  <c r="AZ41" i="2" s="1"/>
  <c r="Y218" i="2"/>
  <c r="X218" i="2" s="1"/>
  <c r="AZ218" i="2"/>
  <c r="AD239" i="2"/>
  <c r="AZ239" i="2" s="1"/>
  <c r="AE239" i="2"/>
  <c r="Y239" i="2"/>
  <c r="X239" i="2" s="1"/>
  <c r="AE351" i="2"/>
  <c r="AD351" i="2"/>
  <c r="AZ351" i="2" s="1"/>
  <c r="Y351" i="2"/>
  <c r="AZ356" i="2"/>
  <c r="AD363" i="2"/>
  <c r="AZ363" i="2" s="1"/>
  <c r="Y363" i="2"/>
  <c r="AE363" i="2"/>
  <c r="AE265" i="2"/>
  <c r="AD265" i="2"/>
  <c r="Y264" i="2"/>
  <c r="X264" i="2" s="1"/>
  <c r="AE264" i="2"/>
  <c r="AD264" i="2"/>
  <c r="AZ264" i="2" s="1"/>
  <c r="AA367" i="2"/>
  <c r="AB367" i="2"/>
  <c r="Y123" i="2"/>
  <c r="X123" i="2" s="1"/>
  <c r="AE123" i="2"/>
  <c r="AD123" i="2"/>
  <c r="AZ123" i="2" s="1"/>
  <c r="AD258" i="2"/>
  <c r="AZ258" i="2" s="1"/>
  <c r="AE258" i="2"/>
  <c r="Y258" i="2"/>
  <c r="X258" i="2" s="1"/>
  <c r="AD90" i="2"/>
  <c r="AZ90" i="2" s="1"/>
  <c r="AE90" i="2"/>
  <c r="Y90" i="2"/>
  <c r="X90" i="2" s="1"/>
  <c r="AE166" i="2"/>
  <c r="AD166" i="2"/>
  <c r="AZ166" i="2" s="1"/>
  <c r="Y166" i="2"/>
  <c r="X166" i="2" s="1"/>
  <c r="AH202" i="2"/>
  <c r="BA48" i="2"/>
  <c r="BA193" i="2"/>
  <c r="BA269" i="2"/>
  <c r="BA31" i="2"/>
  <c r="BA119" i="2"/>
  <c r="AH290" i="2"/>
  <c r="BA209" i="2"/>
  <c r="AE53" i="2"/>
  <c r="Y53" i="2"/>
  <c r="X53" i="2" s="1"/>
  <c r="AD53" i="2"/>
  <c r="AZ53" i="2" s="1"/>
  <c r="AE57" i="2"/>
  <c r="Y57" i="2"/>
  <c r="X57" i="2" s="1"/>
  <c r="AD57" i="2"/>
  <c r="AZ57" i="2" s="1"/>
  <c r="Y147" i="2"/>
  <c r="X147" i="2" s="1"/>
  <c r="AD147" i="2"/>
  <c r="AZ147" i="2" s="1"/>
  <c r="AE147" i="2"/>
  <c r="Y241" i="2"/>
  <c r="X241" i="2" s="1"/>
  <c r="AD241" i="2"/>
  <c r="AZ241" i="2" s="1"/>
  <c r="AE241" i="2"/>
  <c r="AE232" i="2"/>
  <c r="Y232" i="2"/>
  <c r="X232" i="2" s="1"/>
  <c r="AD232" i="2"/>
  <c r="AZ232" i="2" s="1"/>
  <c r="AB348" i="2"/>
  <c r="AA348" i="2"/>
  <c r="AE197" i="2"/>
  <c r="Y197" i="2"/>
  <c r="X197" i="2" s="1"/>
  <c r="AD197" i="2"/>
  <c r="AZ197" i="2" s="1"/>
  <c r="AZ35" i="2"/>
  <c r="Y155" i="2"/>
  <c r="X155" i="2" s="1"/>
  <c r="AD155" i="2"/>
  <c r="AZ155" i="2" s="1"/>
  <c r="AE155" i="2"/>
  <c r="AE50" i="2"/>
  <c r="Y50" i="2"/>
  <c r="X50" i="2" s="1"/>
  <c r="AD50" i="2"/>
  <c r="AZ50" i="2" s="1"/>
  <c r="AE329" i="2"/>
  <c r="AD329" i="2"/>
  <c r="AZ329" i="2" s="1"/>
  <c r="Y329" i="2"/>
  <c r="Y67" i="2"/>
  <c r="X67" i="2" s="1"/>
  <c r="AE67" i="2"/>
  <c r="AD67" i="2"/>
  <c r="AZ67" i="2" s="1"/>
  <c r="Y196" i="2"/>
  <c r="X196" i="2" s="1"/>
  <c r="AD196" i="2"/>
  <c r="AZ196" i="2" s="1"/>
  <c r="AE196" i="2"/>
  <c r="BA265" i="2"/>
  <c r="Y265" i="2" s="1"/>
  <c r="X265" i="2" s="1"/>
  <c r="BA198" i="2"/>
  <c r="AA36" i="2"/>
  <c r="AB36" i="2"/>
  <c r="BA63" i="2"/>
  <c r="AH187" i="2"/>
  <c r="BA61" i="2"/>
  <c r="AD365" i="2"/>
  <c r="AZ365" i="2" s="1"/>
  <c r="Y365" i="2"/>
  <c r="AE365" i="2"/>
  <c r="AD378" i="2"/>
  <c r="AZ378" i="2" s="1"/>
  <c r="Y378" i="2"/>
  <c r="AE378" i="2"/>
  <c r="AB373" i="2"/>
  <c r="AA373" i="2"/>
  <c r="AD134" i="2"/>
  <c r="AZ134" i="2" s="1"/>
  <c r="AE134" i="2"/>
  <c r="Y134" i="2"/>
  <c r="X134" i="2" s="1"/>
  <c r="AD361" i="2"/>
  <c r="AZ361" i="2" s="1"/>
  <c r="Y361" i="2"/>
  <c r="AE361" i="2"/>
  <c r="AE368" i="2"/>
  <c r="AD368" i="2"/>
  <c r="AZ368" i="2" s="1"/>
  <c r="Y368" i="2"/>
  <c r="Y372" i="2"/>
  <c r="AE372" i="2"/>
  <c r="AD372" i="2"/>
  <c r="AZ372" i="2" s="1"/>
  <c r="AE208" i="2"/>
  <c r="AD208" i="2"/>
  <c r="AZ208" i="2" s="1"/>
  <c r="Y208" i="2"/>
  <c r="X208" i="2" s="1"/>
  <c r="AB353" i="2"/>
  <c r="AA353" i="2"/>
  <c r="Y85" i="2"/>
  <c r="X85" i="2" s="1"/>
  <c r="AD85" i="2"/>
  <c r="AZ85" i="2" s="1"/>
  <c r="AE85" i="2"/>
  <c r="Y296" i="2"/>
  <c r="AE296" i="2"/>
  <c r="AD296" i="2"/>
  <c r="AZ296" i="2" s="1"/>
  <c r="AB346" i="2"/>
  <c r="AA346" i="2"/>
  <c r="AB370" i="2"/>
  <c r="AA370" i="2"/>
  <c r="AZ312" i="2"/>
  <c r="AZ307" i="2"/>
  <c r="Y307" i="2"/>
  <c r="AB127" i="2"/>
  <c r="AA127" i="2"/>
  <c r="BA189" i="2"/>
  <c r="Y189" i="2" s="1"/>
  <c r="X189" i="2" s="1"/>
  <c r="AB199" i="2"/>
  <c r="AA199" i="2"/>
  <c r="AA142" i="2"/>
  <c r="AB142" i="2"/>
  <c r="AE266" i="2"/>
  <c r="AD266" i="2"/>
  <c r="AZ266" i="2" s="1"/>
  <c r="Y266" i="2"/>
  <c r="X266" i="2" s="1"/>
  <c r="AD80" i="2"/>
  <c r="AZ80" i="2" s="1"/>
  <c r="Y80" i="2"/>
  <c r="X80" i="2" s="1"/>
  <c r="AE80" i="2"/>
  <c r="AA350" i="2"/>
  <c r="AB350" i="2"/>
  <c r="Y243" i="2"/>
  <c r="X243" i="2" s="1"/>
  <c r="AD243" i="2"/>
  <c r="AZ243" i="2" s="1"/>
  <c r="AE243" i="2"/>
  <c r="AZ47" i="2"/>
  <c r="AE217" i="2"/>
  <c r="Y217" i="2"/>
  <c r="X217" i="2" s="1"/>
  <c r="AD217" i="2"/>
  <c r="AZ217" i="2" s="1"/>
  <c r="Y300" i="2"/>
  <c r="AD300" i="2"/>
  <c r="AZ300" i="2" s="1"/>
  <c r="AE300" i="2"/>
  <c r="AA375" i="2"/>
  <c r="AB375" i="2"/>
  <c r="AA379" i="2"/>
  <c r="AB379" i="2"/>
  <c r="AE28" i="2"/>
  <c r="AD28" i="2"/>
  <c r="AB327" i="2"/>
  <c r="AA327" i="2"/>
  <c r="Y321" i="2"/>
  <c r="AD321" i="2"/>
  <c r="AZ321" i="2" s="1"/>
  <c r="AE321" i="2"/>
  <c r="AH304" i="2"/>
  <c r="BA325" i="2"/>
  <c r="BA176" i="2"/>
  <c r="BA240" i="2"/>
  <c r="Y240" i="2" s="1"/>
  <c r="X240" i="2" s="1"/>
  <c r="BA102" i="2"/>
  <c r="BA304" i="2"/>
  <c r="AH209" i="2"/>
  <c r="AE297" i="2"/>
  <c r="Y297" i="2"/>
  <c r="AD297" i="2"/>
  <c r="AZ297" i="2" s="1"/>
  <c r="AA336" i="2"/>
  <c r="AB336" i="2"/>
  <c r="AD220" i="2"/>
  <c r="AZ220" i="2" s="1"/>
  <c r="Y220" i="2"/>
  <c r="X220" i="2" s="1"/>
  <c r="AE220" i="2"/>
  <c r="AB343" i="2"/>
  <c r="AA343" i="2"/>
  <c r="Y173" i="2"/>
  <c r="X173" i="2" s="1"/>
  <c r="AZ173" i="2"/>
  <c r="AA330" i="2"/>
  <c r="AB330" i="2"/>
  <c r="AE255" i="2"/>
  <c r="AD255" i="2"/>
  <c r="AZ255" i="2" s="1"/>
  <c r="Y255" i="2"/>
  <c r="X255" i="2" s="1"/>
  <c r="AD157" i="2"/>
  <c r="AZ157" i="2" s="1"/>
  <c r="Y157" i="2"/>
  <c r="X157" i="2" s="1"/>
  <c r="AE157" i="2"/>
  <c r="Y25" i="2"/>
  <c r="X25" i="2" s="1"/>
  <c r="AE25" i="2"/>
  <c r="AD25" i="2"/>
  <c r="AZ25" i="2" s="1"/>
  <c r="Y288" i="2"/>
  <c r="X288" i="2" s="1"/>
  <c r="AD288" i="2"/>
  <c r="AZ288" i="2" s="1"/>
  <c r="AE288" i="2"/>
  <c r="Y339" i="2"/>
  <c r="AD339" i="2"/>
  <c r="AZ339" i="2" s="1"/>
  <c r="AE339" i="2"/>
  <c r="AD96" i="2"/>
  <c r="AZ96" i="2" s="1"/>
  <c r="AE96" i="2"/>
  <c r="Y96" i="2"/>
  <c r="X96" i="2" s="1"/>
  <c r="Y177" i="2"/>
  <c r="X177" i="2" s="1"/>
  <c r="AE177" i="2"/>
  <c r="AD177" i="2"/>
  <c r="AZ177" i="2" s="1"/>
  <c r="AB344" i="2"/>
  <c r="AA344" i="2"/>
  <c r="AB349" i="2"/>
  <c r="AA349" i="2"/>
  <c r="Y334" i="2"/>
  <c r="AE334" i="2"/>
  <c r="AD334" i="2"/>
  <c r="AZ334" i="2" s="1"/>
  <c r="AE342" i="2"/>
  <c r="AD342" i="2"/>
  <c r="AZ342" i="2" s="1"/>
  <c r="Y342" i="2"/>
  <c r="AE86" i="2"/>
  <c r="Y86" i="2"/>
  <c r="X86" i="2" s="1"/>
  <c r="AD86" i="2"/>
  <c r="AZ86" i="2" s="1"/>
  <c r="Y79" i="2"/>
  <c r="X79" i="2" s="1"/>
  <c r="AE79" i="2"/>
  <c r="AD79" i="2"/>
  <c r="AZ79" i="2" s="1"/>
  <c r="Y93" i="2"/>
  <c r="X93" i="2" s="1"/>
  <c r="AE93" i="2"/>
  <c r="AD93" i="2"/>
  <c r="AZ93" i="2" s="1"/>
  <c r="AZ114" i="2"/>
  <c r="AD303" i="2"/>
  <c r="AZ303" i="2" s="1"/>
  <c r="Y303" i="2"/>
  <c r="AE303" i="2"/>
  <c r="AE111" i="2"/>
  <c r="AD111" i="2"/>
  <c r="AZ111" i="2" s="1"/>
  <c r="Y111" i="2"/>
  <c r="X111" i="2" s="1"/>
  <c r="AE135" i="2"/>
  <c r="AD135" i="2"/>
  <c r="AZ135" i="2" s="1"/>
  <c r="Y135" i="2"/>
  <c r="X135" i="2" s="1"/>
  <c r="AZ66" i="2"/>
  <c r="Y110" i="2"/>
  <c r="X110" i="2" s="1"/>
  <c r="AZ110" i="2"/>
  <c r="AD282" i="2"/>
  <c r="AZ282" i="2" s="1"/>
  <c r="Y282" i="2"/>
  <c r="X282" i="2" s="1"/>
  <c r="AE282" i="2"/>
  <c r="Y139" i="2"/>
  <c r="X139" i="2" s="1"/>
  <c r="AD139" i="2"/>
  <c r="AZ139" i="2" s="1"/>
  <c r="AE139" i="2"/>
  <c r="Y190" i="2"/>
  <c r="X190" i="2" s="1"/>
  <c r="AD190" i="2"/>
  <c r="AZ190" i="2" s="1"/>
  <c r="AE190" i="2"/>
  <c r="AA345" i="2"/>
  <c r="AB345" i="2"/>
  <c r="AZ314" i="2"/>
  <c r="AA354" i="2"/>
  <c r="AB354" i="2"/>
  <c r="AE292" i="2"/>
  <c r="AD292" i="2"/>
  <c r="AZ292" i="2" s="1"/>
  <c r="Y292" i="2"/>
  <c r="X292" i="2" s="1"/>
  <c r="Y358" i="2"/>
  <c r="AE358" i="2"/>
  <c r="AD358" i="2"/>
  <c r="AZ358" i="2" s="1"/>
  <c r="Y337" i="2"/>
  <c r="AE337" i="2"/>
  <c r="AD337" i="2"/>
  <c r="AZ337" i="2" s="1"/>
  <c r="BA326" i="2"/>
  <c r="BA276" i="2"/>
  <c r="BA127" i="2"/>
  <c r="AH161" i="2"/>
  <c r="BA178" i="2"/>
  <c r="Y178" i="2" s="1"/>
  <c r="X178" i="2" s="1"/>
  <c r="Y212" i="2"/>
  <c r="X212" i="2" s="1"/>
  <c r="AE212" i="2"/>
  <c r="AD212" i="2"/>
  <c r="AZ212" i="2" s="1"/>
  <c r="AE301" i="2"/>
  <c r="Y301" i="2"/>
  <c r="AD301" i="2"/>
  <c r="AZ301" i="2" s="1"/>
  <c r="AB377" i="2"/>
  <c r="AA377" i="2"/>
  <c r="Y69" i="2"/>
  <c r="X69" i="2" s="1"/>
  <c r="AE69" i="2"/>
  <c r="AD69" i="2"/>
  <c r="AZ69" i="2" s="1"/>
  <c r="AA369" i="2"/>
  <c r="AB369" i="2"/>
  <c r="AA359" i="2"/>
  <c r="AB359" i="2"/>
  <c r="AD101" i="2"/>
  <c r="AZ101" i="2" s="1"/>
  <c r="Y101" i="2"/>
  <c r="X101" i="2" s="1"/>
  <c r="AE101" i="2"/>
  <c r="AE366" i="2"/>
  <c r="Y366" i="2"/>
  <c r="AD366" i="2"/>
  <c r="AZ366" i="2" s="1"/>
  <c r="AE62" i="2"/>
  <c r="AD62" i="2"/>
  <c r="AZ62" i="2" s="1"/>
  <c r="Y62" i="2"/>
  <c r="X62" i="2" s="1"/>
  <c r="AE272" i="2"/>
  <c r="Y272" i="2"/>
  <c r="X272" i="2" s="1"/>
  <c r="AD272" i="2"/>
  <c r="AZ272" i="2" s="1"/>
  <c r="AD240" i="2"/>
  <c r="AE240" i="2"/>
  <c r="AE371" i="2"/>
  <c r="Y371" i="2"/>
  <c r="AD371" i="2"/>
  <c r="AZ371" i="2" s="1"/>
  <c r="AB362" i="2"/>
  <c r="AA362" i="2"/>
  <c r="Y376" i="2"/>
  <c r="AD376" i="2"/>
  <c r="AZ376" i="2" s="1"/>
  <c r="AE376" i="2"/>
  <c r="Y323" i="2"/>
  <c r="AD323" i="2"/>
  <c r="AZ323" i="2" s="1"/>
  <c r="AE323" i="2"/>
  <c r="Y191" i="2"/>
  <c r="X191" i="2" s="1"/>
  <c r="AE191" i="2"/>
  <c r="AD191" i="2"/>
  <c r="AZ191" i="2" s="1"/>
  <c r="Y94" i="2"/>
  <c r="X94" i="2" s="1"/>
  <c r="AE94" i="2"/>
  <c r="AD94" i="2"/>
  <c r="AZ94" i="2" s="1"/>
  <c r="BA284" i="2"/>
  <c r="BA246" i="2"/>
  <c r="BA92" i="2"/>
  <c r="BA385" i="2"/>
  <c r="Y385" i="2" s="1"/>
  <c r="AB389" i="2" l="1"/>
  <c r="AA389" i="2"/>
  <c r="Y391" i="2"/>
  <c r="AD391" i="2"/>
  <c r="AZ391" i="2" s="1"/>
  <c r="AE391" i="2"/>
  <c r="AA390" i="2"/>
  <c r="AB390" i="2"/>
  <c r="AD269" i="2"/>
  <c r="AE269" i="2"/>
  <c r="AA245" i="2"/>
  <c r="AB245" i="2"/>
  <c r="AB83" i="2"/>
  <c r="AA83" i="2"/>
  <c r="Y125" i="2"/>
  <c r="X125" i="2" s="1"/>
  <c r="AA109" i="2"/>
  <c r="AB109" i="2"/>
  <c r="AD141" i="2"/>
  <c r="AZ141" i="2" s="1"/>
  <c r="AE141" i="2"/>
  <c r="Y141" i="2"/>
  <c r="X141" i="2" s="1"/>
  <c r="AD279" i="2"/>
  <c r="AZ279" i="2" s="1"/>
  <c r="AE279" i="2"/>
  <c r="Y279" i="2"/>
  <c r="X279" i="2" s="1"/>
  <c r="AA221" i="2"/>
  <c r="AB221" i="2"/>
  <c r="AB124" i="2"/>
  <c r="AA124" i="2"/>
  <c r="AA81" i="2"/>
  <c r="Y81" i="2" s="1"/>
  <c r="X81" i="2" s="1"/>
  <c r="AB81" i="2"/>
  <c r="AE37" i="2"/>
  <c r="AD37" i="2"/>
  <c r="AZ37" i="2" s="1"/>
  <c r="Y37" i="2"/>
  <c r="X37" i="2" s="1"/>
  <c r="AE48" i="2"/>
  <c r="AD48" i="2"/>
  <c r="AB152" i="2"/>
  <c r="AA152" i="2"/>
  <c r="AB228" i="2"/>
  <c r="AA228" i="2"/>
  <c r="AD213" i="2"/>
  <c r="AZ213" i="2" s="1"/>
  <c r="Y213" i="2"/>
  <c r="X213" i="2" s="1"/>
  <c r="AE213" i="2"/>
  <c r="Y126" i="2"/>
  <c r="X126" i="2" s="1"/>
  <c r="AD126" i="2"/>
  <c r="AZ126" i="2" s="1"/>
  <c r="AE126" i="2"/>
  <c r="Y229" i="2"/>
  <c r="X229" i="2" s="1"/>
  <c r="AD229" i="2"/>
  <c r="AZ229" i="2" s="1"/>
  <c r="AE229" i="2"/>
  <c r="Y117" i="2"/>
  <c r="X117" i="2" s="1"/>
  <c r="AE117" i="2"/>
  <c r="AD117" i="2"/>
  <c r="AZ117" i="2" s="1"/>
  <c r="AA164" i="2"/>
  <c r="AB164" i="2"/>
  <c r="Y40" i="2"/>
  <c r="X40" i="2" s="1"/>
  <c r="AZ40" i="2"/>
  <c r="AA130" i="2"/>
  <c r="AB130" i="2"/>
  <c r="AE120" i="2"/>
  <c r="AD120" i="2"/>
  <c r="AZ120" i="2" s="1"/>
  <c r="Y120" i="2"/>
  <c r="X120" i="2" s="1"/>
  <c r="Y315" i="2"/>
  <c r="AZ315" i="2"/>
  <c r="AA58" i="2"/>
  <c r="AB58" i="2"/>
  <c r="AB125" i="2"/>
  <c r="AA125" i="2"/>
  <c r="AZ189" i="2"/>
  <c r="AZ192" i="2"/>
  <c r="AB102" i="2"/>
  <c r="AA102" i="2"/>
  <c r="AE150" i="2"/>
  <c r="AD150" i="2"/>
  <c r="AZ150" i="2" s="1"/>
  <c r="Y150" i="2"/>
  <c r="X150" i="2" s="1"/>
  <c r="AZ286" i="2"/>
  <c r="AE169" i="2"/>
  <c r="Y169" i="2"/>
  <c r="X169" i="2" s="1"/>
  <c r="AD169" i="2"/>
  <c r="AZ169" i="2" s="1"/>
  <c r="AB22" i="2"/>
  <c r="AA22" i="2"/>
  <c r="AD250" i="2"/>
  <c r="AZ250" i="2" s="1"/>
  <c r="AE250" i="2"/>
  <c r="Y250" i="2"/>
  <c r="X250" i="2" s="1"/>
  <c r="Y248" i="2"/>
  <c r="X248" i="2" s="1"/>
  <c r="AZ248" i="2"/>
  <c r="AA237" i="2"/>
  <c r="AB237" i="2"/>
  <c r="AB268" i="2"/>
  <c r="AA268" i="2"/>
  <c r="AE82" i="2"/>
  <c r="AD82" i="2"/>
  <c r="AZ82" i="2" s="1"/>
  <c r="Y82" i="2"/>
  <c r="X82" i="2" s="1"/>
  <c r="Y112" i="2"/>
  <c r="X112" i="2" s="1"/>
  <c r="AD112" i="2"/>
  <c r="AZ112" i="2" s="1"/>
  <c r="AE112" i="2"/>
  <c r="AD384" i="2"/>
  <c r="AZ384" i="2" s="1"/>
  <c r="AE384" i="2"/>
  <c r="AA42" i="2"/>
  <c r="AB42" i="2"/>
  <c r="AA97" i="2"/>
  <c r="AB97" i="2"/>
  <c r="Y195" i="2"/>
  <c r="X195" i="2" s="1"/>
  <c r="AZ195" i="2"/>
  <c r="Y262" i="2"/>
  <c r="X262" i="2" s="1"/>
  <c r="AD262" i="2"/>
  <c r="AZ262" i="2" s="1"/>
  <c r="AE262" i="2"/>
  <c r="Y106" i="2"/>
  <c r="X106" i="2" s="1"/>
  <c r="AD106" i="2"/>
  <c r="AZ106" i="2" s="1"/>
  <c r="AE106" i="2"/>
  <c r="Y71" i="2"/>
  <c r="X71" i="2" s="1"/>
  <c r="AD71" i="2"/>
  <c r="AZ71" i="2" s="1"/>
  <c r="AE71" i="2"/>
  <c r="AB183" i="2"/>
  <c r="AA183" i="2"/>
  <c r="AD287" i="2"/>
  <c r="AE287" i="2"/>
  <c r="AE233" i="2"/>
  <c r="Y233" i="2"/>
  <c r="X233" i="2" s="1"/>
  <c r="AD233" i="2"/>
  <c r="AZ233" i="2" s="1"/>
  <c r="AE252" i="2"/>
  <c r="AD252" i="2"/>
  <c r="AZ252" i="2" s="1"/>
  <c r="Y252" i="2"/>
  <c r="X252" i="2" s="1"/>
  <c r="AA122" i="2"/>
  <c r="AB122" i="2"/>
  <c r="AZ28" i="2"/>
  <c r="Y24" i="2"/>
  <c r="X24" i="2" s="1"/>
  <c r="AA185" i="2"/>
  <c r="AB185" i="2"/>
  <c r="AE77" i="2"/>
  <c r="Y77" i="2"/>
  <c r="X77" i="2" s="1"/>
  <c r="AD77" i="2"/>
  <c r="AZ77" i="2" s="1"/>
  <c r="Y167" i="2"/>
  <c r="X167" i="2" s="1"/>
  <c r="AZ167" i="2"/>
  <c r="AE267" i="2"/>
  <c r="AD267" i="2"/>
  <c r="AB271" i="2"/>
  <c r="AA271" i="2"/>
  <c r="AE52" i="2"/>
  <c r="Y52" i="2"/>
  <c r="X52" i="2" s="1"/>
  <c r="AD52" i="2"/>
  <c r="AZ52" i="2" s="1"/>
  <c r="AB131" i="2"/>
  <c r="AA131" i="2"/>
  <c r="AA104" i="2"/>
  <c r="AB104" i="2"/>
  <c r="AZ306" i="2"/>
  <c r="AD24" i="2"/>
  <c r="AZ24" i="2" s="1"/>
  <c r="AE24" i="2"/>
  <c r="CJ63" i="2"/>
  <c r="AA224" i="2"/>
  <c r="AB224" i="2"/>
  <c r="AE44" i="2"/>
  <c r="Y44" i="2"/>
  <c r="X44" i="2" s="1"/>
  <c r="AD44" i="2"/>
  <c r="AZ44" i="2" s="1"/>
  <c r="AA254" i="2"/>
  <c r="AB254" i="2"/>
  <c r="AZ153" i="2"/>
  <c r="AB100" i="2"/>
  <c r="AA100" i="2"/>
  <c r="AZ200" i="2"/>
  <c r="AD45" i="2"/>
  <c r="AZ45" i="2" s="1"/>
  <c r="AE45" i="2"/>
  <c r="Y45" i="2"/>
  <c r="X45" i="2" s="1"/>
  <c r="AA222" i="2"/>
  <c r="AB222" i="2"/>
  <c r="AB211" i="2"/>
  <c r="AA211" i="2"/>
  <c r="AB61" i="2"/>
  <c r="AA61" i="2"/>
  <c r="Y61" i="2" s="1"/>
  <c r="X61" i="2" s="1"/>
  <c r="AD21" i="2"/>
  <c r="AZ21" i="2" s="1"/>
  <c r="AE21" i="2"/>
  <c r="Y21" i="2"/>
  <c r="X21" i="2" s="1"/>
  <c r="AD355" i="2"/>
  <c r="AZ355" i="2" s="1"/>
  <c r="Y388" i="2"/>
  <c r="AD388" i="2"/>
  <c r="AZ388" i="2" s="1"/>
  <c r="AE388" i="2"/>
  <c r="AE355" i="2"/>
  <c r="AB386" i="2"/>
  <c r="AA386" i="2"/>
  <c r="Y387" i="2"/>
  <c r="AD387" i="2"/>
  <c r="AZ387" i="2" s="1"/>
  <c r="AE387" i="2"/>
  <c r="AA230" i="2"/>
  <c r="Y230" i="2" s="1"/>
  <c r="X230" i="2" s="1"/>
  <c r="Y244" i="2"/>
  <c r="X244" i="2" s="1"/>
  <c r="AZ244" i="2"/>
  <c r="Y29" i="2"/>
  <c r="X29" i="2" s="1"/>
  <c r="AZ29" i="2"/>
  <c r="AZ98" i="2"/>
  <c r="Y64" i="2"/>
  <c r="X64" i="2" s="1"/>
  <c r="AZ64" i="2"/>
  <c r="AZ267" i="2"/>
  <c r="Y309" i="2"/>
  <c r="AZ309" i="2"/>
  <c r="AD352" i="2"/>
  <c r="AZ352" i="2" s="1"/>
  <c r="AE352" i="2"/>
  <c r="Y352" i="2"/>
  <c r="AD338" i="2"/>
  <c r="AZ338" i="2" s="1"/>
  <c r="AE338" i="2"/>
  <c r="AZ137" i="2"/>
  <c r="Y121" i="2"/>
  <c r="X121" i="2" s="1"/>
  <c r="AZ121" i="2"/>
  <c r="AZ273" i="2"/>
  <c r="Y273" i="2"/>
  <c r="X273" i="2" s="1"/>
  <c r="Y287" i="2"/>
  <c r="X287" i="2" s="1"/>
  <c r="AZ287" i="2"/>
  <c r="AZ118" i="2"/>
  <c r="Y313" i="2"/>
  <c r="AZ313" i="2"/>
  <c r="AD340" i="2"/>
  <c r="AZ340" i="2" s="1"/>
  <c r="AE340" i="2"/>
  <c r="Y340" i="2"/>
  <c r="Y194" i="2"/>
  <c r="X194" i="2" s="1"/>
  <c r="AZ194" i="2"/>
  <c r="AD354" i="2"/>
  <c r="AZ354" i="2" s="1"/>
  <c r="AE354" i="2"/>
  <c r="Y354" i="2"/>
  <c r="Y325" i="2"/>
  <c r="AZ325" i="2"/>
  <c r="AD127" i="2"/>
  <c r="AZ127" i="2" s="1"/>
  <c r="AE127" i="2"/>
  <c r="Y127" i="2"/>
  <c r="X127" i="2" s="1"/>
  <c r="AE373" i="2"/>
  <c r="Y373" i="2"/>
  <c r="AD373" i="2"/>
  <c r="AZ373" i="2" s="1"/>
  <c r="AZ178" i="2"/>
  <c r="Y198" i="2"/>
  <c r="X198" i="2" s="1"/>
  <c r="AZ198" i="2"/>
  <c r="Y119" i="2"/>
  <c r="X119" i="2" s="1"/>
  <c r="AZ119" i="2"/>
  <c r="AE367" i="2"/>
  <c r="Y367" i="2"/>
  <c r="AD367" i="2"/>
  <c r="AZ367" i="2" s="1"/>
  <c r="AA304" i="2"/>
  <c r="AB304" i="2"/>
  <c r="AD36" i="2"/>
  <c r="AZ36" i="2" s="1"/>
  <c r="Y36" i="2"/>
  <c r="X36" i="2" s="1"/>
  <c r="AE36" i="2"/>
  <c r="AB290" i="2"/>
  <c r="AA290" i="2"/>
  <c r="AZ385" i="2"/>
  <c r="AD369" i="2"/>
  <c r="AZ369" i="2" s="1"/>
  <c r="AE369" i="2"/>
  <c r="Y369" i="2"/>
  <c r="Y276" i="2"/>
  <c r="X276" i="2" s="1"/>
  <c r="AZ276" i="2"/>
  <c r="AE345" i="2"/>
  <c r="Y345" i="2"/>
  <c r="AD345" i="2"/>
  <c r="AZ345" i="2" s="1"/>
  <c r="AA209" i="2"/>
  <c r="AB209" i="2"/>
  <c r="Y31" i="2"/>
  <c r="X31" i="2" s="1"/>
  <c r="AZ31" i="2"/>
  <c r="AE374" i="2"/>
  <c r="AD374" i="2"/>
  <c r="AZ374" i="2" s="1"/>
  <c r="Y374" i="2"/>
  <c r="AE362" i="2"/>
  <c r="AD362" i="2"/>
  <c r="AZ362" i="2" s="1"/>
  <c r="Y362" i="2"/>
  <c r="AE343" i="2"/>
  <c r="Y343" i="2"/>
  <c r="AD343" i="2"/>
  <c r="AZ343" i="2" s="1"/>
  <c r="Y246" i="2"/>
  <c r="X246" i="2" s="1"/>
  <c r="AZ246" i="2"/>
  <c r="AE350" i="2"/>
  <c r="AD350" i="2"/>
  <c r="AZ350" i="2" s="1"/>
  <c r="Y350" i="2"/>
  <c r="Y142" i="2"/>
  <c r="X142" i="2" s="1"/>
  <c r="AE142" i="2"/>
  <c r="AD142" i="2"/>
  <c r="AZ142" i="2" s="1"/>
  <c r="Y269" i="2"/>
  <c r="X269" i="2" s="1"/>
  <c r="AZ269" i="2"/>
  <c r="AE359" i="2"/>
  <c r="Y359" i="2"/>
  <c r="AD359" i="2"/>
  <c r="AZ359" i="2" s="1"/>
  <c r="Y326" i="2"/>
  <c r="AZ326" i="2"/>
  <c r="Y284" i="2"/>
  <c r="X284" i="2" s="1"/>
  <c r="AZ284" i="2"/>
  <c r="Y102" i="2"/>
  <c r="X102" i="2" s="1"/>
  <c r="Y379" i="2"/>
  <c r="AD379" i="2"/>
  <c r="AZ379" i="2" s="1"/>
  <c r="AE379" i="2"/>
  <c r="Y199" i="2"/>
  <c r="X199" i="2" s="1"/>
  <c r="AD199" i="2"/>
  <c r="AZ199" i="2" s="1"/>
  <c r="AE199" i="2"/>
  <c r="AE370" i="2"/>
  <c r="Y370" i="2"/>
  <c r="AD370" i="2"/>
  <c r="AZ370" i="2" s="1"/>
  <c r="Y193" i="2"/>
  <c r="X193" i="2" s="1"/>
  <c r="AZ193" i="2"/>
  <c r="Y92" i="2"/>
  <c r="X92" i="2" s="1"/>
  <c r="AZ92" i="2"/>
  <c r="AB161" i="2"/>
  <c r="AA161" i="2"/>
  <c r="Y349" i="2"/>
  <c r="AD349" i="2"/>
  <c r="AZ349" i="2" s="1"/>
  <c r="AE349" i="2"/>
  <c r="AD344" i="2"/>
  <c r="AZ344" i="2" s="1"/>
  <c r="Y344" i="2"/>
  <c r="AE344" i="2"/>
  <c r="Y330" i="2"/>
  <c r="AE330" i="2"/>
  <c r="AD330" i="2"/>
  <c r="AZ330" i="2" s="1"/>
  <c r="AB187" i="2"/>
  <c r="AA187" i="2"/>
  <c r="Y48" i="2"/>
  <c r="X48" i="2" s="1"/>
  <c r="AZ48" i="2"/>
  <c r="AZ240" i="2"/>
  <c r="Y377" i="2"/>
  <c r="AE377" i="2"/>
  <c r="AD377" i="2"/>
  <c r="AZ377" i="2" s="1"/>
  <c r="Y336" i="2"/>
  <c r="AD336" i="2"/>
  <c r="AZ336" i="2" s="1"/>
  <c r="AE336" i="2"/>
  <c r="Y176" i="2"/>
  <c r="X176" i="2" s="1"/>
  <c r="AZ176" i="2"/>
  <c r="Y327" i="2"/>
  <c r="AD327" i="2"/>
  <c r="AZ327" i="2" s="1"/>
  <c r="AE327" i="2"/>
  <c r="AE375" i="2"/>
  <c r="Y375" i="2"/>
  <c r="AD375" i="2"/>
  <c r="AZ375" i="2" s="1"/>
  <c r="AD346" i="2"/>
  <c r="AZ346" i="2" s="1"/>
  <c r="AE346" i="2"/>
  <c r="Y346" i="2"/>
  <c r="AE353" i="2"/>
  <c r="AD353" i="2"/>
  <c r="AZ353" i="2" s="1"/>
  <c r="Y353" i="2"/>
  <c r="Y63" i="2"/>
  <c r="X63" i="2" s="1"/>
  <c r="AZ63" i="2"/>
  <c r="AD348" i="2"/>
  <c r="AZ348" i="2" s="1"/>
  <c r="Y348" i="2"/>
  <c r="AE348" i="2"/>
  <c r="AB202" i="2"/>
  <c r="AA202" i="2"/>
  <c r="AZ265" i="2"/>
  <c r="Y390" i="2" l="1"/>
  <c r="AE390" i="2"/>
  <c r="AD390" i="2"/>
  <c r="AZ390" i="2" s="1"/>
  <c r="Y389" i="2"/>
  <c r="AD389" i="2"/>
  <c r="AZ389" i="2" s="1"/>
  <c r="AE389" i="2"/>
  <c r="AE58" i="2"/>
  <c r="Y58" i="2"/>
  <c r="X58" i="2" s="1"/>
  <c r="AD58" i="2"/>
  <c r="AZ58" i="2" s="1"/>
  <c r="Y271" i="2"/>
  <c r="X271" i="2" s="1"/>
  <c r="AD271" i="2"/>
  <c r="AZ271" i="2" s="1"/>
  <c r="AE271" i="2"/>
  <c r="AD268" i="2"/>
  <c r="AZ268" i="2" s="1"/>
  <c r="Y268" i="2"/>
  <c r="X268" i="2" s="1"/>
  <c r="AE268" i="2"/>
  <c r="AD130" i="2"/>
  <c r="AZ130" i="2" s="1"/>
  <c r="Y130" i="2"/>
  <c r="X130" i="2" s="1"/>
  <c r="AE130" i="2"/>
  <c r="AE221" i="2"/>
  <c r="AD221" i="2"/>
  <c r="AZ221" i="2" s="1"/>
  <c r="Y221" i="2"/>
  <c r="X221" i="2" s="1"/>
  <c r="AD109" i="2"/>
  <c r="AZ109" i="2" s="1"/>
  <c r="Y109" i="2"/>
  <c r="X109" i="2" s="1"/>
  <c r="AE109" i="2"/>
  <c r="AD104" i="2"/>
  <c r="AZ104" i="2" s="1"/>
  <c r="AE104" i="2"/>
  <c r="Y104" i="2"/>
  <c r="X104" i="2" s="1"/>
  <c r="AE185" i="2"/>
  <c r="AD185" i="2"/>
  <c r="AZ185" i="2" s="1"/>
  <c r="Y185" i="2"/>
  <c r="X185" i="2" s="1"/>
  <c r="AD102" i="2"/>
  <c r="AZ102" i="2" s="1"/>
  <c r="AE102" i="2"/>
  <c r="AE83" i="2"/>
  <c r="Y83" i="2"/>
  <c r="X83" i="2" s="1"/>
  <c r="AD83" i="2"/>
  <c r="AZ83" i="2" s="1"/>
  <c r="AE61" i="2"/>
  <c r="AD61" i="2"/>
  <c r="AZ61" i="2" s="1"/>
  <c r="BC11" i="2" s="1"/>
  <c r="Y228" i="2"/>
  <c r="X228" i="2" s="1"/>
  <c r="AE228" i="2"/>
  <c r="AD228" i="2"/>
  <c r="AZ228" i="2" s="1"/>
  <c r="AE211" i="2"/>
  <c r="Y211" i="2"/>
  <c r="X211" i="2" s="1"/>
  <c r="AD211" i="2"/>
  <c r="AZ211" i="2" s="1"/>
  <c r="AD100" i="2"/>
  <c r="AZ100" i="2" s="1"/>
  <c r="AE100" i="2"/>
  <c r="Y100" i="2"/>
  <c r="X100" i="2" s="1"/>
  <c r="Y131" i="2"/>
  <c r="X131" i="2" s="1"/>
  <c r="AE131" i="2"/>
  <c r="AD131" i="2"/>
  <c r="AZ131" i="2" s="1"/>
  <c r="Y237" i="2"/>
  <c r="X237" i="2" s="1"/>
  <c r="AE237" i="2"/>
  <c r="AD237" i="2"/>
  <c r="AZ237" i="2" s="1"/>
  <c r="AE152" i="2"/>
  <c r="AD152" i="2"/>
  <c r="AZ152" i="2" s="1"/>
  <c r="Y152" i="2"/>
  <c r="X152" i="2" s="1"/>
  <c r="AD22" i="2"/>
  <c r="AZ22" i="2" s="1"/>
  <c r="Y22" i="2"/>
  <c r="X22" i="2" s="1"/>
  <c r="AE22" i="2"/>
  <c r="Y224" i="2"/>
  <c r="X224" i="2" s="1"/>
  <c r="AE224" i="2"/>
  <c r="AD224" i="2"/>
  <c r="AZ224" i="2" s="1"/>
  <c r="Y164" i="2"/>
  <c r="X164" i="2" s="1"/>
  <c r="AD164" i="2"/>
  <c r="AZ164" i="2" s="1"/>
  <c r="AE164" i="2"/>
  <c r="AE81" i="2"/>
  <c r="AD81" i="2"/>
  <c r="AZ81" i="2" s="1"/>
  <c r="AD97" i="2"/>
  <c r="AZ97" i="2" s="1"/>
  <c r="AE97" i="2"/>
  <c r="Y97" i="2"/>
  <c r="X97" i="2" s="1"/>
  <c r="AE124" i="2"/>
  <c r="AD124" i="2"/>
  <c r="AZ124" i="2" s="1"/>
  <c r="Y124" i="2"/>
  <c r="X124" i="2" s="1"/>
  <c r="AE245" i="2"/>
  <c r="AD245" i="2"/>
  <c r="AZ245" i="2" s="1"/>
  <c r="Y245" i="2"/>
  <c r="X245" i="2" s="1"/>
  <c r="Y222" i="2"/>
  <c r="X222" i="2" s="1"/>
  <c r="AD222" i="2"/>
  <c r="AZ222" i="2" s="1"/>
  <c r="AE222" i="2"/>
  <c r="Y122" i="2"/>
  <c r="X122" i="2" s="1"/>
  <c r="AE122" i="2"/>
  <c r="AD122" i="2"/>
  <c r="AZ122" i="2" s="1"/>
  <c r="AE125" i="2"/>
  <c r="AD125" i="2"/>
  <c r="AZ125" i="2" s="1"/>
  <c r="AE254" i="2"/>
  <c r="Y254" i="2"/>
  <c r="X254" i="2" s="1"/>
  <c r="AD254" i="2"/>
  <c r="AZ254" i="2" s="1"/>
  <c r="AE183" i="2"/>
  <c r="AD183" i="2"/>
  <c r="AZ183" i="2" s="1"/>
  <c r="Y183" i="2"/>
  <c r="X183" i="2" s="1"/>
  <c r="AE42" i="2"/>
  <c r="Y42" i="2"/>
  <c r="X42" i="2" s="1"/>
  <c r="AD42" i="2"/>
  <c r="AZ42" i="2" s="1"/>
  <c r="AD230" i="2"/>
  <c r="AZ230" i="2" s="1"/>
  <c r="AE230" i="2"/>
  <c r="Y386" i="2"/>
  <c r="AD386" i="2"/>
  <c r="AZ386" i="2" s="1"/>
  <c r="AE386" i="2"/>
  <c r="Y161" i="2"/>
  <c r="X161" i="2" s="1"/>
  <c r="AD161" i="2"/>
  <c r="AZ161" i="2" s="1"/>
  <c r="AE161" i="2"/>
  <c r="Y209" i="2"/>
  <c r="X209" i="2" s="1"/>
  <c r="AD209" i="2"/>
  <c r="AZ209" i="2" s="1"/>
  <c r="AE209" i="2"/>
  <c r="AE304" i="2"/>
  <c r="Y304" i="2"/>
  <c r="AD304" i="2"/>
  <c r="AZ304" i="2" s="1"/>
  <c r="Y290" i="2"/>
  <c r="X290" i="2" s="1"/>
  <c r="AC12" i="2" s="1"/>
  <c r="AE290" i="2"/>
  <c r="AD290" i="2"/>
  <c r="AZ290" i="2" s="1"/>
  <c r="Y187" i="2"/>
  <c r="X187" i="2" s="1"/>
  <c r="AE187" i="2"/>
  <c r="AD187" i="2"/>
  <c r="AZ187" i="2" s="1"/>
  <c r="Y202" i="2"/>
  <c r="X202" i="2" s="1"/>
  <c r="AD202" i="2"/>
  <c r="AZ202" i="2" s="1"/>
  <c r="AE202" i="2"/>
  <c r="AC11" i="2" l="1"/>
  <c r="CX77" i="2" l="1"/>
  <c r="CI77" i="2"/>
  <c r="CK77" i="2"/>
  <c r="CE77" i="2"/>
  <c r="BR77" i="2"/>
  <c r="CD77" i="2" l="1"/>
  <c r="CC77" i="2" s="1"/>
  <c r="CB77" i="2" s="1"/>
  <c r="CA77" i="2" s="1"/>
  <c r="BZ77" i="2" s="1"/>
  <c r="BY77" i="2" s="1"/>
  <c r="BX77" i="2" s="1"/>
  <c r="BW77" i="2" s="1"/>
  <c r="BV77" i="2" s="1"/>
  <c r="CW77" i="2"/>
  <c r="CV77" i="2"/>
  <c r="CU77" i="2" s="1"/>
  <c r="CT77" i="2" s="1"/>
  <c r="CS77" i="2" s="1"/>
  <c r="CR77" i="2" s="1"/>
  <c r="CQ77" i="2" s="1"/>
  <c r="CP77" i="2" s="1"/>
  <c r="CO77" i="2" s="1"/>
  <c r="CM77" i="2" l="1"/>
  <c r="CL77" i="2" s="1"/>
  <c r="CN77" i="2"/>
  <c r="BU77" i="2"/>
  <c r="BT77" i="2"/>
  <c r="BS77" i="2" s="1"/>
  <c r="BQ77" i="2" s="1"/>
  <c r="CJ77" i="2" s="1"/>
</calcChain>
</file>

<file path=xl/sharedStrings.xml><?xml version="1.0" encoding="utf-8"?>
<sst xmlns="http://schemas.openxmlformats.org/spreadsheetml/2006/main" count="4601" uniqueCount="1445">
  <si>
    <t>ST Per / GSC 02847-00736</t>
  </si>
  <si>
    <t>System Type:</t>
  </si>
  <si>
    <t>EA/sd</t>
  </si>
  <si>
    <t>GCVS 4 Eph.</t>
  </si>
  <si>
    <t>--- Working ----</t>
  </si>
  <si>
    <t>Epoch =</t>
  </si>
  <si>
    <t>A =</t>
  </si>
  <si>
    <t>Period =</t>
  </si>
  <si>
    <t>B =</t>
  </si>
  <si>
    <t>My time zone &gt;&gt;&gt;&gt;&gt;</t>
  </si>
  <si>
    <t>(PST=8, PDT=MDT=7, MDT=CST=6, etc.)</t>
  </si>
  <si>
    <t>C =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</si>
  <si>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</si>
  <si>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</si>
  <si>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</si>
  <si>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</si>
  <si>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</si>
  <si>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</si>
  <si>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</si>
  <si>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</si>
  <si>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</si>
  <si>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</si>
  <si>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</si>
  <si>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</si>
  <si>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</si>
  <si>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New Ephemeris =</t>
  </si>
  <si>
    <t>Sum Sq²</t>
  </si>
  <si>
    <t>Start of linear fit &gt;&gt;&gt;&gt;&gt;&gt;&gt;&gt;&gt;&gt;&gt;&gt;&gt;&gt;&gt;&gt;&gt;&gt;&gt;&gt;&gt;</t>
  </si>
  <si>
    <t>Calc</t>
  </si>
  <si>
    <t>Type</t>
  </si>
  <si>
    <t>Error</t>
  </si>
  <si>
    <t>n'</t>
  </si>
  <si>
    <t>n</t>
  </si>
  <si>
    <t>O-C</t>
  </si>
  <si>
    <t>GCVS 4</t>
  </si>
  <si>
    <t>Mallama</t>
  </si>
  <si>
    <t>IBVS nn</t>
  </si>
  <si>
    <t>OMT #2</t>
  </si>
  <si>
    <t>Nelson</t>
  </si>
  <si>
    <t>BBSAG</t>
  </si>
  <si>
    <t>Misc</t>
  </si>
  <si>
    <t>L. Fit</t>
  </si>
  <si>
    <t>Q. Fit</t>
  </si>
  <si>
    <t>Date</t>
  </si>
  <si>
    <t>IBVS 0129</t>
  </si>
  <si>
    <t>IBVS 0247</t>
  </si>
  <si>
    <t>Mallama 1980</t>
  </si>
  <si>
    <t>IBVS 0394</t>
  </si>
  <si>
    <t>BBSAG Bull...14</t>
  </si>
  <si>
    <t>Peter H</t>
  </si>
  <si>
    <t>B</t>
  </si>
  <si>
    <t>IBVS 0328</t>
  </si>
  <si>
    <t>BBSAG Bull...17</t>
  </si>
  <si>
    <t>Locher K</t>
  </si>
  <si>
    <t>BBSAG Bull...33</t>
  </si>
  <si>
    <t>BBSAG Bull.2</t>
  </si>
  <si>
    <t>IBVS 0637</t>
  </si>
  <si>
    <t>IBVS 0740</t>
  </si>
  <si>
    <t>BBSAG Bull.6</t>
  </si>
  <si>
    <t>BBSAG Bull.8</t>
  </si>
  <si>
    <t>BBSAG Bull.11</t>
  </si>
  <si>
    <t>BBSAG Bull.12</t>
  </si>
  <si>
    <t>BBSAG Bull.13</t>
  </si>
  <si>
    <t>BBSAG Bull.21</t>
  </si>
  <si>
    <t>BBSAG Bull.25</t>
  </si>
  <si>
    <t>BBSAG Bull.29</t>
  </si>
  <si>
    <t>BBSAG Bull.30</t>
  </si>
  <si>
    <t>BBSAG Bull.33</t>
  </si>
  <si>
    <t>BBSAG Bull.36</t>
  </si>
  <si>
    <t>v</t>
  </si>
  <si>
    <t>BBSAG Bull.38</t>
  </si>
  <si>
    <t>IBVS 1938</t>
  </si>
  <si>
    <t>BBSAG Bull.40</t>
  </si>
  <si>
    <t>BBSAG Bull.41</t>
  </si>
  <si>
    <t>BBSAG Bull.45</t>
  </si>
  <si>
    <t>BBSAG Bull.46</t>
  </si>
  <si>
    <t>Diethelm R</t>
  </si>
  <si>
    <t>BBSAG Bull.51</t>
  </si>
  <si>
    <t>Mavrofridis G</t>
  </si>
  <si>
    <t>BRNO 26</t>
  </si>
  <si>
    <t>K</t>
  </si>
  <si>
    <t>BBSAG Bull.53</t>
  </si>
  <si>
    <t>Stoikidis N</t>
  </si>
  <si>
    <t>BBSAG Bull.56</t>
  </si>
  <si>
    <t>BBSAG Bull.58</t>
  </si>
  <si>
    <t>Mourikis D</t>
  </si>
  <si>
    <t>BBSAG 57</t>
  </si>
  <si>
    <t>BBSAG Bull.57</t>
  </si>
  <si>
    <t>Andrakakou M</t>
  </si>
  <si>
    <t>BBSAG Bull.59</t>
  </si>
  <si>
    <t>Kohl M</t>
  </si>
  <si>
    <t>BAV-M 34</t>
  </si>
  <si>
    <t>BBSAG Bull.62</t>
  </si>
  <si>
    <t>BBSAG Bull.64</t>
  </si>
  <si>
    <t>Germann R</t>
  </si>
  <si>
    <t>BBSAG Bull.65</t>
  </si>
  <si>
    <t>BAAVSS 60,15</t>
  </si>
  <si>
    <t>BBSAG Bull.74</t>
  </si>
  <si>
    <t>BAAVSS 61,14</t>
  </si>
  <si>
    <t>BBSAG Bull.75</t>
  </si>
  <si>
    <t>BBSAG Bull.76</t>
  </si>
  <si>
    <t>BBSAG Bull.82</t>
  </si>
  <si>
    <t>BBSAG Bull.83</t>
  </si>
  <si>
    <t>BAV-M 46</t>
  </si>
  <si>
    <t>BAV-M 50</t>
  </si>
  <si>
    <t>BBSAG Bull.91</t>
  </si>
  <si>
    <t>BBSAG Bull.93</t>
  </si>
  <si>
    <t>BRNO 30</t>
  </si>
  <si>
    <t>BBSAG Bull.94</t>
  </si>
  <si>
    <t>Blaettler E</t>
  </si>
  <si>
    <t>BBSAG Bull.96</t>
  </si>
  <si>
    <t>BBSAG Bull.97</t>
  </si>
  <si>
    <t>BBSAG Bull.100</t>
  </si>
  <si>
    <t>BBSAG Bull.101</t>
  </si>
  <si>
    <t>BBSAG Bull.102</t>
  </si>
  <si>
    <t>BBSAG Bull.103</t>
  </si>
  <si>
    <t>BBSAG Bull.105</t>
  </si>
  <si>
    <t>BBSAG 107</t>
  </si>
  <si>
    <t>BBSAG Bull.107</t>
  </si>
  <si>
    <t>BRNO 31</t>
  </si>
  <si>
    <t>BBSAG Bull.111</t>
  </si>
  <si>
    <t>Dalmazio D</t>
  </si>
  <si>
    <t>BBSAG Bull.113</t>
  </si>
  <si>
    <t>BBSAG Bull.114</t>
  </si>
  <si>
    <t>Dedoch A</t>
  </si>
  <si>
    <t>BBSAG Bull.116</t>
  </si>
  <si>
    <t>IBVS 4555</t>
  </si>
  <si>
    <t>IBVS 4840</t>
  </si>
  <si>
    <t>Nelson 2000</t>
  </si>
  <si>
    <t>IBVS 5484</t>
  </si>
  <si>
    <t>IBVS 5438</t>
  </si>
  <si>
    <t>I</t>
  </si>
  <si>
    <t>IBVS 5543</t>
  </si>
  <si>
    <t>IBVS 5643</t>
  </si>
  <si>
    <t>IBVS 5731</t>
  </si>
  <si>
    <t>IBVS 5761</t>
  </si>
  <si>
    <t>IBVS 5746</t>
  </si>
  <si>
    <t>JAVSO..39..177</t>
  </si>
  <si>
    <t>II</t>
  </si>
  <si>
    <t>JAVSO..36..171</t>
  </si>
  <si>
    <t>IBVS 5887</t>
  </si>
  <si>
    <t>JAVSO..38..183</t>
  </si>
  <si>
    <t>IBVS 5945</t>
  </si>
  <si>
    <t>JAVSO..39...94</t>
  </si>
  <si>
    <t>IBVS 6011</t>
  </si>
  <si>
    <t>JAVSO..41..122</t>
  </si>
  <si>
    <t>IBVS 6114</t>
  </si>
  <si>
    <t>IBVS 6118</t>
  </si>
  <si>
    <t>JAVSO..42..426</t>
  </si>
  <si>
    <t> AN 176.373 </t>
  </si>
  <si>
    <t>vis</t>
  </si>
  <si>
    <t> AN 234.104 </t>
  </si>
  <si>
    <t> AN 184.225 </t>
  </si>
  <si>
    <t> SAC 4.45 </t>
  </si>
  <si>
    <t> IODE 4.2.301 </t>
  </si>
  <si>
    <t> SAC 7.68 </t>
  </si>
  <si>
    <t> AAC 1.29 </t>
  </si>
  <si>
    <t> AA 27.159 </t>
  </si>
  <si>
    <t> AN 260.292 </t>
  </si>
  <si>
    <t> CPRI 21.47 </t>
  </si>
  <si>
    <t> HB 917.7 </t>
  </si>
  <si>
    <t> AN 277.42 </t>
  </si>
  <si>
    <t> HA 113.76 </t>
  </si>
  <si>
    <t> APJ 104.253 </t>
  </si>
  <si>
    <t> AAPS 98.513 </t>
  </si>
  <si>
    <t> AAC 4.117 </t>
  </si>
  <si>
    <t> AAC 5.74 </t>
  </si>
  <si>
    <t> JO 34.19 </t>
  </si>
  <si>
    <t> AA 6.145 </t>
  </si>
  <si>
    <t> AA 9.47 </t>
  </si>
  <si>
    <t> AC 200.16 </t>
  </si>
  <si>
    <t>BAVM 15 </t>
  </si>
  <si>
    <t> AN 288.72 </t>
  </si>
  <si>
    <t> MVS 3.7 </t>
  </si>
  <si>
    <t>BAVM 18 </t>
  </si>
  <si>
    <t> AVSJ 3.66 </t>
  </si>
  <si>
    <t> MVS 5.115 </t>
  </si>
  <si>
    <t> ASS 143.175 </t>
  </si>
  <si>
    <t> BRNO 9 </t>
  </si>
  <si>
    <t> BAC 21.220 </t>
  </si>
  <si>
    <t> AVSJ 4.91 </t>
  </si>
  <si>
    <t> MSAI 47.237 </t>
  </si>
  <si>
    <t> AVSJ 5.38 </t>
  </si>
  <si>
    <t> AVSJ 5.88 </t>
  </si>
  <si>
    <t> AA 26.18 </t>
  </si>
  <si>
    <t>BAVM 28 </t>
  </si>
  <si>
    <t> AVSJ 6.31 </t>
  </si>
  <si>
    <t> AVSJ 7.39 </t>
  </si>
  <si>
    <t> VSSC 68.33 </t>
  </si>
  <si>
    <t> AOEB 2 </t>
  </si>
  <si>
    <t> VSSC 73 </t>
  </si>
  <si>
    <t>VSB 47 </t>
  </si>
  <si>
    <t> VSOL 1995.5 </t>
  </si>
  <si>
    <t> AOEB 7 </t>
  </si>
  <si>
    <t>BAVM 122 </t>
  </si>
  <si>
    <t> BBS 123 </t>
  </si>
  <si>
    <t>BAVM 154 </t>
  </si>
  <si>
    <t> BBS 127 </t>
  </si>
  <si>
    <t> AOEB 12 </t>
  </si>
  <si>
    <t>BAVM 157 </t>
  </si>
  <si>
    <t>BAVM 171 </t>
  </si>
  <si>
    <t>BAVM 192 </t>
  </si>
  <si>
    <t>BAVM 225 </t>
  </si>
  <si>
    <t> JAAVSO 41;122 </t>
  </si>
  <si>
    <t>VSB 56 </t>
  </si>
  <si>
    <t>Borkovits et al. 1996</t>
  </si>
  <si>
    <t>Sine + Quad fit</t>
  </si>
  <si>
    <t>Multiplier</t>
  </si>
  <si>
    <t>Power of 10</t>
  </si>
  <si>
    <t>Q.+LTE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</si>
  <si>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</si>
  <si>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</si>
  <si>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</si>
  <si>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</si>
  <si>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</si>
  <si>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</si>
  <si>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</si>
  <si>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</si>
  <si>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</si>
  <si>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</si>
  <si>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</si>
  <si>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</si>
  <si>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</si>
  <si>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</si>
  <si>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Q+2LTE fit</t>
  </si>
  <si>
    <t>E7</t>
  </si>
  <si>
    <t>E6</t>
  </si>
  <si>
    <t>E5</t>
  </si>
  <si>
    <t>E4</t>
  </si>
  <si>
    <t>E3</t>
  </si>
  <si>
    <t>E2</t>
  </si>
  <si>
    <t>E1</t>
  </si>
  <si>
    <t>A&amp;AS..120…63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</si>
  <si>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</si>
  <si>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</si>
  <si>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</si>
  <si>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best?</t>
  </si>
  <si>
    <t>nicer</t>
  </si>
  <si>
    <t>2015-03-10</t>
  </si>
  <si>
    <t>Cnst</t>
  </si>
  <si>
    <t>Slope</t>
  </si>
  <si>
    <t>days/cycl</t>
  </si>
  <si>
    <t>Can't be right -------------------------------</t>
  </si>
  <si>
    <t>Quad</t>
  </si>
  <si>
    <r>
      <t>days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/cycle</t>
    </r>
  </si>
  <si>
    <t>Sol.radii &gt;&gt;</t>
  </si>
  <si>
    <t xml:space="preserve">A (ampl) = </t>
  </si>
  <si>
    <t>Borkovits + Hegediis 1996A+A…120…63</t>
  </si>
  <si>
    <t>e (eccen)</t>
  </si>
  <si>
    <t>---</t>
  </si>
  <si>
    <t>days &gt;&gt;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</si>
  <si>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</si>
  <si>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</si>
  <si>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r>
      <t>P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=</t>
    </r>
  </si>
  <si>
    <t>radians 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</si>
  <si>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</si>
  <si>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</si>
  <si>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r>
      <t>ω</t>
    </r>
    <r>
      <rPr>
        <vertAlign val="subscript"/>
        <sz val="10"/>
        <rFont val="Arial"/>
        <family val="2"/>
      </rPr>
      <t xml:space="preserve">4 </t>
    </r>
    <r>
      <rPr>
        <sz val="10"/>
        <rFont val="Arial"/>
        <family val="2"/>
      </rPr>
      <t>(arg per) =</t>
    </r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</si>
  <si>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</si>
  <si>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</si>
  <si>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</si>
  <si>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</si>
  <si>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&lt;&lt; for residual fit</t>
  </si>
  <si>
    <t>e sin nu_o</t>
  </si>
  <si>
    <r>
      <t>&lt;&lt; Sum(DBL 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</si>
  <si>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3</t>
    </r>
    <r>
      <rPr>
        <sz val="10"/>
        <color indexed="20"/>
        <rFont val="Arial"/>
        <family val="2"/>
      </rPr>
      <t xml:space="preserve"> sin i =</t>
    </r>
  </si>
  <si>
    <t>AU</t>
  </si>
  <si>
    <r>
      <t>a</t>
    </r>
    <r>
      <rPr>
        <vertAlign val="subscript"/>
        <sz val="10"/>
        <color indexed="20"/>
        <rFont val="Arial"/>
        <family val="2"/>
      </rPr>
      <t>4</t>
    </r>
    <r>
      <rPr>
        <sz val="10"/>
        <color indexed="20"/>
        <rFont val="Arial"/>
        <family val="2"/>
      </rPr>
      <t xml:space="preserve"> sin i =</t>
    </r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</si>
  <si>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</si>
  <si>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</si>
  <si>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</si>
  <si>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</si>
  <si>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</si>
  <si>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P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= </t>
    </r>
  </si>
  <si>
    <t>4th body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</si>
  <si>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</si>
  <si>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f (m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 =</t>
    </r>
  </si>
  <si>
    <t>Mo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</si>
  <si>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</si>
  <si>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</si>
  <si>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r>
      <t>Ang freq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= </t>
    </r>
  </si>
  <si>
    <t>Double LTE ----</t>
  </si>
  <si>
    <t>residuals</t>
  </si>
  <si>
    <t>pg</t>
  </si>
  <si>
    <t>PE</t>
  </si>
  <si>
    <t>CCD</t>
  </si>
  <si>
    <t>s5</t>
  </si>
  <si>
    <t>s6</t>
  </si>
  <si>
    <t>s7</t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</si>
  <si>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</si>
  <si>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</si>
  <si>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Q+2S fit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</si>
  <si>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</si>
  <si>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</si>
  <si>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</si>
  <si>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</si>
  <si>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</si>
  <si>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</si>
  <si>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</si>
  <si>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r>
      <t>wt.diff</t>
    </r>
    <r>
      <rPr>
        <vertAlign val="superscript"/>
        <sz val="10"/>
        <rFont val="Arial"/>
        <family val="2"/>
      </rPr>
      <t>2</t>
    </r>
  </si>
  <si>
    <t>JAVSO 43, 77</t>
  </si>
  <si>
    <t>JAVSO..43..238</t>
  </si>
  <si>
    <t>JAVSO..45..121</t>
  </si>
  <si>
    <t>JAVSO..46…79 (2018)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</si>
  <si>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</si>
  <si>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</si>
  <si>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</si>
  <si>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</si>
  <si>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</si>
  <si>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</si>
  <si>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</si>
  <si>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</si>
  <si>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</si>
  <si>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2439091.712 </t>
  </si>
  <si>
    <t> 27.11.1965 05:05 </t>
  </si>
  <si>
    <t> -0.054 </t>
  </si>
  <si>
    <t>V </t>
  </si>
  <si>
    <t> M.Baldwin </t>
  </si>
  <si>
    <t>IBVS 129 </t>
  </si>
  <si>
    <t>2439528.693 </t>
  </si>
  <si>
    <t> 07.02.1967 04:37 </t>
  </si>
  <si>
    <t> -0.045 </t>
  </si>
  <si>
    <t>IBVS 247 </t>
  </si>
  <si>
    <t>2440087.4986 </t>
  </si>
  <si>
    <t> 18.08.1968 23:57 </t>
  </si>
  <si>
    <t> -0.0340 </t>
  </si>
  <si>
    <t> L.P.Surkova </t>
  </si>
  <si>
    <t>IBVS 394 </t>
  </si>
  <si>
    <t>2440095.440 </t>
  </si>
  <si>
    <t> 26.08.1968 22:33 </t>
  </si>
  <si>
    <t> -0.038 </t>
  </si>
  <si>
    <t> H.Peter </t>
  </si>
  <si>
    <t> ORI 109 </t>
  </si>
  <si>
    <t>2440095.4412 </t>
  </si>
  <si>
    <t> 26.08.1968 22:35 </t>
  </si>
  <si>
    <t> -0.0363 </t>
  </si>
  <si>
    <t>2440233.159 </t>
  </si>
  <si>
    <t> 11.01.1969 15:48 </t>
  </si>
  <si>
    <t> -0.031 </t>
  </si>
  <si>
    <t> P.Flin </t>
  </si>
  <si>
    <t>IBVS 328 </t>
  </si>
  <si>
    <t>2440299.368 </t>
  </si>
  <si>
    <t> 18.03.1969 20:49 </t>
  </si>
  <si>
    <t> -0.030 </t>
  </si>
  <si>
    <t> ORI 112 </t>
  </si>
  <si>
    <t>2441202.457 </t>
  </si>
  <si>
    <t> 07.09.1971 22:58 </t>
  </si>
  <si>
    <t> -0.016 </t>
  </si>
  <si>
    <t> ORI 129 </t>
  </si>
  <si>
    <t>2441324.280 </t>
  </si>
  <si>
    <t> 07.01.1972 18:43 </t>
  </si>
  <si>
    <t> K.Locher </t>
  </si>
  <si>
    <t> BBS 1 </t>
  </si>
  <si>
    <t> BBS 2 </t>
  </si>
  <si>
    <t>2441353.417 </t>
  </si>
  <si>
    <t> 05.02.1972 22:00 </t>
  </si>
  <si>
    <t> -0.010 </t>
  </si>
  <si>
    <t> Z.Klimek </t>
  </si>
  <si>
    <t>IBVS 637 </t>
  </si>
  <si>
    <t>2441578.517 </t>
  </si>
  <si>
    <t> 18.09.1972 00:24 </t>
  </si>
  <si>
    <t> -0.017 </t>
  </si>
  <si>
    <t> W.Sedzielowski </t>
  </si>
  <si>
    <t>IBVS 740 </t>
  </si>
  <si>
    <t>2441594.412 </t>
  </si>
  <si>
    <t> 03.10.1972 21:53 </t>
  </si>
  <si>
    <t> -0.012 </t>
  </si>
  <si>
    <t> BBS 6 </t>
  </si>
  <si>
    <t>2441610.303 </t>
  </si>
  <si>
    <t> 19.10.1972 19:16 </t>
  </si>
  <si>
    <t> -0.011 </t>
  </si>
  <si>
    <t>2441610.304 </t>
  </si>
  <si>
    <t> 19.10.1972 19:17 </t>
  </si>
  <si>
    <t>2441753.314 </t>
  </si>
  <si>
    <t> 11.03.1973 19:32 </t>
  </si>
  <si>
    <t> -0.009 </t>
  </si>
  <si>
    <t> BBS 8 </t>
  </si>
  <si>
    <t>2441753.319 </t>
  </si>
  <si>
    <t> 11.03.1973 19:39 </t>
  </si>
  <si>
    <t> -0.004 </t>
  </si>
  <si>
    <t>2441909.563 </t>
  </si>
  <si>
    <t> 15.08.1973 01:30 </t>
  </si>
  <si>
    <t> BBS 11 </t>
  </si>
  <si>
    <t>2441933.403 </t>
  </si>
  <si>
    <t> 07.09.1973 21:40 </t>
  </si>
  <si>
    <t> -0.005 </t>
  </si>
  <si>
    <t>2441954.586 </t>
  </si>
  <si>
    <t> 29.09.1973 02:03 </t>
  </si>
  <si>
    <t>2441994.312 </t>
  </si>
  <si>
    <t> 07.11.1973 19:29 </t>
  </si>
  <si>
    <t> -0.007 </t>
  </si>
  <si>
    <t> BBS 12 </t>
  </si>
  <si>
    <t>2441994.315 </t>
  </si>
  <si>
    <t> 07.11.1973 19:33 </t>
  </si>
  <si>
    <t>2442076.409 </t>
  </si>
  <si>
    <t> 28.01.1974 21:48 </t>
  </si>
  <si>
    <t> -0.008 </t>
  </si>
  <si>
    <t> BBS 13 </t>
  </si>
  <si>
    <t>2442436.588 </t>
  </si>
  <si>
    <t> 24.01.1975 02:06 </t>
  </si>
  <si>
    <t> 0.000 </t>
  </si>
  <si>
    <t> E.Mayer </t>
  </si>
  <si>
    <t>2442460.412 </t>
  </si>
  <si>
    <t> 16.02.1975 21:53 </t>
  </si>
  <si>
    <t> BBS 21 </t>
  </si>
  <si>
    <t>2442754.388 </t>
  </si>
  <si>
    <t> 07.12.1975 21:18 </t>
  </si>
  <si>
    <t> 0.002 </t>
  </si>
  <si>
    <t> BBS 25 </t>
  </si>
  <si>
    <t>2442971.548 </t>
  </si>
  <si>
    <t> 12.07.1976 01:09 </t>
  </si>
  <si>
    <t> BBS 29 </t>
  </si>
  <si>
    <t>2442984.789 </t>
  </si>
  <si>
    <t> 25.07.1976 06:56 </t>
  </si>
  <si>
    <t> -0.000 </t>
  </si>
  <si>
    <t> D.Ruokonen </t>
  </si>
  <si>
    <t>2442984.794 </t>
  </si>
  <si>
    <t> 25.07.1976 07:03 </t>
  </si>
  <si>
    <t> 0.005 </t>
  </si>
  <si>
    <t> G.Wedemayer </t>
  </si>
  <si>
    <t>2443077.479 </t>
  </si>
  <si>
    <t> 25.10.1976 23:29 </t>
  </si>
  <si>
    <t> -0.001 </t>
  </si>
  <si>
    <t> BBS 30 </t>
  </si>
  <si>
    <t>2443098.668 </t>
  </si>
  <si>
    <t> 16.11.1976 04:01 </t>
  </si>
  <si>
    <t> 0.001 </t>
  </si>
  <si>
    <t>2443154.281 </t>
  </si>
  <si>
    <t> 10.01.1977 18:44 </t>
  </si>
  <si>
    <t> BBS 33 </t>
  </si>
  <si>
    <t>2443204.600 </t>
  </si>
  <si>
    <t> 02.03.1977 02:24 </t>
  </si>
  <si>
    <t>2443485.314 </t>
  </si>
  <si>
    <t> 07.12.1977 19:32 </t>
  </si>
  <si>
    <t> BBS 36 </t>
  </si>
  <si>
    <t>2443739.560 </t>
  </si>
  <si>
    <t> 19.08.1978 01:26 </t>
  </si>
  <si>
    <t> BBS 38 </t>
  </si>
  <si>
    <t>2443747.507 </t>
  </si>
  <si>
    <t> 27.08.1978 00:10 </t>
  </si>
  <si>
    <t> 0.003 </t>
  </si>
  <si>
    <t>2443776.637 </t>
  </si>
  <si>
    <t> 25.09.1978 03:17 </t>
  </si>
  <si>
    <t>2443821.6554 </t>
  </si>
  <si>
    <t> 09.11.1978 03:43 </t>
  </si>
  <si>
    <t> -0.0013 </t>
  </si>
  <si>
    <t>E </t>
  </si>
  <si>
    <t>?</t>
  </si>
  <si>
    <t> E.C.Olson </t>
  </si>
  <si>
    <t>IBVS 1938 </t>
  </si>
  <si>
    <t>2443832.248 </t>
  </si>
  <si>
    <t> 19.11.1978 17:57 </t>
  </si>
  <si>
    <t> -0.002 </t>
  </si>
  <si>
    <t> BBS 40 </t>
  </si>
  <si>
    <t>2443869.325 </t>
  </si>
  <si>
    <t> 26.12.1978 19:48 </t>
  </si>
  <si>
    <t> BBS 41 </t>
  </si>
  <si>
    <t>2443882.5664 </t>
  </si>
  <si>
    <t> 09.01.1979 01:35 </t>
  </si>
  <si>
    <t> -0.0016 </t>
  </si>
  <si>
    <t>2444120.9133 </t>
  </si>
  <si>
    <t> 04.09.1979 09:55 </t>
  </si>
  <si>
    <t> -0.0030 </t>
  </si>
  <si>
    <t>2444160.649 </t>
  </si>
  <si>
    <t> 14.10.1979 03:34 </t>
  </si>
  <si>
    <t> 0.008 </t>
  </si>
  <si>
    <t> G.Samolyk </t>
  </si>
  <si>
    <t>2444208.311 </t>
  </si>
  <si>
    <t> 30.11.1979 19:27 </t>
  </si>
  <si>
    <t> BBS 45 </t>
  </si>
  <si>
    <t>2444208.313 </t>
  </si>
  <si>
    <t> 30.11.1979 19:30 </t>
  </si>
  <si>
    <t>2444298.349 </t>
  </si>
  <si>
    <t> 28.02.1980 20:22 </t>
  </si>
  <si>
    <t> R.Diethelm </t>
  </si>
  <si>
    <t> BBS 46 </t>
  </si>
  <si>
    <t>2444515.512 </t>
  </si>
  <si>
    <t> 03.10.1980 00:17 </t>
  </si>
  <si>
    <t> -0.003 </t>
  </si>
  <si>
    <t> G.Mavrofridis </t>
  </si>
  <si>
    <t> BBS 51 </t>
  </si>
  <si>
    <t>2444520.8075 </t>
  </si>
  <si>
    <t> 08.10.1980 07:22 </t>
  </si>
  <si>
    <t> -0.0044 </t>
  </si>
  <si>
    <t>2444544.653 </t>
  </si>
  <si>
    <t> 01.11.1980 03:40 </t>
  </si>
  <si>
    <t> 0.006 </t>
  </si>
  <si>
    <t> G.Hanson </t>
  </si>
  <si>
    <t>2444637.333 </t>
  </si>
  <si>
    <t> 01.02.1981 19:59 </t>
  </si>
  <si>
    <t> P.Wils </t>
  </si>
  <si>
    <t>2444637.334 </t>
  </si>
  <si>
    <t> 01.02.1981 20:00 </t>
  </si>
  <si>
    <t> J.Silhan </t>
  </si>
  <si>
    <t> BRNO 26 </t>
  </si>
  <si>
    <t>2444637.336 </t>
  </si>
  <si>
    <t> 01.02.1981 20:03 </t>
  </si>
  <si>
    <t> BBS 53 </t>
  </si>
  <si>
    <t>2444645.290 </t>
  </si>
  <si>
    <t> 09.02.1981 18:57 </t>
  </si>
  <si>
    <t> 0.007 </t>
  </si>
  <si>
    <t> N.Stoikidis </t>
  </si>
  <si>
    <t>2444846.554 </t>
  </si>
  <si>
    <t> 30.08.1981 01:17 </t>
  </si>
  <si>
    <t> BBS 56 </t>
  </si>
  <si>
    <t>2444875.687 </t>
  </si>
  <si>
    <t> 28.09.1981 04:29 </t>
  </si>
  <si>
    <t> D.Williams </t>
  </si>
  <si>
    <t>2444907.427 </t>
  </si>
  <si>
    <t> 29.10.1981 22:14 </t>
  </si>
  <si>
    <t> -0.039 </t>
  </si>
  <si>
    <t> D.Mourikis </t>
  </si>
  <si>
    <t> BBS 58 </t>
  </si>
  <si>
    <t>2444907.468 </t>
  </si>
  <si>
    <t> 29.10.1981 23:13 </t>
  </si>
  <si>
    <t> M.Andrakakou </t>
  </si>
  <si>
    <t> BBS 57 </t>
  </si>
  <si>
    <t>2444915.401 </t>
  </si>
  <si>
    <t> 06.11.1981 21:37 </t>
  </si>
  <si>
    <t>2444944.539 </t>
  </si>
  <si>
    <t> 06.12.1981 00:56 </t>
  </si>
  <si>
    <t>2444957.794 </t>
  </si>
  <si>
    <t> 19.12.1981 07:03 </t>
  </si>
  <si>
    <t> 0.010 </t>
  </si>
  <si>
    <t>2444989.563 </t>
  </si>
  <si>
    <t> 20.01.1982 01:30 </t>
  </si>
  <si>
    <t>2445013.397 </t>
  </si>
  <si>
    <t> 12.02.1982 21:31 </t>
  </si>
  <si>
    <t> M.Kohl </t>
  </si>
  <si>
    <t> BBS 59 </t>
  </si>
  <si>
    <t>2445018.688 </t>
  </si>
  <si>
    <t> 18.02.1982 04:30 </t>
  </si>
  <si>
    <t> M.Heifner </t>
  </si>
  <si>
    <t>2445021.345 </t>
  </si>
  <si>
    <t> 20.02.1982 20:16 </t>
  </si>
  <si>
    <t> W.Braune </t>
  </si>
  <si>
    <t>BAVM 34 </t>
  </si>
  <si>
    <t>2445021.368 </t>
  </si>
  <si>
    <t> 20.02.1982 20:49 </t>
  </si>
  <si>
    <t> 0.025 </t>
  </si>
  <si>
    <t> J.Hübscher </t>
  </si>
  <si>
    <t>2445026.640 </t>
  </si>
  <si>
    <t> 26.02.1982 03:21 </t>
  </si>
  <si>
    <t>2445193.482 </t>
  </si>
  <si>
    <t> 11.08.1982 23:34 </t>
  </si>
  <si>
    <t> BBS 62 </t>
  </si>
  <si>
    <t>2445193.484 </t>
  </si>
  <si>
    <t> 11.08.1982 23:36 </t>
  </si>
  <si>
    <t>2445323.247 </t>
  </si>
  <si>
    <t> 19.12.1982 17:55 </t>
  </si>
  <si>
    <t> R.Germann </t>
  </si>
  <si>
    <t> BBS 64 </t>
  </si>
  <si>
    <t>2445323.249 </t>
  </si>
  <si>
    <t> 19.12.1982 17:58 </t>
  </si>
  <si>
    <t>2445352.382 </t>
  </si>
  <si>
    <t> 17.01.1983 21:10 </t>
  </si>
  <si>
    <t>2445368.271 </t>
  </si>
  <si>
    <t> 02.02.1983 18:30 </t>
  </si>
  <si>
    <t> BBS 65 </t>
  </si>
  <si>
    <t>2445405.340 </t>
  </si>
  <si>
    <t> 11.03.1983 20:09 </t>
  </si>
  <si>
    <t>2445577.492 </t>
  </si>
  <si>
    <t> 30.08.1983 23:48 </t>
  </si>
  <si>
    <t> T.Brelstaff </t>
  </si>
  <si>
    <t> VSSC 60.22 </t>
  </si>
  <si>
    <t>2445622.511 </t>
  </si>
  <si>
    <t> 15.10.1983 00:15 </t>
  </si>
  <si>
    <t> J.Borovicka </t>
  </si>
  <si>
    <t>2445622.514 </t>
  </si>
  <si>
    <t> 15.10.1983 00:20 </t>
  </si>
  <si>
    <t> V.Wagner </t>
  </si>
  <si>
    <t>2445646.343 </t>
  </si>
  <si>
    <t> 07.11.1983 20:13 </t>
  </si>
  <si>
    <t>2445651.641 </t>
  </si>
  <si>
    <t> 13.11.1983 03:23 </t>
  </si>
  <si>
    <t>2446006.516 </t>
  </si>
  <si>
    <t> 02.11.1984 00:23 </t>
  </si>
  <si>
    <t> BBS 74 </t>
  </si>
  <si>
    <t>2446043.596 </t>
  </si>
  <si>
    <t> 09.12.1984 02:18 </t>
  </si>
  <si>
    <t>2446059.486 </t>
  </si>
  <si>
    <t> 24.12.1984 23:39 </t>
  </si>
  <si>
    <t> VSSC 61.19 </t>
  </si>
  <si>
    <t>2446083.327 </t>
  </si>
  <si>
    <t> 17.01.1985 19:50 </t>
  </si>
  <si>
    <t> 0.009 </t>
  </si>
  <si>
    <t> BBS 75 </t>
  </si>
  <si>
    <t>2446120.402 </t>
  </si>
  <si>
    <t> 23.02.1985 21:38 </t>
  </si>
  <si>
    <t> BBS 76 </t>
  </si>
  <si>
    <t>2446403.777 </t>
  </si>
  <si>
    <t> 04.12.1985 06:38 </t>
  </si>
  <si>
    <t> 0.013 </t>
  </si>
  <si>
    <t> P.Atwood </t>
  </si>
  <si>
    <t>2446403.783 </t>
  </si>
  <si>
    <t> 04.12.1985 06:47 </t>
  </si>
  <si>
    <t> 0.019 </t>
  </si>
  <si>
    <t> R.Hill </t>
  </si>
  <si>
    <t>2446456.735 </t>
  </si>
  <si>
    <t> 26.01.1986 05:38 </t>
  </si>
  <si>
    <t>2446464.691 </t>
  </si>
  <si>
    <t> 03.02.1986 04:35 </t>
  </si>
  <si>
    <t> 0.016 </t>
  </si>
  <si>
    <t> M.Smith </t>
  </si>
  <si>
    <t>2446472.628 </t>
  </si>
  <si>
    <t> 11.02.1986 03:04 </t>
  </si>
  <si>
    <t>2446472.632 </t>
  </si>
  <si>
    <t> 11.02.1986 03:10 </t>
  </si>
  <si>
    <t> 0.012 </t>
  </si>
  <si>
    <t>2446713.631 </t>
  </si>
  <si>
    <t> 10.10.1986 03:08 </t>
  </si>
  <si>
    <t> 0.014 </t>
  </si>
  <si>
    <t>2446745.408 </t>
  </si>
  <si>
    <t> 10.11.1986 21:47 </t>
  </si>
  <si>
    <t> 0.011 </t>
  </si>
  <si>
    <t> BBS 82 </t>
  </si>
  <si>
    <t>2446766.598 </t>
  </si>
  <si>
    <t> 02.12.1986 02:21 </t>
  </si>
  <si>
    <t> 0.015 </t>
  </si>
  <si>
    <t>2446795.736 </t>
  </si>
  <si>
    <t> 31.12.1986 05:39 </t>
  </si>
  <si>
    <t> 0.022 </t>
  </si>
  <si>
    <t>2446819.564 </t>
  </si>
  <si>
    <t> 24.01.1987 01:32 </t>
  </si>
  <si>
    <t>2446843.400 </t>
  </si>
  <si>
    <t> 16.02.1987 21:36 </t>
  </si>
  <si>
    <t> BBS 83 </t>
  </si>
  <si>
    <t>2446851.337 </t>
  </si>
  <si>
    <t> 24.02.1987 20:05 </t>
  </si>
  <si>
    <t> E.Wunder </t>
  </si>
  <si>
    <t>BAVM 46 </t>
  </si>
  <si>
    <t>2447118.828 </t>
  </si>
  <si>
    <t> 19.11.1987 07:52 </t>
  </si>
  <si>
    <t>2447126.775 </t>
  </si>
  <si>
    <t> 27.11.1987 06:36 </t>
  </si>
  <si>
    <t> 0.021 </t>
  </si>
  <si>
    <t>2447137.378 </t>
  </si>
  <si>
    <t> 07.12.1987 21:04 </t>
  </si>
  <si>
    <t> 0.031 </t>
  </si>
  <si>
    <t> W.Blendin </t>
  </si>
  <si>
    <t>BAVM 50 </t>
  </si>
  <si>
    <t>2447412.806 </t>
  </si>
  <si>
    <t> 08.09.1988 07:20 </t>
  </si>
  <si>
    <t> 0.034 </t>
  </si>
  <si>
    <t>2447420.743 </t>
  </si>
  <si>
    <t> 16.09.1988 05:49 </t>
  </si>
  <si>
    <t> 0.026 </t>
  </si>
  <si>
    <t>2447428.690 </t>
  </si>
  <si>
    <t> 24.09.1988 04:33 </t>
  </si>
  <si>
    <t> 0.028 </t>
  </si>
  <si>
    <t>2447510.793 </t>
  </si>
  <si>
    <t> 15.12.1988 07:01 </t>
  </si>
  <si>
    <t> 0.033 </t>
  </si>
  <si>
    <t>2447529.323 </t>
  </si>
  <si>
    <t> 02.01.1989 19:45 </t>
  </si>
  <si>
    <t> BBS 91 </t>
  </si>
  <si>
    <t>2447534.617 </t>
  </si>
  <si>
    <t> 08.01.1989 02:48 </t>
  </si>
  <si>
    <t> 0.023 </t>
  </si>
  <si>
    <t>2447566.392 </t>
  </si>
  <si>
    <t> 08.02.1989 21:24 </t>
  </si>
  <si>
    <t> 0.018 </t>
  </si>
  <si>
    <t>2447823.296 </t>
  </si>
  <si>
    <t> 23.10.1989 19:06 </t>
  </si>
  <si>
    <t> 0.035 </t>
  </si>
  <si>
    <t> BBS 93 </t>
  </si>
  <si>
    <t>2447860.370 </t>
  </si>
  <si>
    <t> 29.11.1989 20:52 </t>
  </si>
  <si>
    <t>2447865.659 </t>
  </si>
  <si>
    <t> 05.12.1989 03:48 </t>
  </si>
  <si>
    <t>2447889.500 </t>
  </si>
  <si>
    <t> 29.12.1989 00:00 </t>
  </si>
  <si>
    <t> T.Cervinka </t>
  </si>
  <si>
    <t> BRNO 30 </t>
  </si>
  <si>
    <t> M.Koutny </t>
  </si>
  <si>
    <t>2447897.445 </t>
  </si>
  <si>
    <t> 05.01.1990 22:40 </t>
  </si>
  <si>
    <t> BBS 94 </t>
  </si>
  <si>
    <t>2447913.326 </t>
  </si>
  <si>
    <t> 21.01.1990 19:49 </t>
  </si>
  <si>
    <t> E.Blättler </t>
  </si>
  <si>
    <t>2447958.351 </t>
  </si>
  <si>
    <t> 07.03.1990 20:25 </t>
  </si>
  <si>
    <t>2447958.356 </t>
  </si>
  <si>
    <t> 07.03.1990 20:32 </t>
  </si>
  <si>
    <t>2448146.400 </t>
  </si>
  <si>
    <t> 11.09.1990 21:36 </t>
  </si>
  <si>
    <t> 0.045 </t>
  </si>
  <si>
    <t> BBS 96 </t>
  </si>
  <si>
    <t>2448175.538 </t>
  </si>
  <si>
    <t> 11.10.1990 00:54 </t>
  </si>
  <si>
    <t> 0.051 </t>
  </si>
  <si>
    <t>2448260.274 </t>
  </si>
  <si>
    <t> 03.01.1991 18:34 </t>
  </si>
  <si>
    <t> 0.041 </t>
  </si>
  <si>
    <t> BBS 97 </t>
  </si>
  <si>
    <t>2448260.280 </t>
  </si>
  <si>
    <t> 03.01.1991 18:43 </t>
  </si>
  <si>
    <t> 0.047 </t>
  </si>
  <si>
    <t>2448543.653 </t>
  </si>
  <si>
    <t> 14.10.1991 03:40 </t>
  </si>
  <si>
    <t>2448628.400 </t>
  </si>
  <si>
    <t> 06.01.1992 21:36 </t>
  </si>
  <si>
    <t> 0.052 </t>
  </si>
  <si>
    <t> BBS 100 </t>
  </si>
  <si>
    <t>2448644.288 </t>
  </si>
  <si>
    <t> 22.01.1992 18:54 </t>
  </si>
  <si>
    <t> 0.050 </t>
  </si>
  <si>
    <t>2448644.292 </t>
  </si>
  <si>
    <t> 22.01.1992 19:00 </t>
  </si>
  <si>
    <t> 0.054 </t>
  </si>
  <si>
    <t>2448689.306 </t>
  </si>
  <si>
    <t> 07.03.1992 19:20 </t>
  </si>
  <si>
    <t> 0.046 </t>
  </si>
  <si>
    <t> BBS 101 </t>
  </si>
  <si>
    <t>2448845.572 </t>
  </si>
  <si>
    <t> 11.08.1992 01:43 </t>
  </si>
  <si>
    <t> 0.062 </t>
  </si>
  <si>
    <t> BBS 102 </t>
  </si>
  <si>
    <t>2448922.374 </t>
  </si>
  <si>
    <t> 26.10.1992 20:58 </t>
  </si>
  <si>
    <t> 0.063 </t>
  </si>
  <si>
    <t>2448943.558 </t>
  </si>
  <si>
    <t> 17.11.1992 01:23 </t>
  </si>
  <si>
    <t> 0.060 </t>
  </si>
  <si>
    <t>2449065.374 </t>
  </si>
  <si>
    <t> 18.03.1993 20:58 </t>
  </si>
  <si>
    <t> BBS 103 </t>
  </si>
  <si>
    <t>2449229.591 </t>
  </si>
  <si>
    <t> 30.08.1993 02:11 </t>
  </si>
  <si>
    <t> 0.075 </t>
  </si>
  <si>
    <t> BBS 105 </t>
  </si>
  <si>
    <t>2449266.666 </t>
  </si>
  <si>
    <t> 06.10.1993 03:59 </t>
  </si>
  <si>
    <t> 0.074 </t>
  </si>
  <si>
    <t>2449592.416 </t>
  </si>
  <si>
    <t> 27.08.1994 21:59 </t>
  </si>
  <si>
    <t> 0.081 </t>
  </si>
  <si>
    <t> BBS 107 </t>
  </si>
  <si>
    <t>2449653.324 </t>
  </si>
  <si>
    <t> 27.10.1994 19:46 </t>
  </si>
  <si>
    <t> 0.078 </t>
  </si>
  <si>
    <t> M.Rottenborn </t>
  </si>
  <si>
    <t> BRNO 31 </t>
  </si>
  <si>
    <t>2449653.326 </t>
  </si>
  <si>
    <t> 27.10.1994 19:49 </t>
  </si>
  <si>
    <t> 0.080 </t>
  </si>
  <si>
    <t> A.Kratochvil </t>
  </si>
  <si>
    <t>2449653.328 </t>
  </si>
  <si>
    <t> 27.10.1994 19:52 </t>
  </si>
  <si>
    <t> 0.082 </t>
  </si>
  <si>
    <t> M.Vetrovkova </t>
  </si>
  <si>
    <t>2450045.291 </t>
  </si>
  <si>
    <t> 23.11.1995 18:59 </t>
  </si>
  <si>
    <t> 0.094 </t>
  </si>
  <si>
    <t> D.Dalmazia </t>
  </si>
  <si>
    <t> BBS 111 </t>
  </si>
  <si>
    <t>2450368.392 </t>
  </si>
  <si>
    <t> 11.10.1996 21:24 </t>
  </si>
  <si>
    <t> 0.101 </t>
  </si>
  <si>
    <t> BBS 113 </t>
  </si>
  <si>
    <t>2450519.352 </t>
  </si>
  <si>
    <t> 11.03.1997 20:26 </t>
  </si>
  <si>
    <t> 0.107 </t>
  </si>
  <si>
    <t> A.Dedoch </t>
  </si>
  <si>
    <t> BBS 114 </t>
  </si>
  <si>
    <t>2450519.357 </t>
  </si>
  <si>
    <t> 11.03.1997 20:34 </t>
  </si>
  <si>
    <t> 0.112 </t>
  </si>
  <si>
    <t>2450519.361 </t>
  </si>
  <si>
    <t> 11.03.1997 20:39 </t>
  </si>
  <si>
    <t> 0.116 </t>
  </si>
  <si>
    <t>2450699.446 </t>
  </si>
  <si>
    <t> 07.09.1997 22:42 </t>
  </si>
  <si>
    <t> 0.115 </t>
  </si>
  <si>
    <t> BBS 116 </t>
  </si>
  <si>
    <t>2450752.415 </t>
  </si>
  <si>
    <t> 30.10.1997 21:57 </t>
  </si>
  <si>
    <t> 0.118 </t>
  </si>
  <si>
    <t>2450789.486 </t>
  </si>
  <si>
    <t> 06.12.1997 23:39 </t>
  </si>
  <si>
    <t>2450813.330 </t>
  </si>
  <si>
    <t> 30.12.1997 19:55 </t>
  </si>
  <si>
    <t> 0.122 </t>
  </si>
  <si>
    <t>G</t>
  </si>
  <si>
    <t> Borkovits&amp;Paragi </t>
  </si>
  <si>
    <t>IBVS 4555 </t>
  </si>
  <si>
    <t>2450813.3301 </t>
  </si>
  <si>
    <t> 0.1218 </t>
  </si>
  <si>
    <t>2451509.8531 </t>
  </si>
  <si>
    <t> 27.11.1999 08:28 </t>
  </si>
  <si>
    <t> 0.1379 </t>
  </si>
  <si>
    <t> R.H.Nelson </t>
  </si>
  <si>
    <t>IBVS 4840 </t>
  </si>
  <si>
    <t>2452619.5239 </t>
  </si>
  <si>
    <t> 11.12.2002 00:34 </t>
  </si>
  <si>
    <t> 0.1647 </t>
  </si>
  <si>
    <t>o</t>
  </si>
  <si>
    <t> U.Schmidt </t>
  </si>
  <si>
    <t>BAVM 158 </t>
  </si>
  <si>
    <t>2452627.470 </t>
  </si>
  <si>
    <t> 18.12.2002 23:16 </t>
  </si>
  <si>
    <t> 0.166 </t>
  </si>
  <si>
    <t> A.Paschke </t>
  </si>
  <si>
    <t> BBS 129 </t>
  </si>
  <si>
    <t>2452688.388 </t>
  </si>
  <si>
    <t> 17.02.2003 21:18 </t>
  </si>
  <si>
    <t> 0.173 </t>
  </si>
  <si>
    <t>2452860.539 </t>
  </si>
  <si>
    <t> 09.08.2003 00:56 </t>
  </si>
  <si>
    <t> 0.183 </t>
  </si>
  <si>
    <t> BBS 130 </t>
  </si>
  <si>
    <t>2452982.3559 </t>
  </si>
  <si>
    <t> 08.12.2003 20:32 </t>
  </si>
  <si>
    <t> 0.1776 </t>
  </si>
  <si>
    <t> W.Quester </t>
  </si>
  <si>
    <t>BAVM 172 </t>
  </si>
  <si>
    <t>2453652.3960 </t>
  </si>
  <si>
    <t> 08.10.2005 21:30 </t>
  </si>
  <si>
    <t> 0.1940 </t>
  </si>
  <si>
    <t>C </t>
  </si>
  <si>
    <t>-I</t>
  </si>
  <si>
    <t> F.Agerer </t>
  </si>
  <si>
    <t>BAVM 178 </t>
  </si>
  <si>
    <t>2453750.3852 </t>
  </si>
  <si>
    <t> 14.01.2006 21:14 </t>
  </si>
  <si>
    <t>4272</t>
  </si>
  <si>
    <t> 0.1955 </t>
  </si>
  <si>
    <t> H.Achterberg </t>
  </si>
  <si>
    <t>BAVM 183 </t>
  </si>
  <si>
    <t>2453983.4459 </t>
  </si>
  <si>
    <t> 04.09.2006 22:42 </t>
  </si>
  <si>
    <t>4360</t>
  </si>
  <si>
    <t> 0.2045 </t>
  </si>
  <si>
    <t> S.Dogru et al. </t>
  </si>
  <si>
    <t>IBVS 5746 </t>
  </si>
  <si>
    <t>2454097.3223 </t>
  </si>
  <si>
    <t> 27.12.2006 19:44 </t>
  </si>
  <si>
    <t>4403</t>
  </si>
  <si>
    <t> 0.2034 </t>
  </si>
  <si>
    <t> F.Walter </t>
  </si>
  <si>
    <t>2454102.6182 </t>
  </si>
  <si>
    <t> 02.01.2007 02:50 </t>
  </si>
  <si>
    <t>4405</t>
  </si>
  <si>
    <t> 0.2026 </t>
  </si>
  <si>
    <t> G.Lubcke </t>
  </si>
  <si>
    <t> JAAVSO 39;177 </t>
  </si>
  <si>
    <t>2454102.6185 </t>
  </si>
  <si>
    <t> 0.2029 </t>
  </si>
  <si>
    <t>2454372.7514 </t>
  </si>
  <si>
    <t> 29.09.2007 06:02 </t>
  </si>
  <si>
    <t>4507</t>
  </si>
  <si>
    <t> 0.2077 </t>
  </si>
  <si>
    <t>ns</t>
  </si>
  <si>
    <t>JAAVSO 36(2);171 </t>
  </si>
  <si>
    <t>2454428.3647 </t>
  </si>
  <si>
    <t> 23.11.2007 20:45 </t>
  </si>
  <si>
    <t>4528</t>
  </si>
  <si>
    <t> 0.2064 </t>
  </si>
  <si>
    <t>B;V</t>
  </si>
  <si>
    <t> E.Esmer &amp; C.Tezcan </t>
  </si>
  <si>
    <t>IBVS 5887 </t>
  </si>
  <si>
    <t>2455087.8035 </t>
  </si>
  <si>
    <t> 13.09.2009 07:17 </t>
  </si>
  <si>
    <t>4777</t>
  </si>
  <si>
    <t> 0.2147 </t>
  </si>
  <si>
    <t> JAAVSO 38;120 </t>
  </si>
  <si>
    <t>2455095.7499 </t>
  </si>
  <si>
    <t> 21.09.2009 05:59 </t>
  </si>
  <si>
    <t>4780</t>
  </si>
  <si>
    <t> 0.2162 </t>
  </si>
  <si>
    <t> K.Menzies </t>
  </si>
  <si>
    <t>2455156.6618 </t>
  </si>
  <si>
    <t> 21.11.2009 03:52 </t>
  </si>
  <si>
    <t>4803</t>
  </si>
  <si>
    <t> 0.2169 </t>
  </si>
  <si>
    <t> R.Poklar </t>
  </si>
  <si>
    <t>2455172.5519 </t>
  </si>
  <si>
    <t> 07.12.2009 01:14 </t>
  </si>
  <si>
    <t>4809</t>
  </si>
  <si>
    <t> 0.2171 </t>
  </si>
  <si>
    <t>2455201.6836 </t>
  </si>
  <si>
    <t> 05.01.2010 04:24 </t>
  </si>
  <si>
    <t>4820</t>
  </si>
  <si>
    <t> 0.2173 </t>
  </si>
  <si>
    <t>IBVS 5945 </t>
  </si>
  <si>
    <t>2455262.5949 </t>
  </si>
  <si>
    <t> 07.03.2010 02:16 </t>
  </si>
  <si>
    <t>4843</t>
  </si>
  <si>
    <t> 0.2174 </t>
  </si>
  <si>
    <t> JAAVSO 39;94 </t>
  </si>
  <si>
    <t>2455847.8755 </t>
  </si>
  <si>
    <t> 13.10.2011 09:00 </t>
  </si>
  <si>
    <t>5064</t>
  </si>
  <si>
    <t> 0.2203 </t>
  </si>
  <si>
    <t>IBVS 6011 </t>
  </si>
  <si>
    <t>2417857.33 </t>
  </si>
  <si>
    <t> 08.10.1907 19:55 </t>
  </si>
  <si>
    <t> -0.25 </t>
  </si>
  <si>
    <t> S.Enebo </t>
  </si>
  <si>
    <t>2418524.674 </t>
  </si>
  <si>
    <t> 06.08.1909 04:10 </t>
  </si>
  <si>
    <t> -0.278 </t>
  </si>
  <si>
    <t> A.A.Nijland </t>
  </si>
  <si>
    <t>2418532.615 </t>
  </si>
  <si>
    <t> 14.08.1909 02:45 </t>
  </si>
  <si>
    <t> -0.282 </t>
  </si>
  <si>
    <t>2418548.506 </t>
  </si>
  <si>
    <t> 30.08.1909 00:08 </t>
  </si>
  <si>
    <t> -0.281 </t>
  </si>
  <si>
    <t>2418564.393 </t>
  </si>
  <si>
    <t> 14.09.1909 21:25 </t>
  </si>
  <si>
    <t> -0.284 </t>
  </si>
  <si>
    <t>2418601.467 </t>
  </si>
  <si>
    <t> 21.10.1909 23:12 </t>
  </si>
  <si>
    <t> -0.286 </t>
  </si>
  <si>
    <t>2418625.299 </t>
  </si>
  <si>
    <t> 14.11.1909 19:10 </t>
  </si>
  <si>
    <t> -0.289 </t>
  </si>
  <si>
    <t>2418630.596 </t>
  </si>
  <si>
    <t> 20.11.1909 02:18 </t>
  </si>
  <si>
    <t> -0.288 </t>
  </si>
  <si>
    <t>2418633.248 </t>
  </si>
  <si>
    <t> 22.11.1909 17:57 </t>
  </si>
  <si>
    <t> -0.285 </t>
  </si>
  <si>
    <t>2418633.254 </t>
  </si>
  <si>
    <t> 22.11.1909 18:05 </t>
  </si>
  <si>
    <t> -0.279 </t>
  </si>
  <si>
    <t>2418646.487 </t>
  </si>
  <si>
    <t> 05.12.1909 23:41 </t>
  </si>
  <si>
    <t> -0.287 </t>
  </si>
  <si>
    <t>2418649.135 </t>
  </si>
  <si>
    <t> 08.12.1909 15:14 </t>
  </si>
  <si>
    <t>2418654.430 </t>
  </si>
  <si>
    <t> 13.12.1909 22:19 </t>
  </si>
  <si>
    <t>2418662.367 </t>
  </si>
  <si>
    <t> 21.12.1909 20:48 </t>
  </si>
  <si>
    <t> -0.297 </t>
  </si>
  <si>
    <t>2418678.274 </t>
  </si>
  <si>
    <t> 06.01.1910 18:34 </t>
  </si>
  <si>
    <t> -0.280 </t>
  </si>
  <si>
    <t>2418715.346 </t>
  </si>
  <si>
    <t> 12.02.1910 20:18 </t>
  </si>
  <si>
    <t>2418760.372 </t>
  </si>
  <si>
    <t> 29.03.1910 20:55 </t>
  </si>
  <si>
    <t>2418895.440 </t>
  </si>
  <si>
    <t> 11.08.1910 22:33 </t>
  </si>
  <si>
    <t> -0.276 </t>
  </si>
  <si>
    <t>2418940.456 </t>
  </si>
  <si>
    <t> 25.09.1910 22:56 </t>
  </si>
  <si>
    <t>2418985.484 </t>
  </si>
  <si>
    <t> 09.11.1910 23:36 </t>
  </si>
  <si>
    <t> -0.275 </t>
  </si>
  <si>
    <t>2419030.504 </t>
  </si>
  <si>
    <t> 25.12.1910 00:05 </t>
  </si>
  <si>
    <t>2419033.155 </t>
  </si>
  <si>
    <t> 27.12.1910 15:43 </t>
  </si>
  <si>
    <t> -0.273 </t>
  </si>
  <si>
    <t>2419067.571 </t>
  </si>
  <si>
    <t> 31.01.1911 01:42 </t>
  </si>
  <si>
    <t>2419115.260 </t>
  </si>
  <si>
    <t> 19.03.1911 18:14 </t>
  </si>
  <si>
    <t> -0.266 </t>
  </si>
  <si>
    <t>2419255.615 </t>
  </si>
  <si>
    <t> 07.08.1911 02:45 </t>
  </si>
  <si>
    <t> -0.272 </t>
  </si>
  <si>
    <t>2419279.450 </t>
  </si>
  <si>
    <t> 30.08.1911 22:48 </t>
  </si>
  <si>
    <t>2419308.577 </t>
  </si>
  <si>
    <t> 29.09.1911 01:50 </t>
  </si>
  <si>
    <t>2419311.232 </t>
  </si>
  <si>
    <t> 01.10.1911 17:34 </t>
  </si>
  <si>
    <t> -0.269 </t>
  </si>
  <si>
    <t>2419348.299 </t>
  </si>
  <si>
    <t> 07.11.1911 19:10 </t>
  </si>
  <si>
    <t>2419353.599 </t>
  </si>
  <si>
    <t> 13.11.1911 02:22 </t>
  </si>
  <si>
    <t>2419361.538 </t>
  </si>
  <si>
    <t> 21.11.1911 00:54 </t>
  </si>
  <si>
    <t>2419385.390 </t>
  </si>
  <si>
    <t> 14.12.1911 21:21 </t>
  </si>
  <si>
    <t> -0.264 </t>
  </si>
  <si>
    <t>2419398.626 </t>
  </si>
  <si>
    <t> 28.12.1911 03:01 </t>
  </si>
  <si>
    <t> -0.270 </t>
  </si>
  <si>
    <t>2419409.229 </t>
  </si>
  <si>
    <t> 07.01.1912 17:29 </t>
  </si>
  <si>
    <t> -0.260 </t>
  </si>
  <si>
    <t>2419430.403 </t>
  </si>
  <si>
    <t> 28.01.1912 21:40 </t>
  </si>
  <si>
    <t>2424155.080 </t>
  </si>
  <si>
    <t> 04.01.1925 13:55 </t>
  </si>
  <si>
    <t> -0.190 </t>
  </si>
  <si>
    <t> K.Kordylewski </t>
  </si>
  <si>
    <t>2424552.335 </t>
  </si>
  <si>
    <t> 05.02.1926 20:02 </t>
  </si>
  <si>
    <t> -0.182 </t>
  </si>
  <si>
    <t> W.Zessewitsch </t>
  </si>
  <si>
    <t>2424785.395 </t>
  </si>
  <si>
    <t> 26.09.1926 21:28 </t>
  </si>
  <si>
    <t> -0.174 </t>
  </si>
  <si>
    <t>2424793.332 </t>
  </si>
  <si>
    <t> 04.10.1926 19:58 </t>
  </si>
  <si>
    <t> -0.181 </t>
  </si>
  <si>
    <t>2425500.459 </t>
  </si>
  <si>
    <t> 10.09.1928 23:00 </t>
  </si>
  <si>
    <t> -0.155 </t>
  </si>
  <si>
    <t>2425839.442 </t>
  </si>
  <si>
    <t> 15.08.1929 22:36 </t>
  </si>
  <si>
    <t> -0.156 </t>
  </si>
  <si>
    <t>2426390.300 </t>
  </si>
  <si>
    <t> 17.02.1931 19:12 </t>
  </si>
  <si>
    <t> -0.147 </t>
  </si>
  <si>
    <t>2426652.485 </t>
  </si>
  <si>
    <t> 06.11.1931 23:38 </t>
  </si>
  <si>
    <t> -0.146 </t>
  </si>
  <si>
    <t>2427370.195 </t>
  </si>
  <si>
    <t> 24.10.1933 16:40 </t>
  </si>
  <si>
    <t> -0.129 </t>
  </si>
  <si>
    <t> F.Lause </t>
  </si>
  <si>
    <t>2427473.474 </t>
  </si>
  <si>
    <t> 04.02.1934 23:22 </t>
  </si>
  <si>
    <t> -0.134 </t>
  </si>
  <si>
    <t>2427481.416 </t>
  </si>
  <si>
    <t> 12.02.1934 21:59 </t>
  </si>
  <si>
    <t> -0.137 </t>
  </si>
  <si>
    <t>2427505.266 </t>
  </si>
  <si>
    <t> 08.03.1934 18:23 </t>
  </si>
  <si>
    <t> -0.122 </t>
  </si>
  <si>
    <t>2427722.420 </t>
  </si>
  <si>
    <t> 11.10.1934 22:04 </t>
  </si>
  <si>
    <t> -0.130 </t>
  </si>
  <si>
    <t>2427738.310 </t>
  </si>
  <si>
    <t> 27.10.1934 19:26 </t>
  </si>
  <si>
    <t>2427775.363 </t>
  </si>
  <si>
    <t> 03.12.1934 20:42 </t>
  </si>
  <si>
    <t> -0.153 </t>
  </si>
  <si>
    <t>2428037.565 </t>
  </si>
  <si>
    <t> 23.08.1935 01:33 </t>
  </si>
  <si>
    <t>2428053.457 </t>
  </si>
  <si>
    <t> 07.09.1935 22:58 </t>
  </si>
  <si>
    <t> -0.132 </t>
  </si>
  <si>
    <t>2428103.785 </t>
  </si>
  <si>
    <t> 28.10.1935 06:50 </t>
  </si>
  <si>
    <t> R.S.Dugan </t>
  </si>
  <si>
    <t>2428106.429 </t>
  </si>
  <si>
    <t> 30.10.1935 22:17 </t>
  </si>
  <si>
    <t> -0.127 </t>
  </si>
  <si>
    <t>2428122.310 </t>
  </si>
  <si>
    <t> 15.11.1935 19:26 </t>
  </si>
  <si>
    <t> -0.135 </t>
  </si>
  <si>
    <t>2428151.459 </t>
  </si>
  <si>
    <t> 14.12.1935 23:00 </t>
  </si>
  <si>
    <t> -0.118 </t>
  </si>
  <si>
    <t>2428159.388 </t>
  </si>
  <si>
    <t> 22.12.1935 21:18 </t>
  </si>
  <si>
    <t>2428191.180 </t>
  </si>
  <si>
    <t> 23.01.1936 16:19 </t>
  </si>
  <si>
    <t>2428204.416 </t>
  </si>
  <si>
    <t> 05.02.1936 21:59 </t>
  </si>
  <si>
    <t>2428212.360 </t>
  </si>
  <si>
    <t> 13.02.1936 20:38 </t>
  </si>
  <si>
    <t> -0.128 </t>
  </si>
  <si>
    <t>F </t>
  </si>
  <si>
    <t> E.J.Woodward </t>
  </si>
  <si>
    <t>2428212.363 </t>
  </si>
  <si>
    <t> 13.02.1936 20:42 </t>
  </si>
  <si>
    <t> -0.125 </t>
  </si>
  <si>
    <t>2428249.435 </t>
  </si>
  <si>
    <t> 21.03.1936 22:26 </t>
  </si>
  <si>
    <t>2428257.380 </t>
  </si>
  <si>
    <t> 29.03.1936 21:07 </t>
  </si>
  <si>
    <t>2428461.305 </t>
  </si>
  <si>
    <t> 19.10.1936 19:19 </t>
  </si>
  <si>
    <t>2428477.188 </t>
  </si>
  <si>
    <t> 04.11.1936 16:30 </t>
  </si>
  <si>
    <t>2428514.271 </t>
  </si>
  <si>
    <t> 11.12.1936 18:30 </t>
  </si>
  <si>
    <t>2428535.456 </t>
  </si>
  <si>
    <t> 01.01.1937 22:56 </t>
  </si>
  <si>
    <t>2428543.403 </t>
  </si>
  <si>
    <t> 09.01.1937 21:40 </t>
  </si>
  <si>
    <t>2428596.368 </t>
  </si>
  <si>
    <t> 03.03.1937 20:49 </t>
  </si>
  <si>
    <t> -0.126 </t>
  </si>
  <si>
    <t>2428612.262 </t>
  </si>
  <si>
    <t> 19.03.1937 18:17 </t>
  </si>
  <si>
    <t>2428792.349 </t>
  </si>
  <si>
    <t> 15.09.1937 20:22 </t>
  </si>
  <si>
    <t> -0.120 </t>
  </si>
  <si>
    <t>2428829.417 </t>
  </si>
  <si>
    <t> 22.10.1937 22:00 </t>
  </si>
  <si>
    <t>2428837.365 </t>
  </si>
  <si>
    <t> 30.10.1937 20:45 </t>
  </si>
  <si>
    <t>2428842.676 </t>
  </si>
  <si>
    <t> 05.11.1937 04:13 </t>
  </si>
  <si>
    <t> -0.111 </t>
  </si>
  <si>
    <t> F.B.Wood </t>
  </si>
  <si>
    <t>2428845.305 </t>
  </si>
  <si>
    <t> 07.11.1937 19:19 </t>
  </si>
  <si>
    <t>2428847.964 </t>
  </si>
  <si>
    <t> 10.11.1937 11:08 </t>
  </si>
  <si>
    <t>2428861.199 </t>
  </si>
  <si>
    <t> 23.11.1937 16:46 </t>
  </si>
  <si>
    <t>2428879.740 </t>
  </si>
  <si>
    <t> 12.12.1937 05:45 </t>
  </si>
  <si>
    <t> -0.124 </t>
  </si>
  <si>
    <t>2428927.425 </t>
  </si>
  <si>
    <t> 28.01.1938 22:12 </t>
  </si>
  <si>
    <t> -0.108 </t>
  </si>
  <si>
    <t>2428935.352 </t>
  </si>
  <si>
    <t> 05.02.1938 20:26 </t>
  </si>
  <si>
    <t>2428951.242 </t>
  </si>
  <si>
    <t> 21.02.1938 17:48 </t>
  </si>
  <si>
    <t>2429525.940 </t>
  </si>
  <si>
    <t> 19.09.1939 10:33 </t>
  </si>
  <si>
    <t> -0.112 </t>
  </si>
  <si>
    <t>2429528.586 </t>
  </si>
  <si>
    <t> 22.09.1939 02:03 </t>
  </si>
  <si>
    <t> -0.115 </t>
  </si>
  <si>
    <t>2429549.770 </t>
  </si>
  <si>
    <t> 13.10.1939 06:28 </t>
  </si>
  <si>
    <t> -0.117 </t>
  </si>
  <si>
    <t>2429557.715 </t>
  </si>
  <si>
    <t> 21.10.1939 05:09 </t>
  </si>
  <si>
    <t>2429886.132 </t>
  </si>
  <si>
    <t> 13.09.1940 15:10 </t>
  </si>
  <si>
    <t> -0.091 </t>
  </si>
  <si>
    <t> S.Gaposchkin </t>
  </si>
  <si>
    <t>2429925.840 </t>
  </si>
  <si>
    <t> 23.10.1940 08:09 </t>
  </si>
  <si>
    <t>2429973.505 </t>
  </si>
  <si>
    <t> 10.12.1940 00:07 </t>
  </si>
  <si>
    <t> -0.113 </t>
  </si>
  <si>
    <t>2430055.609 </t>
  </si>
  <si>
    <t> 02.03.1941 02:36 </t>
  </si>
  <si>
    <t> -0.106 </t>
  </si>
  <si>
    <t>2431713.481 </t>
  </si>
  <si>
    <t> 14.09.1945 23:32 </t>
  </si>
  <si>
    <t> -0.080 </t>
  </si>
  <si>
    <t>2431755.850 </t>
  </si>
  <si>
    <t> 27.10.1945 08:24 </t>
  </si>
  <si>
    <t> -0.084 </t>
  </si>
  <si>
    <t> O.Struve </t>
  </si>
  <si>
    <t>2431763.795 </t>
  </si>
  <si>
    <t> 04.11.1945 07:04 </t>
  </si>
  <si>
    <t>2432121.324 </t>
  </si>
  <si>
    <t> 27.10.1946 19:46 </t>
  </si>
  <si>
    <t> -0.077 </t>
  </si>
  <si>
    <t>2432211.372 </t>
  </si>
  <si>
    <t> 25.01.1947 20:55 </t>
  </si>
  <si>
    <t> -0.072 </t>
  </si>
  <si>
    <t>2432799.297 </t>
  </si>
  <si>
    <t> 04.09.1948 19:07 </t>
  </si>
  <si>
    <t> -0.073 </t>
  </si>
  <si>
    <t> A.Szczepanowska </t>
  </si>
  <si>
    <t>2432955.543 </t>
  </si>
  <si>
    <t> 08.02.1949 01:01 </t>
  </si>
  <si>
    <t>2433183.316 </t>
  </si>
  <si>
    <t> 23.09.1949 19:35 </t>
  </si>
  <si>
    <t> -0.059 </t>
  </si>
  <si>
    <t>2433514.358 </t>
  </si>
  <si>
    <t> 20.08.1950 20:35 </t>
  </si>
  <si>
    <t> -0.057 </t>
  </si>
  <si>
    <t>2433625.5895 </t>
  </si>
  <si>
    <t> 10.12.1950 02:08 </t>
  </si>
  <si>
    <t> -0.0545 </t>
  </si>
  <si>
    <t> M.F.Lenouvel </t>
  </si>
  <si>
    <t>2433890.422 </t>
  </si>
  <si>
    <t> 31.08.1951 22:07 </t>
  </si>
  <si>
    <t> -0.053 </t>
  </si>
  <si>
    <t>2434605.475 </t>
  </si>
  <si>
    <t> 15.08.1953 23:24 </t>
  </si>
  <si>
    <t> -0.046 </t>
  </si>
  <si>
    <t>2435397.311 </t>
  </si>
  <si>
    <t> 16.10.1955 19:27 </t>
  </si>
  <si>
    <t> -0.056 </t>
  </si>
  <si>
    <t>2435932.262 </t>
  </si>
  <si>
    <t> 03.04.1957 18:17 </t>
  </si>
  <si>
    <t> -0.064 </t>
  </si>
  <si>
    <t>2436549.330 </t>
  </si>
  <si>
    <t> 11.12.1958 19:55 </t>
  </si>
  <si>
    <t> G.A.Lange </t>
  </si>
  <si>
    <t>2437325.281 </t>
  </si>
  <si>
    <t> 25.01.1961 18:44 </t>
  </si>
  <si>
    <t> P.P.Lehmann </t>
  </si>
  <si>
    <t>2437325.283 </t>
  </si>
  <si>
    <t> 25.01.1961 18:47 </t>
  </si>
  <si>
    <t>2437325.287 </t>
  </si>
  <si>
    <t> 25.01.1961 18:53 </t>
  </si>
  <si>
    <t> R.Rudolph </t>
  </si>
  <si>
    <t>2438371.367 </t>
  </si>
  <si>
    <t> 07.12.1963 20:48 </t>
  </si>
  <si>
    <t> E.Kowalski </t>
  </si>
  <si>
    <t>2438371.368 </t>
  </si>
  <si>
    <t> 07.12.1963 20:49 </t>
  </si>
  <si>
    <t> E.Pohl </t>
  </si>
  <si>
    <t>2438739.485 </t>
  </si>
  <si>
    <t> 09.12.1964 23:38 </t>
  </si>
  <si>
    <t> -0.055 </t>
  </si>
  <si>
    <t> P.Ahnert </t>
  </si>
  <si>
    <t>2439033.454 </t>
  </si>
  <si>
    <t> 29.09.1965 22:53 </t>
  </si>
  <si>
    <t> -0.049 </t>
  </si>
  <si>
    <t>2439769.707 </t>
  </si>
  <si>
    <t> 06.10.1967 04:58 </t>
  </si>
  <si>
    <t> -0.028 </t>
  </si>
  <si>
    <t> L.Hazel </t>
  </si>
  <si>
    <t>2439801.474 </t>
  </si>
  <si>
    <t> 06.11.1967 23:22 </t>
  </si>
  <si>
    <t> -0.041 </t>
  </si>
  <si>
    <t>2439837.230 </t>
  </si>
  <si>
    <t> 12.12.1967 17:31 </t>
  </si>
  <si>
    <t> -0.037 </t>
  </si>
  <si>
    <t> R.K.Srivastava </t>
  </si>
  <si>
    <t>2439859.741 </t>
  </si>
  <si>
    <t> 04.01.1968 05:47 </t>
  </si>
  <si>
    <t> H.Peterson </t>
  </si>
  <si>
    <t>2440087.462 </t>
  </si>
  <si>
    <t> 18.08.1968 23:05 </t>
  </si>
  <si>
    <t> -0.071 </t>
  </si>
  <si>
    <t> V.Znojil </t>
  </si>
  <si>
    <t>2440145.777 </t>
  </si>
  <si>
    <t> 16.10.1968 06:38 </t>
  </si>
  <si>
    <t> -0.019 </t>
  </si>
  <si>
    <t>2440148.4085 </t>
  </si>
  <si>
    <t> 18.10.1968 21:48 </t>
  </si>
  <si>
    <t> -0.0353 </t>
  </si>
  <si>
    <t>2440156.3557 </t>
  </si>
  <si>
    <t> 26.10.1968 20:32 </t>
  </si>
  <si>
    <t> -0.0331 </t>
  </si>
  <si>
    <t>2440855.519 </t>
  </si>
  <si>
    <t> 26.09.1970 00:27 </t>
  </si>
  <si>
    <t> -0.025 </t>
  </si>
  <si>
    <t>2440863.492 </t>
  </si>
  <si>
    <t> 03.10.1970 23:48 </t>
  </si>
  <si>
    <t>P </t>
  </si>
  <si>
    <t> Pinto &amp; Romano </t>
  </si>
  <si>
    <t>2440940.281 </t>
  </si>
  <si>
    <t> 19.12.1970 18:44 </t>
  </si>
  <si>
    <t>2440982.646 </t>
  </si>
  <si>
    <t> 31.01.1971 03:30 </t>
  </si>
  <si>
    <t>2440985.290 </t>
  </si>
  <si>
    <t> 02.02.1971 18:57 </t>
  </si>
  <si>
    <t> -0.021 </t>
  </si>
  <si>
    <t>2441035.601 </t>
  </si>
  <si>
    <t> 25.03.1971 02:25 </t>
  </si>
  <si>
    <t>2441591.769 </t>
  </si>
  <si>
    <t> 01.10.1972 06:27 </t>
  </si>
  <si>
    <t>2441983.717 </t>
  </si>
  <si>
    <t> 28.10.1973 05:12 </t>
  </si>
  <si>
    <t>2442036.6876 </t>
  </si>
  <si>
    <t> 20.12.1973 04:30 </t>
  </si>
  <si>
    <t> -0.0048 </t>
  </si>
  <si>
    <t> E.Weis </t>
  </si>
  <si>
    <t>2442040.6490 </t>
  </si>
  <si>
    <t> 24.12.1973 03:34 </t>
  </si>
  <si>
    <t> -0.0159 </t>
  </si>
  <si>
    <t> Weis &amp; Chen </t>
  </si>
  <si>
    <t>2442047.285 </t>
  </si>
  <si>
    <t> 30.12.1973 18:50 </t>
  </si>
  <si>
    <t>2442330.652 </t>
  </si>
  <si>
    <t> 10.10.1974 03:38 </t>
  </si>
  <si>
    <t> T.Renner </t>
  </si>
  <si>
    <t>2442367.731 </t>
  </si>
  <si>
    <t> 16.11.1974 05:32 </t>
  </si>
  <si>
    <t>2442383.623 </t>
  </si>
  <si>
    <t> 02.12.1974 02:57 </t>
  </si>
  <si>
    <t> D.Sharpe </t>
  </si>
  <si>
    <t>2442391.563 </t>
  </si>
  <si>
    <t> 10.12.1974 01:30 </t>
  </si>
  <si>
    <t>2442722.606 </t>
  </si>
  <si>
    <t> 06.11.1975 02:32 </t>
  </si>
  <si>
    <t>2442751.736 </t>
  </si>
  <si>
    <t> 05.12.1975 05:39 </t>
  </si>
  <si>
    <t>2442751.742 </t>
  </si>
  <si>
    <t> 05.12.1975 05:48 </t>
  </si>
  <si>
    <t>2446112.451 </t>
  </si>
  <si>
    <t> 15.02.1985 22:49 </t>
  </si>
  <si>
    <t> I.Middlemist </t>
  </si>
  <si>
    <t>2446292.539 </t>
  </si>
  <si>
    <t> 15.08.1985 00:56 </t>
  </si>
  <si>
    <t> 0.004 </t>
  </si>
  <si>
    <t>2446411.726 </t>
  </si>
  <si>
    <t> 12.12.1985 05:25 </t>
  </si>
  <si>
    <t> 0.017 </t>
  </si>
  <si>
    <t>2447762.367 </t>
  </si>
  <si>
    <t> 23.08.1989 20:48 </t>
  </si>
  <si>
    <t>2449362.023 </t>
  </si>
  <si>
    <t> 09.01.1994 12:33 </t>
  </si>
  <si>
    <t> 0.091 </t>
  </si>
  <si>
    <t> K.Hirosawa </t>
  </si>
  <si>
    <t>2449565.181 </t>
  </si>
  <si>
    <t> 31.07.1994 16:20 </t>
  </si>
  <si>
    <t> -0.671 </t>
  </si>
  <si>
    <t> M.Yamada </t>
  </si>
  <si>
    <t>2449748.682 </t>
  </si>
  <si>
    <t> 31.01.1995 04:22 </t>
  </si>
  <si>
    <t> 0.096 </t>
  </si>
  <si>
    <t>2449965.848 </t>
  </si>
  <si>
    <t> 05.09.1995 08:21 </t>
  </si>
  <si>
    <t> 0.100 </t>
  </si>
  <si>
    <t>2449979.089 </t>
  </si>
  <si>
    <t> 18.09.1995 14:08 </t>
  </si>
  <si>
    <t> Y.Sekino </t>
  </si>
  <si>
    <t>2450304.834 </t>
  </si>
  <si>
    <t> 09.08.1996 08:00 </t>
  </si>
  <si>
    <t> 0.102 </t>
  </si>
  <si>
    <t>2450418.717 </t>
  </si>
  <si>
    <t> 01.12.1996 05:12 </t>
  </si>
  <si>
    <t> 0.108 </t>
  </si>
  <si>
    <t>2450757.718 </t>
  </si>
  <si>
    <t> 05.11.1997 05:13 </t>
  </si>
  <si>
    <t> 0.124 </t>
  </si>
  <si>
    <t> P.Guilbault </t>
  </si>
  <si>
    <t>2450773.603 </t>
  </si>
  <si>
    <t> 21.11.1997 02:28 </t>
  </si>
  <si>
    <t> 0.119 </t>
  </si>
  <si>
    <t>2450810.692 </t>
  </si>
  <si>
    <t> 28.12.1997 04:36 </t>
  </si>
  <si>
    <t> 0.132 </t>
  </si>
  <si>
    <t>2450839.812 </t>
  </si>
  <si>
    <t> 26.01.1998 07:29 </t>
  </si>
  <si>
    <t> 0.121 </t>
  </si>
  <si>
    <t>2451080.816 </t>
  </si>
  <si>
    <t> 24.09.1998 07:35 </t>
  </si>
  <si>
    <t> 0.128 </t>
  </si>
  <si>
    <t>2451157.618 </t>
  </si>
  <si>
    <t> 10.12.1998 02:49 </t>
  </si>
  <si>
    <t> 0.129 </t>
  </si>
  <si>
    <t>2451197.343 </t>
  </si>
  <si>
    <t> 18.01.1999 20:13 </t>
  </si>
  <si>
    <t> R.Meyer </t>
  </si>
  <si>
    <t>2451480.737 </t>
  </si>
  <si>
    <t> 29.10.1999 05:41 </t>
  </si>
  <si>
    <t> 0.153 </t>
  </si>
  <si>
    <t> L.Shaw </t>
  </si>
  <si>
    <t>2451496.612 </t>
  </si>
  <si>
    <t> 14.11.1999 02:41 </t>
  </si>
  <si>
    <t> 0.138 </t>
  </si>
  <si>
    <t>2451541.6342 </t>
  </si>
  <si>
    <t> 29.12.1999 03:13 </t>
  </si>
  <si>
    <t> 0.1392 </t>
  </si>
  <si>
    <t> A.Howell </t>
  </si>
  <si>
    <t>2451586.656 </t>
  </si>
  <si>
    <t> 12.02.2000 03:44 </t>
  </si>
  <si>
    <t> 0.140 </t>
  </si>
  <si>
    <t>2451798.509 </t>
  </si>
  <si>
    <t> 11.09.2000 00:12 </t>
  </si>
  <si>
    <t> 0.127 </t>
  </si>
  <si>
    <t>2452211.679 </t>
  </si>
  <si>
    <t> 29.10.2001 04:17 </t>
  </si>
  <si>
    <t> 0.160 </t>
  </si>
  <si>
    <t>2452219.626 </t>
  </si>
  <si>
    <t> 06.11.2001 03:01 </t>
  </si>
  <si>
    <t> 0.162 </t>
  </si>
  <si>
    <t>2452251.396 </t>
  </si>
  <si>
    <t> 07.12.2001 21:30 </t>
  </si>
  <si>
    <t>2452264.657 </t>
  </si>
  <si>
    <t> 21.12.2001 03:46 </t>
  </si>
  <si>
    <t> 0.172 </t>
  </si>
  <si>
    <t> M.Simonsen </t>
  </si>
  <si>
    <t>2452288.476 </t>
  </si>
  <si>
    <t> 13.01.2002 23:25 </t>
  </si>
  <si>
    <t> 0.156 </t>
  </si>
  <si>
    <t>2452603.6369 </t>
  </si>
  <si>
    <t> 25.11.2002 03:17 </t>
  </si>
  <si>
    <t> 0.1676 </t>
  </si>
  <si>
    <t> J.A.Howell </t>
  </si>
  <si>
    <t>2452688.393 </t>
  </si>
  <si>
    <t> 17.02.2003 21:25 </t>
  </si>
  <si>
    <t> 0.178 </t>
  </si>
  <si>
    <t>2452979.7076 </t>
  </si>
  <si>
    <t> 06.12.2003 04:58 </t>
  </si>
  <si>
    <t>2452982.356 </t>
  </si>
  <si>
    <t>2453032.680 </t>
  </si>
  <si>
    <t> 28.01.2004 04:19 </t>
  </si>
  <si>
    <t> 0.184 </t>
  </si>
  <si>
    <t>2453363.7231 </t>
  </si>
  <si>
    <t> 24.12.2004 05:21 </t>
  </si>
  <si>
    <t> 0.1874 </t>
  </si>
  <si>
    <t>2454049.6520 </t>
  </si>
  <si>
    <t> 10.11.2006 03:38 </t>
  </si>
  <si>
    <t>4385</t>
  </si>
  <si>
    <t> 0.2027 </t>
  </si>
  <si>
    <t>2454084.082 </t>
  </si>
  <si>
    <t> 14.12.2006 13:58 </t>
  </si>
  <si>
    <t>4398</t>
  </si>
  <si>
    <t> 0.205 </t>
  </si>
  <si>
    <t>2454094.6735 </t>
  </si>
  <si>
    <t> 25.12.2006 04:09 </t>
  </si>
  <si>
    <t>4402</t>
  </si>
  <si>
    <t> J.Bialozynski </t>
  </si>
  <si>
    <t>2455980.2937 </t>
  </si>
  <si>
    <t> 22.02.2012 19:02 </t>
  </si>
  <si>
    <t>5114</t>
  </si>
  <si>
    <t> 0.2228 </t>
  </si>
  <si>
    <t> H.Jungbluth </t>
  </si>
  <si>
    <t>2456186.8634 </t>
  </si>
  <si>
    <t> 16.09.2012 08:43 </t>
  </si>
  <si>
    <t>5192</t>
  </si>
  <si>
    <t> 0.2239 </t>
  </si>
  <si>
    <t>2456298.0931 </t>
  </si>
  <si>
    <t> 05.01.2013 14:14 </t>
  </si>
  <si>
    <t>5234</t>
  </si>
  <si>
    <t> 0.2244 </t>
  </si>
  <si>
    <t> H.Itoh </t>
  </si>
  <si>
    <t>D. Ruokonen</t>
  </si>
  <si>
    <t>û.005</t>
  </si>
  <si>
    <t>G. Wedemayer</t>
  </si>
  <si>
    <t>M. Baldwin</t>
  </si>
  <si>
    <t>Ð.001</t>
  </si>
  <si>
    <t>E. Mayer</t>
  </si>
  <si>
    <t>0..008</t>
  </si>
  <si>
    <t>G. Samolyk</t>
  </si>
  <si>
    <t>G. Hanson</t>
  </si>
  <si>
    <t>P. Wils</t>
  </si>
  <si>
    <t>D. Williams</t>
  </si>
  <si>
    <t>M. Heifner</t>
  </si>
  <si>
    <t>M.  Heifner</t>
  </si>
  <si>
    <t>P. ltwood</t>
  </si>
  <si>
    <t>R. Hill</t>
  </si>
  <si>
    <t>P. Atwood</t>
  </si>
  <si>
    <t>M. Smith</t>
  </si>
  <si>
    <t>l524</t>
  </si>
  <si>
    <t>R.  Hill</t>
  </si>
  <si>
    <t>P.  Atwood</t>
  </si>
  <si>
    <t>Ð.026</t>
  </si>
  <si>
    <t>.885</t>
  </si>
  <si>
    <t>Q.Q23</t>
  </si>
  <si>
    <t>l0</t>
  </si>
  <si>
    <t>0.U25</t>
  </si>
  <si>
    <t>JAVSO 49, 108</t>
  </si>
  <si>
    <t>JAVSO, 50, 133</t>
  </si>
  <si>
    <t>Source</t>
  </si>
  <si>
    <t>TOM</t>
  </si>
  <si>
    <t>ToM</t>
  </si>
  <si>
    <t>JAAVSO 51, 134</t>
  </si>
  <si>
    <t>JAAVSO, 51, 250</t>
  </si>
  <si>
    <t>JAAVSO52#1</t>
  </si>
  <si>
    <t xml:space="preserve">Mag </t>
  </si>
  <si>
    <t>Next ToM-P</t>
  </si>
  <si>
    <t>Next ToM-S</t>
  </si>
  <si>
    <t>9.52-12.30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</si>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</sst>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/d/yyyy"/>
    <numFmt numFmtId="167" formatCode="0.000"/>
    <numFmt numFmtId="168" formatCode="0.000E+00"/>
    <numFmt numFmtId="169" formatCode="dd/mm/yyyy"/>
    <numFmt numFmtId="170" formatCode="0.00000"/>
  </numFmts>
  <fonts count="28" x14ac:knownFonts="1">
    <font>
      <sz val="10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sz val="10"/>
      <color indexed="13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8"/>
        <bgColor indexed="58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3" fontId="23" fillId="2" borderId="0"/>
    <xf numFmtId="164" fontId="23" fillId="2" borderId="0"/>
    <xf numFmtId="0" fontId="23" fillId="2" borderId="0"/>
    <xf numFmtId="2" fontId="23" fillId="2" borderId="0"/>
    <xf numFmtId="0" fontId="22" fillId="0" borderId="0" applyNumberFormat="0" applyFill="0" applyBorder="0" applyAlignment="0" applyProtection="0"/>
    <xf numFmtId="0" fontId="23" fillId="0" borderId="0"/>
  </cellStyleXfs>
  <cellXfs count="19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1" fontId="0" fillId="2" borderId="7" xfId="0" applyNumberFormat="1" applyFill="1" applyBorder="1"/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0" xfId="0" applyFont="1"/>
    <xf numFmtId="0" fontId="0" fillId="0" borderId="17" xfId="0" applyBorder="1"/>
    <xf numFmtId="0" fontId="0" fillId="0" borderId="19" xfId="0" applyBorder="1"/>
    <xf numFmtId="0" fontId="0" fillId="0" borderId="0" xfId="0" applyAlignment="1">
      <alignment horizontal="left"/>
    </xf>
    <xf numFmtId="0" fontId="0" fillId="0" borderId="23" xfId="0" applyBorder="1"/>
    <xf numFmtId="0" fontId="0" fillId="2" borderId="0" xfId="0" applyFill="1" applyAlignment="1">
      <alignment horizontal="left"/>
    </xf>
    <xf numFmtId="0" fontId="0" fillId="2" borderId="0" xfId="0" applyFill="1"/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6" applyFont="1" applyAlignment="1">
      <alignment horizontal="left" vertical="center"/>
    </xf>
    <xf numFmtId="166" fontId="0" fillId="0" borderId="0" xfId="0" applyNumberFormat="1"/>
    <xf numFmtId="0" fontId="11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22" fillId="0" borderId="0" xfId="5" applyNumberFormat="1" applyFill="1" applyBorder="1" applyAlignment="1" applyProtection="1">
      <alignment horizontal="left"/>
    </xf>
    <xf numFmtId="0" fontId="0" fillId="0" borderId="22" xfId="0" applyBorder="1" applyAlignment="1">
      <alignment horizontal="center"/>
    </xf>
    <xf numFmtId="0" fontId="7" fillId="2" borderId="28" xfId="0" applyFont="1" applyFill="1" applyBorder="1" applyAlignment="1">
      <alignment horizontal="left" vertical="top" wrapText="1" indent="1"/>
    </xf>
    <xf numFmtId="0" fontId="7" fillId="2" borderId="28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right" vertical="top" wrapText="1"/>
    </xf>
    <xf numFmtId="0" fontId="22" fillId="2" borderId="28" xfId="5" applyNumberFormat="1" applyFill="1" applyBorder="1" applyAlignment="1" applyProtection="1">
      <alignment horizontal="right" vertical="top" wrapText="1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11" fontId="0" fillId="2" borderId="1" xfId="0" applyNumberForma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0" xfId="0" applyBorder="1" applyAlignment="1">
      <alignment vertical="center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0" xfId="0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167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7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1" fontId="0" fillId="2" borderId="7" xfId="0" applyNumberFormat="1" applyFill="1" applyBorder="1" applyAlignment="1">
      <alignment vertical="center"/>
    </xf>
    <xf numFmtId="169" fontId="0" fillId="2" borderId="1" xfId="0" applyNumberForma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0" xfId="6" applyFont="1" applyAlignment="1">
      <alignment horizontal="left" vertical="center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0" fontId="24" fillId="0" borderId="0" xfId="0" applyNumberFormat="1" applyFont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169" fontId="0" fillId="2" borderId="7" xfId="0" applyNumberForma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0" fillId="0" borderId="29" xfId="0" applyBorder="1" applyAlignment="1">
      <alignment horizontal="left" vertical="center"/>
    </xf>
    <xf numFmtId="0" fontId="25" fillId="0" borderId="32" xfId="0" applyFont="1" applyBorder="1" applyAlignment="1">
      <alignment horizontal="right" vertical="center"/>
    </xf>
    <xf numFmtId="165" fontId="25" fillId="0" borderId="32" xfId="0" applyNumberFormat="1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0" fontId="0" fillId="6" borderId="30" xfId="0" applyFont="1" applyFill="1" applyBorder="1" applyAlignment="1">
      <alignment horizontal="right" vertical="center"/>
    </xf>
    <xf numFmtId="0" fontId="0" fillId="6" borderId="3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26" fillId="0" borderId="33" xfId="0" applyFont="1" applyBorder="1" applyAlignment="1">
      <alignment horizontal="right" vertical="center"/>
    </xf>
    <xf numFmtId="22" fontId="26" fillId="0" borderId="33" xfId="0" applyNumberFormat="1" applyFont="1" applyBorder="1" applyAlignment="1">
      <alignment horizontal="right" vertical="center"/>
    </xf>
    <xf numFmtId="22" fontId="26" fillId="0" borderId="35" xfId="0" applyNumberFormat="1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27" fillId="0" borderId="0" xfId="0" applyFont="1" applyAlignment="1">
      <alignment horizontal="left"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Per - O-C Diagr.</a:t>
            </a:r>
          </a:p>
        </c:rich>
      </c:tx>
      <c:layout>
        <c:manualLayout>
          <c:xMode val="edge"/>
          <c:yMode val="edge"/>
          <c:x val="0.4000002657895611"/>
          <c:y val="4.2944785276073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78488601716155"/>
          <c:y val="0.24233128834355827"/>
          <c:w val="0.83417773077638624"/>
          <c:h val="0.552147239263803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1'!$H$21:$H$3080</c:f>
              <c:numCache>
                <c:formatCode>General</c:formatCode>
                <c:ptCount val="3060"/>
                <c:pt idx="16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0F-453E-8893-BC19846BA11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1'!$I$21:$I$3080</c:f>
              <c:numCache>
                <c:formatCode>General</c:formatCode>
                <c:ptCount val="3060"/>
                <c:pt idx="116">
                  <c:v>-3.109000000404194E-2</c:v>
                </c:pt>
                <c:pt idx="125">
                  <c:v>-1.8159999999625143E-2</c:v>
                </c:pt>
                <c:pt idx="131">
                  <c:v>-2.3085000000719447E-2</c:v>
                </c:pt>
                <c:pt idx="136">
                  <c:v>-1.575500000762986E-2</c:v>
                </c:pt>
                <c:pt idx="144">
                  <c:v>-8.325000002514571E-3</c:v>
                </c:pt>
                <c:pt idx="155">
                  <c:v>-6.2950000065029599E-3</c:v>
                </c:pt>
                <c:pt idx="163">
                  <c:v>-1.2265000004845206E-2</c:v>
                </c:pt>
                <c:pt idx="170">
                  <c:v>2.5649999952293001E-3</c:v>
                </c:pt>
                <c:pt idx="176">
                  <c:v>3.949999954784289E-4</c:v>
                </c:pt>
                <c:pt idx="180">
                  <c:v>-6.7750000016530976E-3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0F-453E-8893-BC19846BA1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1'!$J$21:$J$3080</c:f>
              <c:numCache>
                <c:formatCode>General</c:formatCode>
                <c:ptCount val="3060"/>
                <c:pt idx="0">
                  <c:v>-0.24648499999966589</c:v>
                </c:pt>
                <c:pt idx="1">
                  <c:v>-0.27786500000365777</c:v>
                </c:pt>
                <c:pt idx="2">
                  <c:v>-0.28181000000040513</c:v>
                </c:pt>
                <c:pt idx="3">
                  <c:v>-0.28069999999934225</c:v>
                </c:pt>
                <c:pt idx="4">
                  <c:v>-0.28359000000273227</c:v>
                </c:pt>
                <c:pt idx="5">
                  <c:v>-0.28600000000005821</c:v>
                </c:pt>
                <c:pt idx="6">
                  <c:v>-0.28883500000301865</c:v>
                </c:pt>
                <c:pt idx="7">
                  <c:v>-0.2884650000014517</c:v>
                </c:pt>
                <c:pt idx="8">
                  <c:v>-0.28478000000177417</c:v>
                </c:pt>
                <c:pt idx="9">
                  <c:v>-0.27878000000055181</c:v>
                </c:pt>
                <c:pt idx="10">
                  <c:v>-0.28735500000038883</c:v>
                </c:pt>
                <c:pt idx="11">
                  <c:v>-0.2876700000015262</c:v>
                </c:pt>
                <c:pt idx="12">
                  <c:v>-0.28930000000036671</c:v>
                </c:pt>
                <c:pt idx="13">
                  <c:v>-0.29724500000156695</c:v>
                </c:pt>
                <c:pt idx="14">
                  <c:v>-0.28013500000088243</c:v>
                </c:pt>
                <c:pt idx="15">
                  <c:v>-0.28454499999861582</c:v>
                </c:pt>
                <c:pt idx="16">
                  <c:v>-0.27990000000136206</c:v>
                </c:pt>
                <c:pt idx="17">
                  <c:v>-0.27596500000436208</c:v>
                </c:pt>
                <c:pt idx="18">
                  <c:v>-0.28132000000186963</c:v>
                </c:pt>
                <c:pt idx="19">
                  <c:v>-0.27467500000057044</c:v>
                </c:pt>
                <c:pt idx="20">
                  <c:v>-0.27603000000090105</c:v>
                </c:pt>
                <c:pt idx="21">
                  <c:v>-0.27334500000142725</c:v>
                </c:pt>
                <c:pt idx="22">
                  <c:v>-0.28544000000329106</c:v>
                </c:pt>
                <c:pt idx="23">
                  <c:v>-0.26611000000411877</c:v>
                </c:pt>
                <c:pt idx="24">
                  <c:v>-0.27180500000031316</c:v>
                </c:pt>
                <c:pt idx="25">
                  <c:v>-0.27164000000266242</c:v>
                </c:pt>
                <c:pt idx="26">
                  <c:v>-0.27610500000082538</c:v>
                </c:pt>
                <c:pt idx="27">
                  <c:v>-0.26942000000053667</c:v>
                </c:pt>
                <c:pt idx="28">
                  <c:v>-0.27883000000292668</c:v>
                </c:pt>
                <c:pt idx="29">
                  <c:v>-0.27546000000438653</c:v>
                </c:pt>
                <c:pt idx="30">
                  <c:v>-0.28140500000154134</c:v>
                </c:pt>
                <c:pt idx="31">
                  <c:v>-0.26424000000406522</c:v>
                </c:pt>
                <c:pt idx="32">
                  <c:v>-0.26981499999965308</c:v>
                </c:pt>
                <c:pt idx="33">
                  <c:v>-0.2600750000019616</c:v>
                </c:pt>
                <c:pt idx="34">
                  <c:v>-0.27259500000218395</c:v>
                </c:pt>
                <c:pt idx="35">
                  <c:v>-0.18955500000083703</c:v>
                </c:pt>
                <c:pt idx="36">
                  <c:v>-0.18180500000380562</c:v>
                </c:pt>
                <c:pt idx="37">
                  <c:v>-0.17352500000197324</c:v>
                </c:pt>
                <c:pt idx="38">
                  <c:v>-0.18147000000317348</c:v>
                </c:pt>
                <c:pt idx="39">
                  <c:v>-0.15457500000411528</c:v>
                </c:pt>
                <c:pt idx="40">
                  <c:v>-0.15589500000351109</c:v>
                </c:pt>
                <c:pt idx="41">
                  <c:v>-0.14741500000309316</c:v>
                </c:pt>
                <c:pt idx="42">
                  <c:v>-0.14560000000346918</c:v>
                </c:pt>
                <c:pt idx="43">
                  <c:v>-0.12896500000351807</c:v>
                </c:pt>
                <c:pt idx="44">
                  <c:v>-0.13425000000643195</c:v>
                </c:pt>
                <c:pt idx="45">
                  <c:v>-0.1371949999993376</c:v>
                </c:pt>
                <c:pt idx="46">
                  <c:v>-0.12203000000226893</c:v>
                </c:pt>
                <c:pt idx="47">
                  <c:v>-0.12986000000455533</c:v>
                </c:pt>
                <c:pt idx="48">
                  <c:v>-0.12975000000369619</c:v>
                </c:pt>
                <c:pt idx="49">
                  <c:v>-0.15316000000166241</c:v>
                </c:pt>
                <c:pt idx="50">
                  <c:v>-0.13434500000221306</c:v>
                </c:pt>
                <c:pt idx="51">
                  <c:v>-0.13223500000458444</c:v>
                </c:pt>
                <c:pt idx="52">
                  <c:v>-0.12222000000110711</c:v>
                </c:pt>
                <c:pt idx="53">
                  <c:v>-0.12653500000305939</c:v>
                </c:pt>
                <c:pt idx="54">
                  <c:v>-0.13542500000039581</c:v>
                </c:pt>
                <c:pt idx="55">
                  <c:v>-0.11789000000499072</c:v>
                </c:pt>
                <c:pt idx="56">
                  <c:v>-0.1338350000041828</c:v>
                </c:pt>
                <c:pt idx="57">
                  <c:v>-0.12161500000365777</c:v>
                </c:pt>
                <c:pt idx="58">
                  <c:v>-0.12719000000288361</c:v>
                </c:pt>
                <c:pt idx="59">
                  <c:v>-0.12813499999901978</c:v>
                </c:pt>
                <c:pt idx="60">
                  <c:v>-0.1251349999984086</c:v>
                </c:pt>
                <c:pt idx="61">
                  <c:v>-0.12954499999977998</c:v>
                </c:pt>
                <c:pt idx="62">
                  <c:v>-0.12949000000298838</c:v>
                </c:pt>
                <c:pt idx="63">
                  <c:v>-0.12474500000098487</c:v>
                </c:pt>
                <c:pt idx="64">
                  <c:v>-0.13163500000155182</c:v>
                </c:pt>
                <c:pt idx="65">
                  <c:v>-0.12504500000068219</c:v>
                </c:pt>
                <c:pt idx="66">
                  <c:v>-0.12656500000593951</c:v>
                </c:pt>
                <c:pt idx="67">
                  <c:v>-0.1245100000014645</c:v>
                </c:pt>
                <c:pt idx="68">
                  <c:v>-0.12581000000136555</c:v>
                </c:pt>
                <c:pt idx="69">
                  <c:v>-0.12170000000332948</c:v>
                </c:pt>
                <c:pt idx="70">
                  <c:v>-0.12012000000322587</c:v>
                </c:pt>
                <c:pt idx="71">
                  <c:v>-0.12853000000177417</c:v>
                </c:pt>
                <c:pt idx="72">
                  <c:v>-0.12547500000073342</c:v>
                </c:pt>
                <c:pt idx="73">
                  <c:v>-0.11110500000359025</c:v>
                </c:pt>
                <c:pt idx="74">
                  <c:v>-0.13042000000132248</c:v>
                </c:pt>
                <c:pt idx="75">
                  <c:v>-0.11973500000021886</c:v>
                </c:pt>
                <c:pt idx="76">
                  <c:v>-0.12630999999964843</c:v>
                </c:pt>
                <c:pt idx="77">
                  <c:v>-0.12351500000295346</c:v>
                </c:pt>
                <c:pt idx="78">
                  <c:v>-0.1081850000009581</c:v>
                </c:pt>
                <c:pt idx="79">
                  <c:v>-0.12613000000419561</c:v>
                </c:pt>
                <c:pt idx="80">
                  <c:v>-0.12602000000333646</c:v>
                </c:pt>
                <c:pt idx="81">
                  <c:v>-0.11237500000424916</c:v>
                </c:pt>
                <c:pt idx="82">
                  <c:v>-0.11469000000579399</c:v>
                </c:pt>
                <c:pt idx="83">
                  <c:v>-0.1172100000003411</c:v>
                </c:pt>
                <c:pt idx="84">
                  <c:v>-0.1171550000035495</c:v>
                </c:pt>
                <c:pt idx="85">
                  <c:v>-9.1215000000374857E-2</c:v>
                </c:pt>
                <c:pt idx="86">
                  <c:v>-0.10794000000169035</c:v>
                </c:pt>
                <c:pt idx="87">
                  <c:v>-0.11261000000013155</c:v>
                </c:pt>
                <c:pt idx="88">
                  <c:v>-0.10637499999938882</c:v>
                </c:pt>
                <c:pt idx="89">
                  <c:v>-7.9565000003640307E-2</c:v>
                </c:pt>
                <c:pt idx="90">
                  <c:v>-8.3605000003444729E-2</c:v>
                </c:pt>
                <c:pt idx="91">
                  <c:v>-8.3550000003015157E-2</c:v>
                </c:pt>
                <c:pt idx="92">
                  <c:v>-7.7075000001059379E-2</c:v>
                </c:pt>
                <c:pt idx="93">
                  <c:v>-7.1785000003728783E-2</c:v>
                </c:pt>
                <c:pt idx="94">
                  <c:v>-7.271500000206288E-2</c:v>
                </c:pt>
                <c:pt idx="95">
                  <c:v>-7.7300000004470348E-2</c:v>
                </c:pt>
                <c:pt idx="96">
                  <c:v>-5.9390000002167653E-2</c:v>
                </c:pt>
                <c:pt idx="97">
                  <c:v>-5.6765000001178123E-2</c:v>
                </c:pt>
                <c:pt idx="98">
                  <c:v>-5.4495000003953464E-2</c:v>
                </c:pt>
                <c:pt idx="99">
                  <c:v>-5.3495000007387716E-2</c:v>
                </c:pt>
                <c:pt idx="100">
                  <c:v>-4.5545000008132774E-2</c:v>
                </c:pt>
                <c:pt idx="101">
                  <c:v>-5.5730000000039581E-2</c:v>
                </c:pt>
                <c:pt idx="102">
                  <c:v>-6.4360000003944151E-2</c:v>
                </c:pt>
                <c:pt idx="103">
                  <c:v>-5.3755000000819564E-2</c:v>
                </c:pt>
                <c:pt idx="104">
                  <c:v>-5.9050000003480818E-2</c:v>
                </c:pt>
                <c:pt idx="105">
                  <c:v>-5.7050000003073364E-2</c:v>
                </c:pt>
                <c:pt idx="106">
                  <c:v>-5.3050000009534415E-2</c:v>
                </c:pt>
                <c:pt idx="107">
                  <c:v>-5.7475000001431908E-2</c:v>
                </c:pt>
                <c:pt idx="108">
                  <c:v>-5.6474999997590203E-2</c:v>
                </c:pt>
                <c:pt idx="109">
                  <c:v>-5.5260000000998843E-2</c:v>
                </c:pt>
                <c:pt idx="110">
                  <c:v>-4.9225000002479646E-2</c:v>
                </c:pt>
                <c:pt idx="111">
                  <c:v>-5.4155000005266629E-2</c:v>
                </c:pt>
                <c:pt idx="112">
                  <c:v>-4.513000000588363E-2</c:v>
                </c:pt>
                <c:pt idx="113">
                  <c:v>-2.7795000001788139E-2</c:v>
                </c:pt>
                <c:pt idx="114">
                  <c:v>-4.0574999999080319E-2</c:v>
                </c:pt>
                <c:pt idx="115">
                  <c:v>-3.6827500000072177E-2</c:v>
                </c:pt>
                <c:pt idx="117">
                  <c:v>-3.6505000003671739E-2</c:v>
                </c:pt>
                <c:pt idx="118">
                  <c:v>-7.0595000004686881E-2</c:v>
                </c:pt>
                <c:pt idx="119">
                  <c:v>-3.3995000005234033E-2</c:v>
                </c:pt>
                <c:pt idx="121">
                  <c:v>-3.6339999998745043E-2</c:v>
                </c:pt>
                <c:pt idx="122">
                  <c:v>-1.8524999999499414E-2</c:v>
                </c:pt>
                <c:pt idx="123">
                  <c:v>-3.5340000002179295E-2</c:v>
                </c:pt>
                <c:pt idx="124">
                  <c:v>-3.3085000002756715E-2</c:v>
                </c:pt>
                <c:pt idx="126">
                  <c:v>-3.0920000004698522E-2</c:v>
                </c:pt>
                <c:pt idx="128">
                  <c:v>-2.4945000004663598E-2</c:v>
                </c:pt>
                <c:pt idx="129">
                  <c:v>3.1099999978323467E-3</c:v>
                </c:pt>
                <c:pt idx="130">
                  <c:v>-9.0249999993829988E-3</c:v>
                </c:pt>
                <c:pt idx="132">
                  <c:v>-1.7065000000002328E-2</c:v>
                </c:pt>
                <c:pt idx="133">
                  <c:v>-2.1380000005592592E-2</c:v>
                </c:pt>
                <c:pt idx="134">
                  <c:v>-2.8364999998302665E-2</c:v>
                </c:pt>
                <c:pt idx="138">
                  <c:v>-1.0164999999688007E-2</c:v>
                </c:pt>
                <c:pt idx="139">
                  <c:v>-1.6940000001341105E-2</c:v>
                </c:pt>
                <c:pt idx="140">
                  <c:v>-6.5150000009452924E-3</c:v>
                </c:pt>
                <c:pt idx="150">
                  <c:v>-9.1350000075181015E-3</c:v>
                </c:pt>
                <c:pt idx="153">
                  <c:v>-4.8350000070058741E-3</c:v>
                </c:pt>
                <c:pt idx="154">
                  <c:v>-1.5907500004686881E-2</c:v>
                </c:pt>
                <c:pt idx="156">
                  <c:v>-6.9500000245170668E-4</c:v>
                </c:pt>
                <c:pt idx="157">
                  <c:v>-6.9500000245170668E-4</c:v>
                </c:pt>
                <c:pt idx="159">
                  <c:v>-3.4000000014202669E-3</c:v>
                </c:pt>
                <c:pt idx="160">
                  <c:v>-8.1000000500353053E-4</c:v>
                </c:pt>
                <c:pt idx="161">
                  <c:v>1.2999999962630682E-3</c:v>
                </c:pt>
                <c:pt idx="162">
                  <c:v>-3.6450000043259934E-3</c:v>
                </c:pt>
                <c:pt idx="166">
                  <c:v>-2.0000006770715117E-5</c:v>
                </c:pt>
                <c:pt idx="167">
                  <c:v>-1.4850000079604797E-3</c:v>
                </c:pt>
                <c:pt idx="168">
                  <c:v>4.5149999932618812E-3</c:v>
                </c:pt>
                <c:pt idx="184">
                  <c:v>-1.344999996945262E-3</c:v>
                </c:pt>
                <c:pt idx="187">
                  <c:v>-1.5899999998509884E-3</c:v>
                </c:pt>
                <c:pt idx="188">
                  <c:v>-3.0400000032386743E-3</c:v>
                </c:pt>
                <c:pt idx="194">
                  <c:v>-4.4049999996786937E-3</c:v>
                </c:pt>
                <c:pt idx="230">
                  <c:v>1.7799999986891635E-3</c:v>
                </c:pt>
                <c:pt idx="232">
                  <c:v>4.3599999917205423E-3</c:v>
                </c:pt>
                <c:pt idx="236">
                  <c:v>1.7184999996970873E-2</c:v>
                </c:pt>
                <c:pt idx="258">
                  <c:v>1.7534999991767108E-2</c:v>
                </c:pt>
                <c:pt idx="283">
                  <c:v>9.127499999885913E-2</c:v>
                </c:pt>
                <c:pt idx="284">
                  <c:v>0.65317749998939689</c:v>
                </c:pt>
                <c:pt idx="290">
                  <c:v>9.6284999999625143E-2</c:v>
                </c:pt>
                <c:pt idx="291">
                  <c:v>0.10045499999250751</c:v>
                </c:pt>
                <c:pt idx="292">
                  <c:v>9.9879999994300306E-2</c:v>
                </c:pt>
                <c:pt idx="294">
                  <c:v>0.10213500000099884</c:v>
                </c:pt>
                <c:pt idx="296">
                  <c:v>0.1075899999923422</c:v>
                </c:pt>
                <c:pt idx="302">
                  <c:v>0.1242699999929755</c:v>
                </c:pt>
                <c:pt idx="303">
                  <c:v>0.11937999999645399</c:v>
                </c:pt>
                <c:pt idx="305">
                  <c:v>0.13196999999490799</c:v>
                </c:pt>
                <c:pt idx="306">
                  <c:v>0.12165499999537133</c:v>
                </c:pt>
                <c:pt idx="307">
                  <c:v>0.12175499999284511</c:v>
                </c:pt>
                <c:pt idx="308">
                  <c:v>0.12050499999168096</c:v>
                </c:pt>
                <c:pt idx="309">
                  <c:v>0.12783999999373918</c:v>
                </c:pt>
                <c:pt idx="310">
                  <c:v>0.12870499999553431</c:v>
                </c:pt>
                <c:pt idx="311">
                  <c:v>0.12897999999404419</c:v>
                </c:pt>
                <c:pt idx="312">
                  <c:v>0.15327499999693828</c:v>
                </c:pt>
                <c:pt idx="313">
                  <c:v>0.1383849999983795</c:v>
                </c:pt>
                <c:pt idx="315">
                  <c:v>0.13923000000067987</c:v>
                </c:pt>
                <c:pt idx="316">
                  <c:v>0.13967499999853317</c:v>
                </c:pt>
                <c:pt idx="317">
                  <c:v>0.12747499999386491</c:v>
                </c:pt>
                <c:pt idx="318">
                  <c:v>0.16033499999321066</c:v>
                </c:pt>
                <c:pt idx="319">
                  <c:v>0.16238999999040971</c:v>
                </c:pt>
                <c:pt idx="320">
                  <c:v>0.15260999999736669</c:v>
                </c:pt>
                <c:pt idx="321">
                  <c:v>0.17203499999595806</c:v>
                </c:pt>
                <c:pt idx="322">
                  <c:v>0.15619999999762513</c:v>
                </c:pt>
                <c:pt idx="323">
                  <c:v>0.16761499999120133</c:v>
                </c:pt>
                <c:pt idx="324">
                  <c:v>0.16472499999508727</c:v>
                </c:pt>
                <c:pt idx="325">
                  <c:v>0.16588000000047032</c:v>
                </c:pt>
                <c:pt idx="326">
                  <c:v>0.1726349999953527</c:v>
                </c:pt>
                <c:pt idx="327">
                  <c:v>0.17763499999273336</c:v>
                </c:pt>
                <c:pt idx="328">
                  <c:v>0.1831599999932223</c:v>
                </c:pt>
                <c:pt idx="329">
                  <c:v>0.17758499999763444</c:v>
                </c:pt>
                <c:pt idx="330">
                  <c:v>0.17756999999983236</c:v>
                </c:pt>
                <c:pt idx="331">
                  <c:v>0.17766999999730615</c:v>
                </c:pt>
                <c:pt idx="332">
                  <c:v>0.18368499999633059</c:v>
                </c:pt>
                <c:pt idx="333">
                  <c:v>0.18740999999863561</c:v>
                </c:pt>
                <c:pt idx="334">
                  <c:v>0.19397499999467982</c:v>
                </c:pt>
                <c:pt idx="335">
                  <c:v>0.19551999999384861</c:v>
                </c:pt>
                <c:pt idx="336">
                  <c:v>0.20449999999254942</c:v>
                </c:pt>
                <c:pt idx="337">
                  <c:v>0.20272499999555293</c:v>
                </c:pt>
                <c:pt idx="338">
                  <c:v>0.20463000000017928</c:v>
                </c:pt>
                <c:pt idx="339">
                  <c:v>0.20335499999782769</c:v>
                </c:pt>
                <c:pt idx="340">
                  <c:v>0.20335499999782769</c:v>
                </c:pt>
                <c:pt idx="342">
                  <c:v>0.20262499999080319</c:v>
                </c:pt>
                <c:pt idx="344">
                  <c:v>0.20292499999050051</c:v>
                </c:pt>
                <c:pt idx="346">
                  <c:v>0.20769499999732943</c:v>
                </c:pt>
                <c:pt idx="347">
                  <c:v>0.20637999999598833</c:v>
                </c:pt>
                <c:pt idx="348">
                  <c:v>0.20637999999598833</c:v>
                </c:pt>
                <c:pt idx="350">
                  <c:v>0.21474499999749241</c:v>
                </c:pt>
                <c:pt idx="352">
                  <c:v>0.21620000000257278</c:v>
                </c:pt>
                <c:pt idx="354">
                  <c:v>0.21685499999875901</c:v>
                </c:pt>
                <c:pt idx="356">
                  <c:v>0.21706499999709195</c:v>
                </c:pt>
                <c:pt idx="357">
                  <c:v>0.21729999999661231</c:v>
                </c:pt>
                <c:pt idx="358">
                  <c:v>0.21729999999661231</c:v>
                </c:pt>
                <c:pt idx="360">
                  <c:v>0.21735499999340391</c:v>
                </c:pt>
                <c:pt idx="361">
                  <c:v>0.22033999999985099</c:v>
                </c:pt>
                <c:pt idx="362">
                  <c:v>0.22033999999985099</c:v>
                </c:pt>
                <c:pt idx="363">
                  <c:v>0.22278999999980442</c:v>
                </c:pt>
                <c:pt idx="364">
                  <c:v>0.22391999999672407</c:v>
                </c:pt>
                <c:pt idx="366">
                  <c:v>0.22401999999419786</c:v>
                </c:pt>
                <c:pt idx="367">
                  <c:v>0.22493499999836786</c:v>
                </c:pt>
                <c:pt idx="368">
                  <c:v>0.22493499999836786</c:v>
                </c:pt>
                <c:pt idx="369">
                  <c:v>0.22446499999932712</c:v>
                </c:pt>
                <c:pt idx="370">
                  <c:v>0.22438999999576481</c:v>
                </c:pt>
                <c:pt idx="371">
                  <c:v>0.22679499999503605</c:v>
                </c:pt>
                <c:pt idx="372">
                  <c:v>0.22679499999503605</c:v>
                </c:pt>
                <c:pt idx="373">
                  <c:v>0.2272949999969569</c:v>
                </c:pt>
                <c:pt idx="374">
                  <c:v>0.2272949999969569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0F-453E-8893-BC19846BA1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OMT #2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1'!$K$21:$K$3080</c:f>
              <c:numCache>
                <c:formatCode>General</c:formatCode>
                <c:ptCount val="3060"/>
                <c:pt idx="172">
                  <c:v>-2.0500000391621143E-4</c:v>
                </c:pt>
                <c:pt idx="173">
                  <c:v>4.7950000007404014E-3</c:v>
                </c:pt>
                <c:pt idx="175">
                  <c:v>1.2499999938881956E-3</c:v>
                </c:pt>
                <c:pt idx="178">
                  <c:v>6.4999999449355528E-4</c:v>
                </c:pt>
                <c:pt idx="183">
                  <c:v>1.6099999993457459E-3</c:v>
                </c:pt>
                <c:pt idx="189">
                  <c:v>7.9349999941769056E-3</c:v>
                </c:pt>
                <c:pt idx="195">
                  <c:v>6.2599999946542084E-3</c:v>
                </c:pt>
                <c:pt idx="196">
                  <c:v>-4.765000005136244E-3</c:v>
                </c:pt>
                <c:pt idx="201">
                  <c:v>8.8499999401392415E-4</c:v>
                </c:pt>
                <c:pt idx="205">
                  <c:v>-3.3050000056391582E-3</c:v>
                </c:pt>
                <c:pt idx="206">
                  <c:v>1.0119999999005813E-2</c:v>
                </c:pt>
                <c:pt idx="208">
                  <c:v>-6.5999999787891284E-4</c:v>
                </c:pt>
                <c:pt idx="210">
                  <c:v>-7.1250000037252903E-3</c:v>
                </c:pt>
                <c:pt idx="213">
                  <c:v>-7.0000001869630069E-5</c:v>
                </c:pt>
                <c:pt idx="225">
                  <c:v>-1.4099999971222132E-3</c:v>
                </c:pt>
                <c:pt idx="227">
                  <c:v>2.9699999940930866E-3</c:v>
                </c:pt>
                <c:pt idx="233">
                  <c:v>1.3129999999364372E-2</c:v>
                </c:pt>
                <c:pt idx="234">
                  <c:v>1.9130000000586733E-2</c:v>
                </c:pt>
                <c:pt idx="235">
                  <c:v>1.6184999993129168E-2</c:v>
                </c:pt>
                <c:pt idx="237">
                  <c:v>4.8299999980372377E-3</c:v>
                </c:pt>
                <c:pt idx="238">
                  <c:v>1.5884999993431848E-2</c:v>
                </c:pt>
                <c:pt idx="239">
                  <c:v>7.9399999958695844E-3</c:v>
                </c:pt>
                <c:pt idx="240">
                  <c:v>1.1939999996684492E-2</c:v>
                </c:pt>
                <c:pt idx="241">
                  <c:v>1.4275000001362059E-2</c:v>
                </c:pt>
                <c:pt idx="244">
                  <c:v>2.1509999991394579E-2</c:v>
                </c:pt>
                <c:pt idx="245">
                  <c:v>1.4674999998533167E-2</c:v>
                </c:pt>
                <c:pt idx="248">
                  <c:v>1.9079999998211861E-2</c:v>
                </c:pt>
                <c:pt idx="249">
                  <c:v>2.1134999995410908E-2</c:v>
                </c:pt>
                <c:pt idx="251">
                  <c:v>3.411499999492662E-2</c:v>
                </c:pt>
                <c:pt idx="252">
                  <c:v>2.6169999997364357E-2</c:v>
                </c:pt>
                <c:pt idx="253">
                  <c:v>2.8225000001839362E-2</c:v>
                </c:pt>
                <c:pt idx="254">
                  <c:v>3.3459999991464429E-2</c:v>
                </c:pt>
                <c:pt idx="256">
                  <c:v>2.2624999997788109E-2</c:v>
                </c:pt>
                <c:pt idx="261">
                  <c:v>2.5249999998777639E-2</c:v>
                </c:pt>
                <c:pt idx="272">
                  <c:v>5.0609999998414423E-2</c:v>
                </c:pt>
                <c:pt idx="279">
                  <c:v>6.004499999107793E-2</c:v>
                </c:pt>
                <c:pt idx="282">
                  <c:v>7.3614999993878882E-2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0F-453E-8893-BC19846BA1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1'!$L$21:$L$3080</c:f>
              <c:numCache>
                <c:formatCode>General</c:formatCode>
                <c:ptCount val="3060"/>
                <c:pt idx="314">
                  <c:v>0.13790999999764608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0F-453E-8893-BC19846BA1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1'!$M$21:$M$3080</c:f>
              <c:numCache>
                <c:formatCode>General</c:formatCode>
                <c:ptCount val="3060"/>
                <c:pt idx="120">
                  <c:v>-3.7539999997534323E-2</c:v>
                </c:pt>
                <c:pt idx="127">
                  <c:v>-2.9795000002195593E-2</c:v>
                </c:pt>
                <c:pt idx="135">
                  <c:v>-1.6210000001592562E-2</c:v>
                </c:pt>
                <c:pt idx="137">
                  <c:v>-1.5700000003562309E-2</c:v>
                </c:pt>
                <c:pt idx="141">
                  <c:v>-1.1830000003101304E-2</c:v>
                </c:pt>
                <c:pt idx="142">
                  <c:v>-1.0720000005676411E-2</c:v>
                </c:pt>
                <c:pt idx="143">
                  <c:v>-9.7200000091106631E-3</c:v>
                </c:pt>
                <c:pt idx="145">
                  <c:v>-8.7300000013783574E-3</c:v>
                </c:pt>
                <c:pt idx="146">
                  <c:v>-3.7299999967217445E-3</c:v>
                </c:pt>
                <c:pt idx="147">
                  <c:v>-1.0314999999536667E-2</c:v>
                </c:pt>
                <c:pt idx="148">
                  <c:v>-5.150000004505273E-3</c:v>
                </c:pt>
                <c:pt idx="149">
                  <c:v>-8.6700000028940849E-3</c:v>
                </c:pt>
                <c:pt idx="151">
                  <c:v>-7.395000007818453E-3</c:v>
                </c:pt>
                <c:pt idx="152">
                  <c:v>-4.3950000035692938E-3</c:v>
                </c:pt>
                <c:pt idx="158">
                  <c:v>-8.1600000048638321E-3</c:v>
                </c:pt>
                <c:pt idx="165">
                  <c:v>-1.0835000008228235E-2</c:v>
                </c:pt>
                <c:pt idx="169">
                  <c:v>2.1999999953550287E-3</c:v>
                </c:pt>
                <c:pt idx="171">
                  <c:v>3.7000000156695023E-4</c:v>
                </c:pt>
                <c:pt idx="174">
                  <c:v>-1.2300000016693957E-3</c:v>
                </c:pt>
                <c:pt idx="177">
                  <c:v>-3.6499999987427145E-4</c:v>
                </c:pt>
                <c:pt idx="179">
                  <c:v>-6.7400000043562613E-3</c:v>
                </c:pt>
                <c:pt idx="181">
                  <c:v>1.0199999960605055E-3</c:v>
                </c:pt>
                <c:pt idx="182">
                  <c:v>3.0749999932595529E-3</c:v>
                </c:pt>
                <c:pt idx="185">
                  <c:v>-2.0050000021001324E-3</c:v>
                </c:pt>
                <c:pt idx="186">
                  <c:v>-1.4150000060908496E-3</c:v>
                </c:pt>
                <c:pt idx="190">
                  <c:v>2.6499999512452632E-4</c:v>
                </c:pt>
                <c:pt idx="191">
                  <c:v>2.2649999955319799E-3</c:v>
                </c:pt>
                <c:pt idx="192">
                  <c:v>-4.4449999986682087E-3</c:v>
                </c:pt>
                <c:pt idx="193">
                  <c:v>-3.2750000027590431E-3</c:v>
                </c:pt>
                <c:pt idx="198">
                  <c:v>-1.7650000008870848E-3</c:v>
                </c:pt>
                <c:pt idx="199">
                  <c:v>7.2899999941000715E-3</c:v>
                </c:pt>
                <c:pt idx="200">
                  <c:v>-6.5000000904547051E-4</c:v>
                </c:pt>
                <c:pt idx="202">
                  <c:v>-3.8894999997864943E-2</c:v>
                </c:pt>
                <c:pt idx="203">
                  <c:v>2.1049999995739199E-3</c:v>
                </c:pt>
                <c:pt idx="204">
                  <c:v>-9.8400000060792081E-3</c:v>
                </c:pt>
                <c:pt idx="207">
                  <c:v>0.55265499999950407</c:v>
                </c:pt>
                <c:pt idx="209">
                  <c:v>-1.4950000040698797E-3</c:v>
                </c:pt>
                <c:pt idx="214">
                  <c:v>-1.9150000007357448E-3</c:v>
                </c:pt>
                <c:pt idx="215">
                  <c:v>8.4999992395751178E-5</c:v>
                </c:pt>
                <c:pt idx="216">
                  <c:v>-4.3500000028871E-3</c:v>
                </c:pt>
                <c:pt idx="217">
                  <c:v>-2.3500000024796464E-3</c:v>
                </c:pt>
                <c:pt idx="218">
                  <c:v>-8.1500000669620931E-4</c:v>
                </c:pt>
                <c:pt idx="219">
                  <c:v>-1.7050000024028122E-3</c:v>
                </c:pt>
                <c:pt idx="220">
                  <c:v>-9.115000008023344E-3</c:v>
                </c:pt>
                <c:pt idx="226">
                  <c:v>-6.1999999888939783E-4</c:v>
                </c:pt>
                <c:pt idx="229">
                  <c:v>9.2449999938253313E-3</c:v>
                </c:pt>
                <c:pt idx="231">
                  <c:v>7.8349999967031181E-3</c:v>
                </c:pt>
                <c:pt idx="242">
                  <c:v>1.149499999883119E-2</c:v>
                </c:pt>
                <c:pt idx="243">
                  <c:v>1.4974999998230487E-2</c:v>
                </c:pt>
                <c:pt idx="246">
                  <c:v>1.5840000000025611E-2</c:v>
                </c:pt>
                <c:pt idx="255">
                  <c:v>2.525499999319436E-2</c:v>
                </c:pt>
                <c:pt idx="257">
                  <c:v>1.7844999994849786E-2</c:v>
                </c:pt>
                <c:pt idx="259">
                  <c:v>3.5289999999804422E-2</c:v>
                </c:pt>
                <c:pt idx="260">
                  <c:v>3.2879999998840503E-2</c:v>
                </c:pt>
                <c:pt idx="264">
                  <c:v>3.1469999994442333E-2</c:v>
                </c:pt>
                <c:pt idx="265">
                  <c:v>2.2579999997105915E-2</c:v>
                </c:pt>
                <c:pt idx="266">
                  <c:v>2.6225000001431908E-2</c:v>
                </c:pt>
                <c:pt idx="267">
                  <c:v>3.1224999998812564E-2</c:v>
                </c:pt>
                <c:pt idx="268">
                  <c:v>4.485999999451451E-2</c:v>
                </c:pt>
                <c:pt idx="269">
                  <c:v>5.139499999495456E-2</c:v>
                </c:pt>
                <c:pt idx="270">
                  <c:v>4.1314999994938262E-2</c:v>
                </c:pt>
                <c:pt idx="271">
                  <c:v>4.7314999996160623E-2</c:v>
                </c:pt>
                <c:pt idx="273">
                  <c:v>5.1529999997001141E-2</c:v>
                </c:pt>
                <c:pt idx="274">
                  <c:v>4.9639999997452833E-2</c:v>
                </c:pt>
                <c:pt idx="275">
                  <c:v>5.363999999826774E-2</c:v>
                </c:pt>
                <c:pt idx="276">
                  <c:v>4.6284999989438802E-2</c:v>
                </c:pt>
                <c:pt idx="277">
                  <c:v>6.1699999998381827E-2</c:v>
                </c:pt>
                <c:pt idx="278">
                  <c:v>6.2565000000176951E-2</c:v>
                </c:pt>
                <c:pt idx="280">
                  <c:v>5.3554999998596031E-2</c:v>
                </c:pt>
                <c:pt idx="281">
                  <c:v>7.5024999998277053E-2</c:v>
                </c:pt>
                <c:pt idx="285">
                  <c:v>8.0869999990682118E-2</c:v>
                </c:pt>
                <c:pt idx="286">
                  <c:v>0.14086999999562977</c:v>
                </c:pt>
                <c:pt idx="293">
                  <c:v>9.4004999991739169E-2</c:v>
                </c:pt>
                <c:pt idx="295">
                  <c:v>0.10057499999675201</c:v>
                </c:pt>
                <c:pt idx="297">
                  <c:v>0.10661999999138061</c:v>
                </c:pt>
                <c:pt idx="298">
                  <c:v>0.11161999999603722</c:v>
                </c:pt>
                <c:pt idx="299">
                  <c:v>0.11561999998957617</c:v>
                </c:pt>
                <c:pt idx="300">
                  <c:v>0.11520000000018626</c:v>
                </c:pt>
                <c:pt idx="301">
                  <c:v>0.11789999999746215</c:v>
                </c:pt>
                <c:pt idx="304">
                  <c:v>0.11248999999224907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0F-453E-8893-BC19846BA1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1'!$N$21:$N$3080</c:f>
              <c:numCache>
                <c:formatCode>General</c:formatCode>
                <c:ptCount val="3060"/>
                <c:pt idx="197">
                  <c:v>-3.7650000012945384E-3</c:v>
                </c:pt>
                <c:pt idx="211">
                  <c:v>1.5599999969708733E-3</c:v>
                </c:pt>
                <c:pt idx="212">
                  <c:v>2.4559999998018611E-2</c:v>
                </c:pt>
                <c:pt idx="221">
                  <c:v>2.4099999936879613E-3</c:v>
                </c:pt>
                <c:pt idx="222">
                  <c:v>5.499999679159373E-5</c:v>
                </c:pt>
                <c:pt idx="223">
                  <c:v>3.055000001040753E-3</c:v>
                </c:pt>
                <c:pt idx="224">
                  <c:v>-2.7800000025308691E-3</c:v>
                </c:pt>
                <c:pt idx="228">
                  <c:v>3.0799999949522316E-3</c:v>
                </c:pt>
                <c:pt idx="247">
                  <c:v>7.8949999951873906E-3</c:v>
                </c:pt>
                <c:pt idx="250">
                  <c:v>3.0874999996740371E-2</c:v>
                </c:pt>
                <c:pt idx="262">
                  <c:v>3.1414999997650739E-2</c:v>
                </c:pt>
                <c:pt idx="263">
                  <c:v>3.1414999997650739E-2</c:v>
                </c:pt>
                <c:pt idx="287">
                  <c:v>7.7624999998079147E-2</c:v>
                </c:pt>
                <c:pt idx="288">
                  <c:v>7.9624999998486601E-2</c:v>
                </c:pt>
                <c:pt idx="289">
                  <c:v>8.1624999998894054E-2</c:v>
                </c:pt>
                <c:pt idx="341">
                  <c:v>0.20262499999080319</c:v>
                </c:pt>
                <c:pt idx="343">
                  <c:v>0.20292499999050051</c:v>
                </c:pt>
                <c:pt idx="345">
                  <c:v>0.20769499999732943</c:v>
                </c:pt>
                <c:pt idx="349">
                  <c:v>0.21474499999749241</c:v>
                </c:pt>
                <c:pt idx="351">
                  <c:v>0.21620000000257278</c:v>
                </c:pt>
                <c:pt idx="353">
                  <c:v>0.21685499999875901</c:v>
                </c:pt>
                <c:pt idx="355">
                  <c:v>0.21706499999709195</c:v>
                </c:pt>
                <c:pt idx="359">
                  <c:v>0.21735499999340391</c:v>
                </c:pt>
                <c:pt idx="365">
                  <c:v>0.22401999999419786</c:v>
                </c:pt>
                <c:pt idx="375">
                  <c:v>0.22726499999407679</c:v>
                </c:pt>
                <c:pt idx="376">
                  <c:v>0.22726499999407679</c:v>
                </c:pt>
                <c:pt idx="377">
                  <c:v>0.23231499999383232</c:v>
                </c:pt>
                <c:pt idx="378">
                  <c:v>0.23463999999512453</c:v>
                </c:pt>
                <c:pt idx="379">
                  <c:v>0.23656499999924563</c:v>
                </c:pt>
                <c:pt idx="380">
                  <c:v>0.24103499999910127</c:v>
                </c:pt>
                <c:pt idx="381">
                  <c:v>0.24087000000145053</c:v>
                </c:pt>
                <c:pt idx="382">
                  <c:v>0.24392499999521533</c:v>
                </c:pt>
                <c:pt idx="383">
                  <c:v>0.24337999999261228</c:v>
                </c:pt>
                <c:pt idx="384">
                  <c:v>0.24352499999804422</c:v>
                </c:pt>
                <c:pt idx="385">
                  <c:v>0.24493999999685911</c:v>
                </c:pt>
                <c:pt idx="386">
                  <c:v>0.24849499999254476</c:v>
                </c:pt>
                <c:pt idx="387">
                  <c:v>0.24510499999450985</c:v>
                </c:pt>
                <c:pt idx="388">
                  <c:v>0.24545999999099877</c:v>
                </c:pt>
                <c:pt idx="389">
                  <c:v>0.2459649999946123</c:v>
                </c:pt>
                <c:pt idx="390">
                  <c:v>0.24575500000355532</c:v>
                </c:pt>
                <c:pt idx="391">
                  <c:v>0.24607499999547144</c:v>
                </c:pt>
                <c:pt idx="392">
                  <c:v>0.24510499999450985</c:v>
                </c:pt>
                <c:pt idx="393">
                  <c:v>0.2472799999959534</c:v>
                </c:pt>
                <c:pt idx="394">
                  <c:v>0.24293499999475898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0F-453E-8893-BC19846BA11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1'!$O$21:$O$3080</c:f>
              <c:numCache>
                <c:formatCode>General</c:formatCode>
                <c:ptCount val="3060"/>
                <c:pt idx="0">
                  <c:v>-0.49092522422407858</c:v>
                </c:pt>
                <c:pt idx="1">
                  <c:v>-0.47861478276919034</c:v>
                </c:pt>
                <c:pt idx="2">
                  <c:v>-0.47846822989472737</c:v>
                </c:pt>
                <c:pt idx="3">
                  <c:v>-0.47817512414580143</c:v>
                </c:pt>
                <c:pt idx="4">
                  <c:v>-0.47788201839687555</c:v>
                </c:pt>
                <c:pt idx="5">
                  <c:v>-0.47719810498271509</c:v>
                </c:pt>
                <c:pt idx="6">
                  <c:v>-0.47675844635932624</c:v>
                </c:pt>
                <c:pt idx="7">
                  <c:v>-0.47666074444301759</c:v>
                </c:pt>
                <c:pt idx="8">
                  <c:v>-0.47661189348486327</c:v>
                </c:pt>
                <c:pt idx="9">
                  <c:v>-0.47661189348486327</c:v>
                </c:pt>
                <c:pt idx="10">
                  <c:v>-0.47636763869409166</c:v>
                </c:pt>
                <c:pt idx="11">
                  <c:v>-0.47631878773593733</c:v>
                </c:pt>
                <c:pt idx="12">
                  <c:v>-0.47622108581962869</c:v>
                </c:pt>
                <c:pt idx="13">
                  <c:v>-0.47607453294516577</c:v>
                </c:pt>
                <c:pt idx="14">
                  <c:v>-0.47578142719623984</c:v>
                </c:pt>
                <c:pt idx="15">
                  <c:v>-0.47509751378207937</c:v>
                </c:pt>
                <c:pt idx="16">
                  <c:v>-0.474267047493456</c:v>
                </c:pt>
                <c:pt idx="17">
                  <c:v>-0.4717756486275857</c:v>
                </c:pt>
                <c:pt idx="18">
                  <c:v>-0.47094518233896232</c:v>
                </c:pt>
                <c:pt idx="19">
                  <c:v>-0.47011471605033889</c:v>
                </c:pt>
                <c:pt idx="20">
                  <c:v>-0.46928424976171546</c:v>
                </c:pt>
                <c:pt idx="21">
                  <c:v>-0.46923539880356113</c:v>
                </c:pt>
                <c:pt idx="22">
                  <c:v>-0.46860033634755499</c:v>
                </c:pt>
                <c:pt idx="23">
                  <c:v>-0.46772101910077729</c:v>
                </c:pt>
                <c:pt idx="24">
                  <c:v>-0.4651319183185984</c:v>
                </c:pt>
                <c:pt idx="25">
                  <c:v>-0.46469225969520955</c:v>
                </c:pt>
                <c:pt idx="26">
                  <c:v>-0.464154899155512</c:v>
                </c:pt>
                <c:pt idx="27">
                  <c:v>-0.46410604819735773</c:v>
                </c:pt>
                <c:pt idx="28">
                  <c:v>-0.46342213478319727</c:v>
                </c:pt>
                <c:pt idx="29">
                  <c:v>-0.46332443286688862</c:v>
                </c:pt>
                <c:pt idx="30">
                  <c:v>-0.46317787999242566</c:v>
                </c:pt>
                <c:pt idx="31">
                  <c:v>-0.46273822136903681</c:v>
                </c:pt>
                <c:pt idx="32">
                  <c:v>-0.46249396657826519</c:v>
                </c:pt>
                <c:pt idx="33">
                  <c:v>-0.4622985627456479</c:v>
                </c:pt>
                <c:pt idx="34">
                  <c:v>-0.46190775508041337</c:v>
                </c:pt>
                <c:pt idx="35">
                  <c:v>-0.37475764573310905</c:v>
                </c:pt>
                <c:pt idx="36">
                  <c:v>-0.36743000200996123</c:v>
                </c:pt>
                <c:pt idx="37">
                  <c:v>-0.36313111769238121</c:v>
                </c:pt>
                <c:pt idx="38">
                  <c:v>-0.36298456481791824</c:v>
                </c:pt>
                <c:pt idx="39">
                  <c:v>-0.34994135899071521</c:v>
                </c:pt>
                <c:pt idx="40">
                  <c:v>-0.34368843634696244</c:v>
                </c:pt>
                <c:pt idx="41">
                  <c:v>-0.33352743705086418</c:v>
                </c:pt>
                <c:pt idx="42">
                  <c:v>-0.32869119219358661</c:v>
                </c:pt>
                <c:pt idx="43">
                  <c:v>-0.31545258253376629</c:v>
                </c:pt>
                <c:pt idx="44">
                  <c:v>-0.31354739516574787</c:v>
                </c:pt>
                <c:pt idx="45">
                  <c:v>-0.3134008422912849</c:v>
                </c:pt>
                <c:pt idx="46">
                  <c:v>-0.31296118366789605</c:v>
                </c:pt>
                <c:pt idx="47">
                  <c:v>-0.30895540509924191</c:v>
                </c:pt>
                <c:pt idx="48">
                  <c:v>-0.30866229935031603</c:v>
                </c:pt>
                <c:pt idx="49">
                  <c:v>-0.30797838593615556</c:v>
                </c:pt>
                <c:pt idx="50">
                  <c:v>-0.30314214107887805</c:v>
                </c:pt>
                <c:pt idx="51">
                  <c:v>-0.30284903532995211</c:v>
                </c:pt>
                <c:pt idx="52">
                  <c:v>-0.30192086712502003</c:v>
                </c:pt>
                <c:pt idx="53">
                  <c:v>-0.30187201616686576</c:v>
                </c:pt>
                <c:pt idx="54">
                  <c:v>-0.30157891041793983</c:v>
                </c:pt>
                <c:pt idx="55">
                  <c:v>-0.30104154987824233</c:v>
                </c:pt>
                <c:pt idx="56">
                  <c:v>-0.30089499700377936</c:v>
                </c:pt>
                <c:pt idx="57">
                  <c:v>-0.30030878550592754</c:v>
                </c:pt>
                <c:pt idx="58">
                  <c:v>-0.30006453071515593</c:v>
                </c:pt>
                <c:pt idx="59">
                  <c:v>-0.29991797784069302</c:v>
                </c:pt>
                <c:pt idx="60">
                  <c:v>-0.29991797784069302</c:v>
                </c:pt>
                <c:pt idx="61">
                  <c:v>-0.29923406442653255</c:v>
                </c:pt>
                <c:pt idx="62">
                  <c:v>-0.29908751155206958</c:v>
                </c:pt>
                <c:pt idx="63">
                  <c:v>-0.29532598777418706</c:v>
                </c:pt>
                <c:pt idx="64">
                  <c:v>-0.29503288202526112</c:v>
                </c:pt>
                <c:pt idx="65">
                  <c:v>-0.29434896861110066</c:v>
                </c:pt>
                <c:pt idx="66">
                  <c:v>-0.29395816094586613</c:v>
                </c:pt>
                <c:pt idx="67">
                  <c:v>-0.29381160807140316</c:v>
                </c:pt>
                <c:pt idx="68">
                  <c:v>-0.29283458890831682</c:v>
                </c:pt>
                <c:pt idx="69">
                  <c:v>-0.29254148315939088</c:v>
                </c:pt>
                <c:pt idx="70">
                  <c:v>-0.28921961800489721</c:v>
                </c:pt>
                <c:pt idx="71">
                  <c:v>-0.28853570459073674</c:v>
                </c:pt>
                <c:pt idx="72">
                  <c:v>-0.28838915171627383</c:v>
                </c:pt>
                <c:pt idx="73">
                  <c:v>-0.28829144979996518</c:v>
                </c:pt>
                <c:pt idx="74">
                  <c:v>-0.28824259884181086</c:v>
                </c:pt>
                <c:pt idx="75">
                  <c:v>-0.28819374788365654</c:v>
                </c:pt>
                <c:pt idx="76">
                  <c:v>-0.28794949309288492</c:v>
                </c:pt>
                <c:pt idx="77">
                  <c:v>-0.28760753638580472</c:v>
                </c:pt>
                <c:pt idx="78">
                  <c:v>-0.28672821913902702</c:v>
                </c:pt>
                <c:pt idx="79">
                  <c:v>-0.28658166626456405</c:v>
                </c:pt>
                <c:pt idx="80">
                  <c:v>-0.28628856051563811</c:v>
                </c:pt>
                <c:pt idx="81">
                  <c:v>-0.27568790259615095</c:v>
                </c:pt>
                <c:pt idx="82">
                  <c:v>-0.27563905163799668</c:v>
                </c:pt>
                <c:pt idx="83">
                  <c:v>-0.27524824397276215</c:v>
                </c:pt>
                <c:pt idx="84">
                  <c:v>-0.27510169109829918</c:v>
                </c:pt>
                <c:pt idx="85">
                  <c:v>-0.26904417228716365</c:v>
                </c:pt>
                <c:pt idx="86">
                  <c:v>-0.26831140791484887</c:v>
                </c:pt>
                <c:pt idx="87">
                  <c:v>-0.26743209066807117</c:v>
                </c:pt>
                <c:pt idx="88">
                  <c:v>-0.26591771096528727</c:v>
                </c:pt>
                <c:pt idx="89">
                  <c:v>-0.23533701116068384</c:v>
                </c:pt>
                <c:pt idx="90">
                  <c:v>-0.23455539583021476</c:v>
                </c:pt>
                <c:pt idx="91">
                  <c:v>-0.23440884295575179</c:v>
                </c:pt>
                <c:pt idx="92">
                  <c:v>-0.22781396360491879</c:v>
                </c:pt>
                <c:pt idx="93">
                  <c:v>-0.22615303102767195</c:v>
                </c:pt>
                <c:pt idx="94">
                  <c:v>-0.21530811831741323</c:v>
                </c:pt>
                <c:pt idx="95">
                  <c:v>-0.21242591178630843</c:v>
                </c:pt>
                <c:pt idx="96">
                  <c:v>-0.20822472938503703</c:v>
                </c:pt>
                <c:pt idx="97">
                  <c:v>-0.20211835961574723</c:v>
                </c:pt>
                <c:pt idx="98">
                  <c:v>-0.20006661937326584</c:v>
                </c:pt>
                <c:pt idx="99">
                  <c:v>-0.19518152355783397</c:v>
                </c:pt>
                <c:pt idx="100">
                  <c:v>-0.18199176485616797</c:v>
                </c:pt>
                <c:pt idx="101">
                  <c:v>-0.16738532836802672</c:v>
                </c:pt>
                <c:pt idx="102">
                  <c:v>-0.15751743482085437</c:v>
                </c:pt>
                <c:pt idx="103">
                  <c:v>-0.14613516157089812</c:v>
                </c:pt>
                <c:pt idx="104">
                  <c:v>-0.13182183083168281</c:v>
                </c:pt>
                <c:pt idx="105">
                  <c:v>-0.13182183083168281</c:v>
                </c:pt>
                <c:pt idx="106">
                  <c:v>-0.13182183083168281</c:v>
                </c:pt>
                <c:pt idx="107">
                  <c:v>-0.11252570236072697</c:v>
                </c:pt>
                <c:pt idx="108">
                  <c:v>-0.11252570236072697</c:v>
                </c:pt>
                <c:pt idx="109">
                  <c:v>-0.10573541917727668</c:v>
                </c:pt>
                <c:pt idx="110">
                  <c:v>-0.10031296282214731</c:v>
                </c:pt>
                <c:pt idx="113">
                  <c:v>-8.6732396455246746E-2</c:v>
                </c:pt>
                <c:pt idx="114">
                  <c:v>-8.6146184957394928E-2</c:v>
                </c:pt>
                <c:pt idx="115">
                  <c:v>-8.5486697022311625E-2</c:v>
                </c:pt>
                <c:pt idx="117">
                  <c:v>-8.5071463877999923E-2</c:v>
                </c:pt>
                <c:pt idx="118">
                  <c:v>-8.0870281476728534E-2</c:v>
                </c:pt>
                <c:pt idx="122">
                  <c:v>-7.9795560397333515E-2</c:v>
                </c:pt>
                <c:pt idx="123">
                  <c:v>-7.9746709439179192E-2</c:v>
                </c:pt>
                <c:pt idx="124">
                  <c:v>-7.9600156564716251E-2</c:v>
                </c:pt>
                <c:pt idx="128">
                  <c:v>-6.6703503611976148E-2</c:v>
                </c:pt>
                <c:pt idx="129">
                  <c:v>-6.6556950737513193E-2</c:v>
                </c:pt>
                <c:pt idx="130">
                  <c:v>-6.5140272951037942E-2</c:v>
                </c:pt>
                <c:pt idx="132">
                  <c:v>-6.435865762056886E-2</c:v>
                </c:pt>
                <c:pt idx="133">
                  <c:v>-6.4309806662414537E-2</c:v>
                </c:pt>
                <c:pt idx="134">
                  <c:v>-6.3381638457482486E-2</c:v>
                </c:pt>
                <c:pt idx="140">
                  <c:v>-5.312293724507558E-2</c:v>
                </c:pt>
                <c:pt idx="150">
                  <c:v>-4.5892995438236432E-2</c:v>
                </c:pt>
                <c:pt idx="153">
                  <c:v>-4.4915976275150059E-2</c:v>
                </c:pt>
                <c:pt idx="154">
                  <c:v>-4.4842699837918581E-2</c:v>
                </c:pt>
                <c:pt idx="156">
                  <c:v>-4.4720572442532788E-2</c:v>
                </c:pt>
                <c:pt idx="157">
                  <c:v>-4.4720572442532788E-2</c:v>
                </c:pt>
                <c:pt idx="159">
                  <c:v>-3.9493519920020696E-2</c:v>
                </c:pt>
                <c:pt idx="160">
                  <c:v>-3.8809606505860239E-2</c:v>
                </c:pt>
                <c:pt idx="161">
                  <c:v>-3.851650075693433E-2</c:v>
                </c:pt>
                <c:pt idx="162">
                  <c:v>-3.8369947882471375E-2</c:v>
                </c:pt>
                <c:pt idx="166">
                  <c:v>-3.2263578113181549E-2</c:v>
                </c:pt>
                <c:pt idx="167">
                  <c:v>-3.1726217573484046E-2</c:v>
                </c:pt>
                <c:pt idx="168">
                  <c:v>-3.1726217573484046E-2</c:v>
                </c:pt>
                <c:pt idx="230">
                  <c:v>3.0265648324346223E-2</c:v>
                </c:pt>
                <c:pt idx="232">
                  <c:v>3.3587513478839884E-2</c:v>
                </c:pt>
                <c:pt idx="236">
                  <c:v>3.5785806595784217E-2</c:v>
                </c:pt>
                <c:pt idx="258">
                  <c:v>6.0699795254486683E-2</c:v>
                </c:pt>
                <c:pt idx="283">
                  <c:v>9.0205773979695092E-2</c:v>
                </c:pt>
                <c:pt idx="284">
                  <c:v>9.3942872278500483E-2</c:v>
                </c:pt>
                <c:pt idx="290">
                  <c:v>9.7338013870225615E-2</c:v>
                </c:pt>
                <c:pt idx="291">
                  <c:v>0.10134379243887973</c:v>
                </c:pt>
                <c:pt idx="292">
                  <c:v>0.10158804722965134</c:v>
                </c:pt>
                <c:pt idx="294">
                  <c:v>0.10759671508263252</c:v>
                </c:pt>
                <c:pt idx="296">
                  <c:v>0.10969730628326821</c:v>
                </c:pt>
                <c:pt idx="302">
                  <c:v>0.115950228927021</c:v>
                </c:pt>
                <c:pt idx="303">
                  <c:v>0.11624333467594691</c:v>
                </c:pt>
                <c:pt idx="305">
                  <c:v>0.11692724809010735</c:v>
                </c:pt>
                <c:pt idx="308">
                  <c:v>0.11746460862980487</c:v>
                </c:pt>
                <c:pt idx="309">
                  <c:v>0.12191004582184786</c:v>
                </c:pt>
                <c:pt idx="310">
                  <c:v>0.12332672360832309</c:v>
                </c:pt>
                <c:pt idx="311">
                  <c:v>0.12405948798063787</c:v>
                </c:pt>
                <c:pt idx="312">
                  <c:v>0.12928654050314997</c:v>
                </c:pt>
                <c:pt idx="313">
                  <c:v>0.12957964625207588</c:v>
                </c:pt>
                <c:pt idx="315">
                  <c:v>0.13041011254069929</c:v>
                </c:pt>
                <c:pt idx="316">
                  <c:v>0.13124057882932269</c:v>
                </c:pt>
                <c:pt idx="317">
                  <c:v>0.13514865548166818</c:v>
                </c:pt>
                <c:pt idx="318">
                  <c:v>0.14276940495374188</c:v>
                </c:pt>
                <c:pt idx="319">
                  <c:v>0.14291595782820485</c:v>
                </c:pt>
                <c:pt idx="320">
                  <c:v>0.14350216932605667</c:v>
                </c:pt>
                <c:pt idx="321">
                  <c:v>0.14374642411682825</c:v>
                </c:pt>
                <c:pt idx="322">
                  <c:v>0.14418608274021713</c:v>
                </c:pt>
                <c:pt idx="323">
                  <c:v>0.14999934676058102</c:v>
                </c:pt>
                <c:pt idx="327">
                  <c:v>0.15156257742151924</c:v>
                </c:pt>
                <c:pt idx="329">
                  <c:v>0.15693618281849428</c:v>
                </c:pt>
                <c:pt idx="331">
                  <c:v>0.1569850337766486</c:v>
                </c:pt>
                <c:pt idx="332">
                  <c:v>0.15791320198158065</c:v>
                </c:pt>
                <c:pt idx="333">
                  <c:v>0.16401957175087045</c:v>
                </c:pt>
                <c:pt idx="334">
                  <c:v>0.1693443261896912</c:v>
                </c:pt>
                <c:pt idx="335">
                  <c:v>0.17115181164140097</c:v>
                </c:pt>
                <c:pt idx="336">
                  <c:v>0.175450695958981</c:v>
                </c:pt>
                <c:pt idx="337">
                  <c:v>0.17667196991283898</c:v>
                </c:pt>
                <c:pt idx="338">
                  <c:v>0.17730703236884512</c:v>
                </c:pt>
                <c:pt idx="339">
                  <c:v>0.17755128715961671</c:v>
                </c:pt>
                <c:pt idx="340">
                  <c:v>0.17755128715961671</c:v>
                </c:pt>
                <c:pt idx="341">
                  <c:v>0.17764898907592536</c:v>
                </c:pt>
                <c:pt idx="342">
                  <c:v>0.17764898907592536</c:v>
                </c:pt>
                <c:pt idx="343">
                  <c:v>0.17764898907592536</c:v>
                </c:pt>
                <c:pt idx="344">
                  <c:v>0.17764898907592536</c:v>
                </c:pt>
                <c:pt idx="345">
                  <c:v>0.18263178680766584</c:v>
                </c:pt>
                <c:pt idx="346">
                  <c:v>0.18263178680766584</c:v>
                </c:pt>
                <c:pt idx="347">
                  <c:v>0.18365765692890654</c:v>
                </c:pt>
                <c:pt idx="348">
                  <c:v>0.18365765692890654</c:v>
                </c:pt>
                <c:pt idx="349">
                  <c:v>0.19582154550933184</c:v>
                </c:pt>
                <c:pt idx="350">
                  <c:v>0.19582154550933184</c:v>
                </c:pt>
                <c:pt idx="351">
                  <c:v>0.19596809838379481</c:v>
                </c:pt>
                <c:pt idx="352">
                  <c:v>0.19596809838379481</c:v>
                </c:pt>
                <c:pt idx="353">
                  <c:v>0.19709167042134412</c:v>
                </c:pt>
                <c:pt idx="354">
                  <c:v>0.19709167042134412</c:v>
                </c:pt>
                <c:pt idx="355">
                  <c:v>0.19738477617027006</c:v>
                </c:pt>
                <c:pt idx="356">
                  <c:v>0.19738477617027006</c:v>
                </c:pt>
                <c:pt idx="357">
                  <c:v>0.19792213670996756</c:v>
                </c:pt>
                <c:pt idx="358">
                  <c:v>0.19792213670996756</c:v>
                </c:pt>
                <c:pt idx="359">
                  <c:v>0.19904570874751687</c:v>
                </c:pt>
                <c:pt idx="360">
                  <c:v>0.19904570874751687</c:v>
                </c:pt>
                <c:pt idx="361">
                  <c:v>0.20984177049962127</c:v>
                </c:pt>
                <c:pt idx="362">
                  <c:v>0.20984177049962127</c:v>
                </c:pt>
                <c:pt idx="363">
                  <c:v>0.21228431840733722</c:v>
                </c:pt>
                <c:pt idx="364">
                  <c:v>0.21609469314337404</c:v>
                </c:pt>
                <c:pt idx="365">
                  <c:v>0.21609469314337404</c:v>
                </c:pt>
                <c:pt idx="366">
                  <c:v>0.21609469314337404</c:v>
                </c:pt>
                <c:pt idx="367">
                  <c:v>0.2164366498504543</c:v>
                </c:pt>
                <c:pt idx="368">
                  <c:v>0.2164366498504543</c:v>
                </c:pt>
                <c:pt idx="369">
                  <c:v>0.21692515943199747</c:v>
                </c:pt>
                <c:pt idx="370">
                  <c:v>0.21814643338585543</c:v>
                </c:pt>
                <c:pt idx="371">
                  <c:v>0.22308038015944159</c:v>
                </c:pt>
                <c:pt idx="372">
                  <c:v>0.22308038015944159</c:v>
                </c:pt>
                <c:pt idx="373">
                  <c:v>0.22464361082037981</c:v>
                </c:pt>
                <c:pt idx="374">
                  <c:v>0.22464361082037981</c:v>
                </c:pt>
                <c:pt idx="375">
                  <c:v>0.22474131273668846</c:v>
                </c:pt>
                <c:pt idx="376">
                  <c:v>0.22474131273668846</c:v>
                </c:pt>
                <c:pt idx="377">
                  <c:v>0.23695405227526811</c:v>
                </c:pt>
                <c:pt idx="378">
                  <c:v>0.24403744120764426</c:v>
                </c:pt>
                <c:pt idx="379">
                  <c:v>0.25112083014002046</c:v>
                </c:pt>
                <c:pt idx="380">
                  <c:v>0.25805766619793369</c:v>
                </c:pt>
                <c:pt idx="381">
                  <c:v>0.26250310338997668</c:v>
                </c:pt>
                <c:pt idx="382">
                  <c:v>0.26362667542752605</c:v>
                </c:pt>
                <c:pt idx="383">
                  <c:v>0.26475024746507536</c:v>
                </c:pt>
                <c:pt idx="384">
                  <c:v>0.26558071375369879</c:v>
                </c:pt>
                <c:pt idx="385">
                  <c:v>0.27041695861097631</c:v>
                </c:pt>
                <c:pt idx="386">
                  <c:v>0.27056351148543928</c:v>
                </c:pt>
                <c:pt idx="387">
                  <c:v>0.27085661723436516</c:v>
                </c:pt>
                <c:pt idx="388">
                  <c:v>0.27881932341351912</c:v>
                </c:pt>
                <c:pt idx="389">
                  <c:v>0.2843394816849571</c:v>
                </c:pt>
                <c:pt idx="390">
                  <c:v>0.28600041426220391</c:v>
                </c:pt>
                <c:pt idx="391">
                  <c:v>0.28658662576005578</c:v>
                </c:pt>
                <c:pt idx="392">
                  <c:v>0.27085661723436516</c:v>
                </c:pt>
                <c:pt idx="393">
                  <c:v>0.29015274570532101</c:v>
                </c:pt>
                <c:pt idx="394">
                  <c:v>0.29127631774287033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0F-453E-8893-BC19846BA114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'Active 1'!$F$21:$F$3080</c:f>
              <c:numCache>
                <c:formatCode>General</c:formatCode>
                <c:ptCount val="3060"/>
                <c:pt idx="0">
                  <c:v>-9281</c:v>
                </c:pt>
                <c:pt idx="1">
                  <c:v>-9029</c:v>
                </c:pt>
                <c:pt idx="2">
                  <c:v>-9026</c:v>
                </c:pt>
                <c:pt idx="3">
                  <c:v>-9020</c:v>
                </c:pt>
                <c:pt idx="4">
                  <c:v>-9014</c:v>
                </c:pt>
                <c:pt idx="5">
                  <c:v>-9000</c:v>
                </c:pt>
                <c:pt idx="6">
                  <c:v>-8991</c:v>
                </c:pt>
                <c:pt idx="7">
                  <c:v>-8989</c:v>
                </c:pt>
                <c:pt idx="8">
                  <c:v>-8988</c:v>
                </c:pt>
                <c:pt idx="9">
                  <c:v>-8988</c:v>
                </c:pt>
                <c:pt idx="10">
                  <c:v>-8983</c:v>
                </c:pt>
                <c:pt idx="11">
                  <c:v>-8982</c:v>
                </c:pt>
                <c:pt idx="12">
                  <c:v>-8980</c:v>
                </c:pt>
                <c:pt idx="13">
                  <c:v>-8977</c:v>
                </c:pt>
                <c:pt idx="14">
                  <c:v>-8971</c:v>
                </c:pt>
                <c:pt idx="15">
                  <c:v>-8957</c:v>
                </c:pt>
                <c:pt idx="16">
                  <c:v>-8940</c:v>
                </c:pt>
                <c:pt idx="17">
                  <c:v>-8889</c:v>
                </c:pt>
                <c:pt idx="18">
                  <c:v>-8872</c:v>
                </c:pt>
                <c:pt idx="19">
                  <c:v>-8855</c:v>
                </c:pt>
                <c:pt idx="20">
                  <c:v>-8838</c:v>
                </c:pt>
                <c:pt idx="21">
                  <c:v>-8837</c:v>
                </c:pt>
                <c:pt idx="22">
                  <c:v>-8824</c:v>
                </c:pt>
                <c:pt idx="23">
                  <c:v>-8806</c:v>
                </c:pt>
                <c:pt idx="24">
                  <c:v>-8753</c:v>
                </c:pt>
                <c:pt idx="25">
                  <c:v>-8744</c:v>
                </c:pt>
                <c:pt idx="26">
                  <c:v>-8733</c:v>
                </c:pt>
                <c:pt idx="27">
                  <c:v>-8732</c:v>
                </c:pt>
                <c:pt idx="28">
                  <c:v>-8718</c:v>
                </c:pt>
                <c:pt idx="29">
                  <c:v>-8716</c:v>
                </c:pt>
                <c:pt idx="30">
                  <c:v>-8713</c:v>
                </c:pt>
                <c:pt idx="31">
                  <c:v>-8704</c:v>
                </c:pt>
                <c:pt idx="32">
                  <c:v>-8699</c:v>
                </c:pt>
                <c:pt idx="33">
                  <c:v>-8695</c:v>
                </c:pt>
                <c:pt idx="34">
                  <c:v>-8687</c:v>
                </c:pt>
                <c:pt idx="35">
                  <c:v>-6903</c:v>
                </c:pt>
                <c:pt idx="36">
                  <c:v>-6753</c:v>
                </c:pt>
                <c:pt idx="37">
                  <c:v>-6665</c:v>
                </c:pt>
                <c:pt idx="38">
                  <c:v>-6662</c:v>
                </c:pt>
                <c:pt idx="39">
                  <c:v>-6395</c:v>
                </c:pt>
                <c:pt idx="40">
                  <c:v>-6267</c:v>
                </c:pt>
                <c:pt idx="41">
                  <c:v>-6059</c:v>
                </c:pt>
                <c:pt idx="42">
                  <c:v>-5960</c:v>
                </c:pt>
                <c:pt idx="43">
                  <c:v>-5689</c:v>
                </c:pt>
                <c:pt idx="44">
                  <c:v>-5650</c:v>
                </c:pt>
                <c:pt idx="45">
                  <c:v>-5647</c:v>
                </c:pt>
                <c:pt idx="46">
                  <c:v>-5638</c:v>
                </c:pt>
                <c:pt idx="47">
                  <c:v>-5556</c:v>
                </c:pt>
                <c:pt idx="48">
                  <c:v>-5550</c:v>
                </c:pt>
                <c:pt idx="49">
                  <c:v>-5536</c:v>
                </c:pt>
                <c:pt idx="50">
                  <c:v>-5437</c:v>
                </c:pt>
                <c:pt idx="51">
                  <c:v>-5431</c:v>
                </c:pt>
                <c:pt idx="52">
                  <c:v>-5412</c:v>
                </c:pt>
                <c:pt idx="53">
                  <c:v>-5411</c:v>
                </c:pt>
                <c:pt idx="54">
                  <c:v>-5405</c:v>
                </c:pt>
                <c:pt idx="55">
                  <c:v>-5394</c:v>
                </c:pt>
                <c:pt idx="56">
                  <c:v>-5391</c:v>
                </c:pt>
                <c:pt idx="57">
                  <c:v>-5379</c:v>
                </c:pt>
                <c:pt idx="58">
                  <c:v>-5374</c:v>
                </c:pt>
                <c:pt idx="59">
                  <c:v>-5371</c:v>
                </c:pt>
                <c:pt idx="60">
                  <c:v>-5371</c:v>
                </c:pt>
                <c:pt idx="61">
                  <c:v>-5357</c:v>
                </c:pt>
                <c:pt idx="62">
                  <c:v>-5354</c:v>
                </c:pt>
                <c:pt idx="63">
                  <c:v>-5277</c:v>
                </c:pt>
                <c:pt idx="64">
                  <c:v>-5271</c:v>
                </c:pt>
                <c:pt idx="65">
                  <c:v>-5257</c:v>
                </c:pt>
                <c:pt idx="66">
                  <c:v>-5249</c:v>
                </c:pt>
                <c:pt idx="67">
                  <c:v>-5246</c:v>
                </c:pt>
                <c:pt idx="68">
                  <c:v>-5226</c:v>
                </c:pt>
                <c:pt idx="69">
                  <c:v>-5220</c:v>
                </c:pt>
                <c:pt idx="70">
                  <c:v>-5152</c:v>
                </c:pt>
                <c:pt idx="71">
                  <c:v>-5138</c:v>
                </c:pt>
                <c:pt idx="72">
                  <c:v>-5135</c:v>
                </c:pt>
                <c:pt idx="73">
                  <c:v>-5133</c:v>
                </c:pt>
                <c:pt idx="74">
                  <c:v>-5132</c:v>
                </c:pt>
                <c:pt idx="75">
                  <c:v>-5131</c:v>
                </c:pt>
                <c:pt idx="76">
                  <c:v>-5126</c:v>
                </c:pt>
                <c:pt idx="77">
                  <c:v>-5119</c:v>
                </c:pt>
                <c:pt idx="78">
                  <c:v>-5101</c:v>
                </c:pt>
                <c:pt idx="79">
                  <c:v>-5098</c:v>
                </c:pt>
                <c:pt idx="80">
                  <c:v>-5092</c:v>
                </c:pt>
                <c:pt idx="81">
                  <c:v>-4875</c:v>
                </c:pt>
                <c:pt idx="82">
                  <c:v>-4874</c:v>
                </c:pt>
                <c:pt idx="83">
                  <c:v>-4866</c:v>
                </c:pt>
                <c:pt idx="84">
                  <c:v>-4863</c:v>
                </c:pt>
                <c:pt idx="85">
                  <c:v>-4739</c:v>
                </c:pt>
                <c:pt idx="86">
                  <c:v>-4724</c:v>
                </c:pt>
                <c:pt idx="87">
                  <c:v>-4706</c:v>
                </c:pt>
                <c:pt idx="88">
                  <c:v>-4675</c:v>
                </c:pt>
                <c:pt idx="89">
                  <c:v>-4049</c:v>
                </c:pt>
                <c:pt idx="90">
                  <c:v>-4033</c:v>
                </c:pt>
                <c:pt idx="91">
                  <c:v>-4030</c:v>
                </c:pt>
                <c:pt idx="92">
                  <c:v>-3895</c:v>
                </c:pt>
                <c:pt idx="93">
                  <c:v>-3861</c:v>
                </c:pt>
                <c:pt idx="94">
                  <c:v>-3639</c:v>
                </c:pt>
                <c:pt idx="95">
                  <c:v>-3580</c:v>
                </c:pt>
                <c:pt idx="96">
                  <c:v>-3494</c:v>
                </c:pt>
                <c:pt idx="97">
                  <c:v>-3369</c:v>
                </c:pt>
                <c:pt idx="98">
                  <c:v>-3327</c:v>
                </c:pt>
                <c:pt idx="99">
                  <c:v>-3227</c:v>
                </c:pt>
                <c:pt idx="100">
                  <c:v>-2957</c:v>
                </c:pt>
                <c:pt idx="101">
                  <c:v>-2658</c:v>
                </c:pt>
                <c:pt idx="102">
                  <c:v>-2456</c:v>
                </c:pt>
                <c:pt idx="103">
                  <c:v>-2223</c:v>
                </c:pt>
                <c:pt idx="104">
                  <c:v>-1930</c:v>
                </c:pt>
                <c:pt idx="105">
                  <c:v>-1930</c:v>
                </c:pt>
                <c:pt idx="106">
                  <c:v>-1930</c:v>
                </c:pt>
                <c:pt idx="107">
                  <c:v>-1535</c:v>
                </c:pt>
                <c:pt idx="108">
                  <c:v>-1535</c:v>
                </c:pt>
                <c:pt idx="109">
                  <c:v>-1396</c:v>
                </c:pt>
                <c:pt idx="110">
                  <c:v>-1285</c:v>
                </c:pt>
                <c:pt idx="111">
                  <c:v>-1263</c:v>
                </c:pt>
                <c:pt idx="112">
                  <c:v>-1098</c:v>
                </c:pt>
                <c:pt idx="113">
                  <c:v>-1007</c:v>
                </c:pt>
                <c:pt idx="114">
                  <c:v>-995</c:v>
                </c:pt>
                <c:pt idx="115">
                  <c:v>-981.5</c:v>
                </c:pt>
                <c:pt idx="116">
                  <c:v>-974</c:v>
                </c:pt>
                <c:pt idx="117">
                  <c:v>-973</c:v>
                </c:pt>
                <c:pt idx="118">
                  <c:v>-887</c:v>
                </c:pt>
                <c:pt idx="119">
                  <c:v>-887</c:v>
                </c:pt>
                <c:pt idx="120">
                  <c:v>-884</c:v>
                </c:pt>
                <c:pt idx="121">
                  <c:v>-884</c:v>
                </c:pt>
                <c:pt idx="122">
                  <c:v>-865</c:v>
                </c:pt>
                <c:pt idx="123">
                  <c:v>-864</c:v>
                </c:pt>
                <c:pt idx="124">
                  <c:v>-861</c:v>
                </c:pt>
                <c:pt idx="125">
                  <c:v>-836</c:v>
                </c:pt>
                <c:pt idx="126">
                  <c:v>-832</c:v>
                </c:pt>
                <c:pt idx="127">
                  <c:v>-807</c:v>
                </c:pt>
                <c:pt idx="128">
                  <c:v>-597</c:v>
                </c:pt>
                <c:pt idx="129">
                  <c:v>-594</c:v>
                </c:pt>
                <c:pt idx="130">
                  <c:v>-565</c:v>
                </c:pt>
                <c:pt idx="131">
                  <c:v>-561</c:v>
                </c:pt>
                <c:pt idx="132">
                  <c:v>-549</c:v>
                </c:pt>
                <c:pt idx="133">
                  <c:v>-548</c:v>
                </c:pt>
                <c:pt idx="134">
                  <c:v>-529</c:v>
                </c:pt>
                <c:pt idx="135">
                  <c:v>-466</c:v>
                </c:pt>
                <c:pt idx="136">
                  <c:v>-423</c:v>
                </c:pt>
                <c:pt idx="137">
                  <c:v>-420</c:v>
                </c:pt>
                <c:pt idx="138">
                  <c:v>-409</c:v>
                </c:pt>
                <c:pt idx="139">
                  <c:v>-324</c:v>
                </c:pt>
                <c:pt idx="140">
                  <c:v>-319</c:v>
                </c:pt>
                <c:pt idx="141">
                  <c:v>-318</c:v>
                </c:pt>
                <c:pt idx="142">
                  <c:v>-312</c:v>
                </c:pt>
                <c:pt idx="143">
                  <c:v>-312</c:v>
                </c:pt>
                <c:pt idx="144">
                  <c:v>-285</c:v>
                </c:pt>
                <c:pt idx="145">
                  <c:v>-258</c:v>
                </c:pt>
                <c:pt idx="146">
                  <c:v>-258</c:v>
                </c:pt>
                <c:pt idx="147">
                  <c:v>-199</c:v>
                </c:pt>
                <c:pt idx="148">
                  <c:v>-190</c:v>
                </c:pt>
                <c:pt idx="149">
                  <c:v>-182</c:v>
                </c:pt>
                <c:pt idx="150">
                  <c:v>-171</c:v>
                </c:pt>
                <c:pt idx="151">
                  <c:v>-167</c:v>
                </c:pt>
                <c:pt idx="152">
                  <c:v>-167</c:v>
                </c:pt>
                <c:pt idx="153">
                  <c:v>-151</c:v>
                </c:pt>
                <c:pt idx="154">
                  <c:v>-149.5</c:v>
                </c:pt>
                <c:pt idx="155">
                  <c:v>-147</c:v>
                </c:pt>
                <c:pt idx="156">
                  <c:v>-147</c:v>
                </c:pt>
                <c:pt idx="157">
                  <c:v>-147</c:v>
                </c:pt>
                <c:pt idx="158">
                  <c:v>-136</c:v>
                </c:pt>
                <c:pt idx="159">
                  <c:v>-40</c:v>
                </c:pt>
                <c:pt idx="160">
                  <c:v>-26</c:v>
                </c:pt>
                <c:pt idx="161">
                  <c:v>-20</c:v>
                </c:pt>
                <c:pt idx="162">
                  <c:v>-17</c:v>
                </c:pt>
                <c:pt idx="163">
                  <c:v>-9</c:v>
                </c:pt>
                <c:pt idx="164">
                  <c:v>0</c:v>
                </c:pt>
                <c:pt idx="165">
                  <c:v>9</c:v>
                </c:pt>
                <c:pt idx="166">
                  <c:v>108</c:v>
                </c:pt>
                <c:pt idx="167">
                  <c:v>119</c:v>
                </c:pt>
                <c:pt idx="168">
                  <c:v>119</c:v>
                </c:pt>
                <c:pt idx="169">
                  <c:v>120</c:v>
                </c:pt>
                <c:pt idx="170">
                  <c:v>129</c:v>
                </c:pt>
                <c:pt idx="171">
                  <c:v>202</c:v>
                </c:pt>
                <c:pt idx="172">
                  <c:v>207</c:v>
                </c:pt>
                <c:pt idx="173">
                  <c:v>207</c:v>
                </c:pt>
                <c:pt idx="174">
                  <c:v>242</c:v>
                </c:pt>
                <c:pt idx="175">
                  <c:v>250</c:v>
                </c:pt>
                <c:pt idx="176">
                  <c:v>267</c:v>
                </c:pt>
                <c:pt idx="177">
                  <c:v>271</c:v>
                </c:pt>
                <c:pt idx="178">
                  <c:v>290</c:v>
                </c:pt>
                <c:pt idx="179">
                  <c:v>396</c:v>
                </c:pt>
                <c:pt idx="180">
                  <c:v>405</c:v>
                </c:pt>
                <c:pt idx="181">
                  <c:v>492</c:v>
                </c:pt>
                <c:pt idx="182">
                  <c:v>495</c:v>
                </c:pt>
                <c:pt idx="183">
                  <c:v>506</c:v>
                </c:pt>
                <c:pt idx="184">
                  <c:v>523</c:v>
                </c:pt>
                <c:pt idx="185">
                  <c:v>527</c:v>
                </c:pt>
                <c:pt idx="186">
                  <c:v>541</c:v>
                </c:pt>
                <c:pt idx="187">
                  <c:v>546</c:v>
                </c:pt>
                <c:pt idx="188">
                  <c:v>636</c:v>
                </c:pt>
                <c:pt idx="189">
                  <c:v>651</c:v>
                </c:pt>
                <c:pt idx="190">
                  <c:v>669</c:v>
                </c:pt>
                <c:pt idx="191">
                  <c:v>669</c:v>
                </c:pt>
                <c:pt idx="192">
                  <c:v>703</c:v>
                </c:pt>
                <c:pt idx="193">
                  <c:v>785</c:v>
                </c:pt>
                <c:pt idx="194">
                  <c:v>787</c:v>
                </c:pt>
                <c:pt idx="195">
                  <c:v>796</c:v>
                </c:pt>
                <c:pt idx="196">
                  <c:v>831</c:v>
                </c:pt>
                <c:pt idx="197">
                  <c:v>831</c:v>
                </c:pt>
                <c:pt idx="198">
                  <c:v>831</c:v>
                </c:pt>
                <c:pt idx="199">
                  <c:v>834</c:v>
                </c:pt>
                <c:pt idx="200">
                  <c:v>910</c:v>
                </c:pt>
                <c:pt idx="201">
                  <c:v>921</c:v>
                </c:pt>
                <c:pt idx="202">
                  <c:v>933</c:v>
                </c:pt>
                <c:pt idx="203">
                  <c:v>933</c:v>
                </c:pt>
                <c:pt idx="204">
                  <c:v>936</c:v>
                </c:pt>
                <c:pt idx="205">
                  <c:v>947</c:v>
                </c:pt>
                <c:pt idx="206">
                  <c:v>952</c:v>
                </c:pt>
                <c:pt idx="207">
                  <c:v>963</c:v>
                </c:pt>
                <c:pt idx="208">
                  <c:v>964</c:v>
                </c:pt>
                <c:pt idx="209">
                  <c:v>973</c:v>
                </c:pt>
                <c:pt idx="210">
                  <c:v>975</c:v>
                </c:pt>
                <c:pt idx="211">
                  <c:v>976</c:v>
                </c:pt>
                <c:pt idx="212">
                  <c:v>976</c:v>
                </c:pt>
                <c:pt idx="213">
                  <c:v>978</c:v>
                </c:pt>
                <c:pt idx="214">
                  <c:v>1041</c:v>
                </c:pt>
                <c:pt idx="215">
                  <c:v>1041</c:v>
                </c:pt>
                <c:pt idx="216">
                  <c:v>1090</c:v>
                </c:pt>
                <c:pt idx="217">
                  <c:v>1090</c:v>
                </c:pt>
                <c:pt idx="218">
                  <c:v>1101</c:v>
                </c:pt>
                <c:pt idx="219">
                  <c:v>1107</c:v>
                </c:pt>
                <c:pt idx="220">
                  <c:v>1121</c:v>
                </c:pt>
                <c:pt idx="221">
                  <c:v>1186</c:v>
                </c:pt>
                <c:pt idx="222">
                  <c:v>1203</c:v>
                </c:pt>
                <c:pt idx="223">
                  <c:v>1203</c:v>
                </c:pt>
                <c:pt idx="224">
                  <c:v>1212</c:v>
                </c:pt>
                <c:pt idx="225">
                  <c:v>1214</c:v>
                </c:pt>
                <c:pt idx="226">
                  <c:v>1348</c:v>
                </c:pt>
                <c:pt idx="227">
                  <c:v>1362</c:v>
                </c:pt>
                <c:pt idx="228">
                  <c:v>1368</c:v>
                </c:pt>
                <c:pt idx="229">
                  <c:v>1377</c:v>
                </c:pt>
                <c:pt idx="230">
                  <c:v>1388</c:v>
                </c:pt>
                <c:pt idx="231">
                  <c:v>1391</c:v>
                </c:pt>
                <c:pt idx="232">
                  <c:v>1456</c:v>
                </c:pt>
                <c:pt idx="233">
                  <c:v>1498</c:v>
                </c:pt>
                <c:pt idx="234">
                  <c:v>1498</c:v>
                </c:pt>
                <c:pt idx="235">
                  <c:v>1501</c:v>
                </c:pt>
                <c:pt idx="236">
                  <c:v>1501</c:v>
                </c:pt>
                <c:pt idx="237">
                  <c:v>1518</c:v>
                </c:pt>
                <c:pt idx="238">
                  <c:v>1521</c:v>
                </c:pt>
                <c:pt idx="239">
                  <c:v>1524</c:v>
                </c:pt>
                <c:pt idx="240">
                  <c:v>1524</c:v>
                </c:pt>
                <c:pt idx="241">
                  <c:v>1615</c:v>
                </c:pt>
                <c:pt idx="242">
                  <c:v>1627</c:v>
                </c:pt>
                <c:pt idx="243">
                  <c:v>1635</c:v>
                </c:pt>
                <c:pt idx="244">
                  <c:v>1646</c:v>
                </c:pt>
                <c:pt idx="245">
                  <c:v>1655</c:v>
                </c:pt>
                <c:pt idx="246">
                  <c:v>1664</c:v>
                </c:pt>
                <c:pt idx="247">
                  <c:v>1667</c:v>
                </c:pt>
                <c:pt idx="248">
                  <c:v>1768</c:v>
                </c:pt>
                <c:pt idx="249">
                  <c:v>1771</c:v>
                </c:pt>
                <c:pt idx="250">
                  <c:v>1775</c:v>
                </c:pt>
                <c:pt idx="251">
                  <c:v>1879</c:v>
                </c:pt>
                <c:pt idx="252">
                  <c:v>1882</c:v>
                </c:pt>
                <c:pt idx="253">
                  <c:v>1885</c:v>
                </c:pt>
                <c:pt idx="254">
                  <c:v>1916</c:v>
                </c:pt>
                <c:pt idx="255">
                  <c:v>1923</c:v>
                </c:pt>
                <c:pt idx="256">
                  <c:v>1925</c:v>
                </c:pt>
                <c:pt idx="257">
                  <c:v>1937</c:v>
                </c:pt>
                <c:pt idx="258">
                  <c:v>2011</c:v>
                </c:pt>
                <c:pt idx="259">
                  <c:v>2034</c:v>
                </c:pt>
                <c:pt idx="260">
                  <c:v>2048</c:v>
                </c:pt>
                <c:pt idx="261">
                  <c:v>2050</c:v>
                </c:pt>
                <c:pt idx="262">
                  <c:v>2059</c:v>
                </c:pt>
                <c:pt idx="263">
                  <c:v>2059</c:v>
                </c:pt>
                <c:pt idx="264">
                  <c:v>2062</c:v>
                </c:pt>
                <c:pt idx="265">
                  <c:v>2068</c:v>
                </c:pt>
                <c:pt idx="266">
                  <c:v>2085</c:v>
                </c:pt>
                <c:pt idx="267">
                  <c:v>2085</c:v>
                </c:pt>
                <c:pt idx="268">
                  <c:v>2156</c:v>
                </c:pt>
                <c:pt idx="269">
                  <c:v>2167</c:v>
                </c:pt>
                <c:pt idx="270">
                  <c:v>2199</c:v>
                </c:pt>
                <c:pt idx="271">
                  <c:v>2199</c:v>
                </c:pt>
                <c:pt idx="272">
                  <c:v>2306</c:v>
                </c:pt>
                <c:pt idx="273">
                  <c:v>2338</c:v>
                </c:pt>
                <c:pt idx="274">
                  <c:v>2344</c:v>
                </c:pt>
                <c:pt idx="275">
                  <c:v>2344</c:v>
                </c:pt>
                <c:pt idx="276">
                  <c:v>2361</c:v>
                </c:pt>
                <c:pt idx="277">
                  <c:v>2420</c:v>
                </c:pt>
                <c:pt idx="278">
                  <c:v>2449</c:v>
                </c:pt>
                <c:pt idx="279">
                  <c:v>2457</c:v>
                </c:pt>
                <c:pt idx="280">
                  <c:v>2503</c:v>
                </c:pt>
                <c:pt idx="281">
                  <c:v>2565</c:v>
                </c:pt>
                <c:pt idx="282">
                  <c:v>2579</c:v>
                </c:pt>
                <c:pt idx="283">
                  <c:v>2615</c:v>
                </c:pt>
                <c:pt idx="284">
                  <c:v>2691.5</c:v>
                </c:pt>
                <c:pt idx="285">
                  <c:v>2702</c:v>
                </c:pt>
                <c:pt idx="286">
                  <c:v>2702</c:v>
                </c:pt>
                <c:pt idx="287">
                  <c:v>2725</c:v>
                </c:pt>
                <c:pt idx="288">
                  <c:v>2725</c:v>
                </c:pt>
                <c:pt idx="289">
                  <c:v>2725</c:v>
                </c:pt>
                <c:pt idx="290">
                  <c:v>2761</c:v>
                </c:pt>
                <c:pt idx="291">
                  <c:v>2843</c:v>
                </c:pt>
                <c:pt idx="292">
                  <c:v>2848</c:v>
                </c:pt>
                <c:pt idx="293">
                  <c:v>2873</c:v>
                </c:pt>
                <c:pt idx="294">
                  <c:v>2971</c:v>
                </c:pt>
                <c:pt idx="295">
                  <c:v>2995</c:v>
                </c:pt>
                <c:pt idx="296">
                  <c:v>3014</c:v>
                </c:pt>
                <c:pt idx="297">
                  <c:v>3052</c:v>
                </c:pt>
                <c:pt idx="298">
                  <c:v>3052</c:v>
                </c:pt>
                <c:pt idx="299">
                  <c:v>3052</c:v>
                </c:pt>
                <c:pt idx="300">
                  <c:v>3120</c:v>
                </c:pt>
                <c:pt idx="301">
                  <c:v>3140</c:v>
                </c:pt>
                <c:pt idx="302">
                  <c:v>3142</c:v>
                </c:pt>
                <c:pt idx="303">
                  <c:v>3148</c:v>
                </c:pt>
                <c:pt idx="304">
                  <c:v>3154</c:v>
                </c:pt>
                <c:pt idx="305">
                  <c:v>3162</c:v>
                </c:pt>
                <c:pt idx="306">
                  <c:v>3163</c:v>
                </c:pt>
                <c:pt idx="307">
                  <c:v>3163</c:v>
                </c:pt>
                <c:pt idx="308">
                  <c:v>3173</c:v>
                </c:pt>
                <c:pt idx="309">
                  <c:v>3264</c:v>
                </c:pt>
                <c:pt idx="310">
                  <c:v>3293</c:v>
                </c:pt>
                <c:pt idx="311">
                  <c:v>3308</c:v>
                </c:pt>
                <c:pt idx="312">
                  <c:v>3415</c:v>
                </c:pt>
                <c:pt idx="313">
                  <c:v>3421</c:v>
                </c:pt>
                <c:pt idx="314">
                  <c:v>3426</c:v>
                </c:pt>
                <c:pt idx="315">
                  <c:v>3438</c:v>
                </c:pt>
                <c:pt idx="316">
                  <c:v>3455</c:v>
                </c:pt>
                <c:pt idx="317">
                  <c:v>3535</c:v>
                </c:pt>
                <c:pt idx="318">
                  <c:v>3691</c:v>
                </c:pt>
                <c:pt idx="319">
                  <c:v>3694</c:v>
                </c:pt>
                <c:pt idx="320">
                  <c:v>3706</c:v>
                </c:pt>
                <c:pt idx="321">
                  <c:v>3711</c:v>
                </c:pt>
                <c:pt idx="322">
                  <c:v>3720</c:v>
                </c:pt>
                <c:pt idx="323">
                  <c:v>3839</c:v>
                </c:pt>
                <c:pt idx="324">
                  <c:v>3845</c:v>
                </c:pt>
                <c:pt idx="325">
                  <c:v>3848</c:v>
                </c:pt>
                <c:pt idx="326">
                  <c:v>3871</c:v>
                </c:pt>
                <c:pt idx="327">
                  <c:v>3871</c:v>
                </c:pt>
                <c:pt idx="328">
                  <c:v>3936</c:v>
                </c:pt>
                <c:pt idx="329">
                  <c:v>3981</c:v>
                </c:pt>
                <c:pt idx="330">
                  <c:v>3982</c:v>
                </c:pt>
                <c:pt idx="331">
                  <c:v>3982</c:v>
                </c:pt>
                <c:pt idx="332">
                  <c:v>4001</c:v>
                </c:pt>
                <c:pt idx="333">
                  <c:v>4126</c:v>
                </c:pt>
                <c:pt idx="334">
                  <c:v>4235</c:v>
                </c:pt>
                <c:pt idx="335">
                  <c:v>4272</c:v>
                </c:pt>
                <c:pt idx="336">
                  <c:v>4360</c:v>
                </c:pt>
                <c:pt idx="337">
                  <c:v>4385</c:v>
                </c:pt>
                <c:pt idx="338">
                  <c:v>4398</c:v>
                </c:pt>
                <c:pt idx="339">
                  <c:v>4403</c:v>
                </c:pt>
                <c:pt idx="340">
                  <c:v>4403</c:v>
                </c:pt>
                <c:pt idx="341">
                  <c:v>4405</c:v>
                </c:pt>
                <c:pt idx="342">
                  <c:v>4405</c:v>
                </c:pt>
                <c:pt idx="343">
                  <c:v>4405</c:v>
                </c:pt>
                <c:pt idx="344">
                  <c:v>4405</c:v>
                </c:pt>
                <c:pt idx="345">
                  <c:v>4507</c:v>
                </c:pt>
                <c:pt idx="346">
                  <c:v>4507</c:v>
                </c:pt>
                <c:pt idx="347">
                  <c:v>4528</c:v>
                </c:pt>
                <c:pt idx="348">
                  <c:v>4528</c:v>
                </c:pt>
                <c:pt idx="349">
                  <c:v>4777</c:v>
                </c:pt>
                <c:pt idx="350">
                  <c:v>4777</c:v>
                </c:pt>
                <c:pt idx="351">
                  <c:v>4780</c:v>
                </c:pt>
                <c:pt idx="352">
                  <c:v>4780</c:v>
                </c:pt>
                <c:pt idx="353">
                  <c:v>4803</c:v>
                </c:pt>
                <c:pt idx="354">
                  <c:v>4803</c:v>
                </c:pt>
                <c:pt idx="355">
                  <c:v>4809</c:v>
                </c:pt>
                <c:pt idx="356">
                  <c:v>4809</c:v>
                </c:pt>
                <c:pt idx="357">
                  <c:v>4820</c:v>
                </c:pt>
                <c:pt idx="358">
                  <c:v>4820</c:v>
                </c:pt>
                <c:pt idx="359">
                  <c:v>4843</c:v>
                </c:pt>
                <c:pt idx="360">
                  <c:v>4843</c:v>
                </c:pt>
                <c:pt idx="361">
                  <c:v>5064</c:v>
                </c:pt>
                <c:pt idx="362">
                  <c:v>5064</c:v>
                </c:pt>
                <c:pt idx="363">
                  <c:v>5114</c:v>
                </c:pt>
                <c:pt idx="364">
                  <c:v>5192</c:v>
                </c:pt>
                <c:pt idx="365">
                  <c:v>5192</c:v>
                </c:pt>
                <c:pt idx="366">
                  <c:v>5192</c:v>
                </c:pt>
                <c:pt idx="367">
                  <c:v>5199</c:v>
                </c:pt>
                <c:pt idx="368">
                  <c:v>5199</c:v>
                </c:pt>
                <c:pt idx="369">
                  <c:v>5209</c:v>
                </c:pt>
                <c:pt idx="370">
                  <c:v>5234</c:v>
                </c:pt>
                <c:pt idx="371">
                  <c:v>5335</c:v>
                </c:pt>
                <c:pt idx="372">
                  <c:v>5335</c:v>
                </c:pt>
                <c:pt idx="373">
                  <c:v>5367</c:v>
                </c:pt>
                <c:pt idx="374">
                  <c:v>5367</c:v>
                </c:pt>
                <c:pt idx="375">
                  <c:v>5369</c:v>
                </c:pt>
                <c:pt idx="376">
                  <c:v>5369</c:v>
                </c:pt>
                <c:pt idx="377">
                  <c:v>5619</c:v>
                </c:pt>
                <c:pt idx="378">
                  <c:v>5764</c:v>
                </c:pt>
                <c:pt idx="379">
                  <c:v>5909</c:v>
                </c:pt>
                <c:pt idx="380">
                  <c:v>6051</c:v>
                </c:pt>
                <c:pt idx="381">
                  <c:v>6142</c:v>
                </c:pt>
                <c:pt idx="382">
                  <c:v>6165</c:v>
                </c:pt>
                <c:pt idx="383">
                  <c:v>6188</c:v>
                </c:pt>
                <c:pt idx="384">
                  <c:v>6205</c:v>
                </c:pt>
                <c:pt idx="385">
                  <c:v>6304</c:v>
                </c:pt>
                <c:pt idx="386">
                  <c:v>6307</c:v>
                </c:pt>
                <c:pt idx="387">
                  <c:v>6313</c:v>
                </c:pt>
                <c:pt idx="388">
                  <c:v>6476</c:v>
                </c:pt>
                <c:pt idx="389">
                  <c:v>6589</c:v>
                </c:pt>
                <c:pt idx="390">
                  <c:v>6623</c:v>
                </c:pt>
                <c:pt idx="391">
                  <c:v>6635</c:v>
                </c:pt>
                <c:pt idx="392">
                  <c:v>6313</c:v>
                </c:pt>
                <c:pt idx="393">
                  <c:v>6708</c:v>
                </c:pt>
                <c:pt idx="394">
                  <c:v>6731</c:v>
                </c:pt>
              </c:numCache>
            </c:numRef>
          </c:xVal>
          <c:yVal>
            <c:numRef>
              <c:f>'Active 1'!$P$21:$P$3080</c:f>
              <c:numCache>
                <c:formatCode>0.00E+00</c:formatCode>
                <c:ptCount val="30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0F-453E-8893-BC19846B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07672"/>
        <c:axId val="1"/>
      </c:scatterChart>
      <c:valAx>
        <c:axId val="8113076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5343034652316"/>
              <c:y val="0.87730061349693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493670886075947E-2"/>
              <c:y val="0.42638036809815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07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24063922389449"/>
          <c:y val="0.89877300613496935"/>
          <c:w val="0.7734182530981095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Per - O-C Diagr.</a:t>
            </a:r>
          </a:p>
        </c:rich>
      </c:tx>
      <c:layout>
        <c:manualLayout>
          <c:xMode val="edge"/>
          <c:yMode val="edge"/>
          <c:x val="0.37152209492635024"/>
          <c:y val="4.0983606557377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0231254876925"/>
          <c:y val="0.11677628531727652"/>
          <c:w val="0.83815123785202528"/>
          <c:h val="0.697433347147396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2'!$H$21:$H$964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9-4ED5-816C-0942B0D286D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2'!$I$21:$I$964</c:f>
              <c:numCache>
                <c:formatCode>General</c:formatCode>
                <c:ptCount val="944"/>
                <c:pt idx="0">
                  <c:v>-2.5787799997488037E-2</c:v>
                </c:pt>
                <c:pt idx="1">
                  <c:v>-2.981319999526022E-2</c:v>
                </c:pt>
                <c:pt idx="2">
                  <c:v>-2.8863999996247003E-2</c:v>
                </c:pt>
                <c:pt idx="3">
                  <c:v>-3.1914799998048693E-2</c:v>
                </c:pt>
                <c:pt idx="4">
                  <c:v>-3.4699999996519182E-2</c:v>
                </c:pt>
                <c:pt idx="5">
                  <c:v>-3.7776199998916127E-2</c:v>
                </c:pt>
                <c:pt idx="6">
                  <c:v>-3.7459799998032395E-2</c:v>
                </c:pt>
                <c:pt idx="7">
                  <c:v>-3.3801599998696474E-2</c:v>
                </c:pt>
                <c:pt idx="8">
                  <c:v>-2.7801599997474113E-2</c:v>
                </c:pt>
                <c:pt idx="9">
                  <c:v>-3.6510599995381199E-2</c:v>
                </c:pt>
                <c:pt idx="10">
                  <c:v>-3.6852400000498164E-2</c:v>
                </c:pt>
                <c:pt idx="11">
                  <c:v>-3.8535999996383907E-2</c:v>
                </c:pt>
                <c:pt idx="12">
                  <c:v>-4.6561399998608977E-2</c:v>
                </c:pt>
                <c:pt idx="13">
                  <c:v>-2.961219999633613E-2</c:v>
                </c:pt>
                <c:pt idx="14">
                  <c:v>-3.4397399995214073E-2</c:v>
                </c:pt>
                <c:pt idx="15">
                  <c:v>-3.0208000000129687E-2</c:v>
                </c:pt>
                <c:pt idx="16">
                  <c:v>-2.7639799998723902E-2</c:v>
                </c:pt>
                <c:pt idx="17">
                  <c:v>-3.3450399998400826E-2</c:v>
                </c:pt>
                <c:pt idx="18">
                  <c:v>-2.7260999999271007E-2</c:v>
                </c:pt>
                <c:pt idx="19">
                  <c:v>-2.9071599998133024E-2</c:v>
                </c:pt>
                <c:pt idx="20">
                  <c:v>-2.6413399999000831E-2</c:v>
                </c:pt>
                <c:pt idx="21">
                  <c:v>-3.8856799998029601E-2</c:v>
                </c:pt>
                <c:pt idx="22">
                  <c:v>-2.000919999773032E-2</c:v>
                </c:pt>
                <c:pt idx="23">
                  <c:v>-2.7124599997478072E-2</c:v>
                </c:pt>
                <c:pt idx="24">
                  <c:v>-2.7200799995625857E-2</c:v>
                </c:pt>
                <c:pt idx="25">
                  <c:v>-3.1960599997546524E-2</c:v>
                </c:pt>
                <c:pt idx="26">
                  <c:v>-2.5302399997599423E-2</c:v>
                </c:pt>
                <c:pt idx="27">
                  <c:v>-3.5087599997496E-2</c:v>
                </c:pt>
                <c:pt idx="28">
                  <c:v>-3.1771199999639066E-2</c:v>
                </c:pt>
                <c:pt idx="29">
                  <c:v>-3.7796599997818703E-2</c:v>
                </c:pt>
                <c:pt idx="30">
                  <c:v>-2.087279999977909E-2</c:v>
                </c:pt>
                <c:pt idx="31">
                  <c:v>-2.6581799997074995E-2</c:v>
                </c:pt>
                <c:pt idx="32">
                  <c:v>-1.6948999997111969E-2</c:v>
                </c:pt>
                <c:pt idx="33">
                  <c:v>-2.9683400000067195E-2</c:v>
                </c:pt>
                <c:pt idx="34">
                  <c:v>5.5454000030294992E-3</c:v>
                </c:pt>
                <c:pt idx="35">
                  <c:v>9.2754000033892225E-3</c:v>
                </c:pt>
                <c:pt idx="36">
                  <c:v>1.5197000004263828E-2</c:v>
                </c:pt>
                <c:pt idx="37">
                  <c:v>7.1716000020387582E-3</c:v>
                </c:pt>
                <c:pt idx="38">
                  <c:v>2.6911000000836793E-2</c:v>
                </c:pt>
                <c:pt idx="39">
                  <c:v>2.2160600001370767E-2</c:v>
                </c:pt>
                <c:pt idx="40">
                  <c:v>2.5066199999855598E-2</c:v>
                </c:pt>
                <c:pt idx="41">
                  <c:v>2.4228000002040062E-2</c:v>
                </c:pt>
                <c:pt idx="42">
                  <c:v>3.3600200004002545E-2</c:v>
                </c:pt>
                <c:pt idx="43">
                  <c:v>2.7270000002317829E-2</c:v>
                </c:pt>
                <c:pt idx="44">
                  <c:v>2.4244600001111394E-2</c:v>
                </c:pt>
                <c:pt idx="45">
                  <c:v>3.9168400002381532E-2</c:v>
                </c:pt>
                <c:pt idx="46">
                  <c:v>2.9140800001187017E-2</c:v>
                </c:pt>
                <c:pt idx="47">
                  <c:v>2.9090000003634486E-2</c:v>
                </c:pt>
                <c:pt idx="48">
                  <c:v>5.3048000045237131E-3</c:v>
                </c:pt>
                <c:pt idx="49">
                  <c:v>2.1466599999257596E-2</c:v>
                </c:pt>
                <c:pt idx="50">
                  <c:v>2.341579999847454E-2</c:v>
                </c:pt>
                <c:pt idx="51">
                  <c:v>3.292160000273725E-2</c:v>
                </c:pt>
                <c:pt idx="52">
                  <c:v>2.8579800000443356E-2</c:v>
                </c:pt>
                <c:pt idx="53">
                  <c:v>1.9529000004695263E-2</c:v>
                </c:pt>
                <c:pt idx="54">
                  <c:v>3.6769200003618607E-2</c:v>
                </c:pt>
                <c:pt idx="55">
                  <c:v>2.0743799999763723E-2</c:v>
                </c:pt>
                <c:pt idx="56">
                  <c:v>3.2642200003465405E-2</c:v>
                </c:pt>
                <c:pt idx="57">
                  <c:v>2.69332000061695E-2</c:v>
                </c:pt>
                <c:pt idx="58">
                  <c:v>2.5907800001732539E-2</c:v>
                </c:pt>
                <c:pt idx="59">
                  <c:v>2.890780000234372E-2</c:v>
                </c:pt>
                <c:pt idx="60">
                  <c:v>2.4122600003465777E-2</c:v>
                </c:pt>
                <c:pt idx="61">
                  <c:v>2.4097200002870522E-2</c:v>
                </c:pt>
                <c:pt idx="62">
                  <c:v>2.677860000403598E-2</c:v>
                </c:pt>
                <c:pt idx="63">
                  <c:v>1.9727800001419382E-2</c:v>
                </c:pt>
                <c:pt idx="64">
                  <c:v>2.5942600004782435E-2</c:v>
                </c:pt>
                <c:pt idx="65">
                  <c:v>2.4208200000430224E-2</c:v>
                </c:pt>
                <c:pt idx="66">
                  <c:v>2.6182800000242423E-2</c:v>
                </c:pt>
                <c:pt idx="67">
                  <c:v>2.4346800000785151E-2</c:v>
                </c:pt>
                <c:pt idx="68">
                  <c:v>2.8296000000409549E-2</c:v>
                </c:pt>
                <c:pt idx="69">
                  <c:v>2.805360000274959E-2</c:v>
                </c:pt>
                <c:pt idx="70">
                  <c:v>1.926840000305674E-2</c:v>
                </c:pt>
                <c:pt idx="71">
                  <c:v>2.2243000003072666E-2</c:v>
                </c:pt>
                <c:pt idx="72">
                  <c:v>3.6559400003170595E-2</c:v>
                </c:pt>
                <c:pt idx="73">
                  <c:v>1.7217600005096756E-2</c:v>
                </c:pt>
                <c:pt idx="74">
                  <c:v>2.7875800002220785E-2</c:v>
                </c:pt>
                <c:pt idx="75">
                  <c:v>2.1166800004721154E-2</c:v>
                </c:pt>
                <c:pt idx="76">
                  <c:v>2.3774200006300816E-2</c:v>
                </c:pt>
                <c:pt idx="77">
                  <c:v>3.8621800002147211E-2</c:v>
                </c:pt>
                <c:pt idx="78">
                  <c:v>2.0596400001522852E-2</c:v>
                </c:pt>
                <c:pt idx="79">
                  <c:v>2.0545600000332342E-2</c:v>
                </c:pt>
                <c:pt idx="80">
                  <c:v>2.8375000001688022E-2</c:v>
                </c:pt>
                <c:pt idx="81">
                  <c:v>2.6033199999801582E-2</c:v>
                </c:pt>
                <c:pt idx="82">
                  <c:v>2.3298800002521602E-2</c:v>
                </c:pt>
                <c:pt idx="83">
                  <c:v>2.3273400005564326E-2</c:v>
                </c:pt>
                <c:pt idx="84">
                  <c:v>4.5890200006397208E-2</c:v>
                </c:pt>
                <c:pt idx="85">
                  <c:v>2.8763200003595557E-2</c:v>
                </c:pt>
                <c:pt idx="86">
                  <c:v>2.3610800006281352E-2</c:v>
                </c:pt>
                <c:pt idx="87">
                  <c:v>2.9015000003710156E-2</c:v>
                </c:pt>
                <c:pt idx="88">
                  <c:v>3.9048200000252109E-2</c:v>
                </c:pt>
                <c:pt idx="89">
                  <c:v>3.4579400002257898E-2</c:v>
                </c:pt>
                <c:pt idx="90">
                  <c:v>3.4554000001662644E-2</c:v>
                </c:pt>
                <c:pt idx="91">
                  <c:v>3.7411000004794914E-2</c:v>
                </c:pt>
                <c:pt idx="92">
                  <c:v>4.1789800001424737E-2</c:v>
                </c:pt>
                <c:pt idx="93">
                  <c:v>3.4910200003650971E-2</c:v>
                </c:pt>
                <c:pt idx="94">
                  <c:v>2.8744000002916437E-2</c:v>
                </c:pt>
                <c:pt idx="95">
                  <c:v>4.434919999766862E-2</c:v>
                </c:pt>
                <c:pt idx="96">
                  <c:v>4.3624200006888714E-2</c:v>
                </c:pt>
                <c:pt idx="97">
                  <c:v>4.4768600004317705E-2</c:v>
                </c:pt>
                <c:pt idx="98">
                  <c:v>4.3088600003102329E-2</c:v>
                </c:pt>
                <c:pt idx="99">
                  <c:v>4.3802600004710257E-2</c:v>
                </c:pt>
                <c:pt idx="100">
                  <c:v>2.5604400005249772E-2</c:v>
                </c:pt>
                <c:pt idx="101">
                  <c:v>1.1560800005099736E-2</c:v>
                </c:pt>
                <c:pt idx="102">
                  <c:v>1.5921400001388974E-2</c:v>
                </c:pt>
                <c:pt idx="103">
                  <c:v>2.7740000077756122E-3</c:v>
                </c:pt>
                <c:pt idx="104">
                  <c:v>4.7740000081830658E-3</c:v>
                </c:pt>
                <c:pt idx="105">
                  <c:v>8.7740000017220154E-3</c:v>
                </c:pt>
                <c:pt idx="106">
                  <c:v>-6.2370000014198013E-3</c:v>
                </c:pt>
                <c:pt idx="107">
                  <c:v>-5.2369999975780956E-3</c:v>
                </c:pt>
                <c:pt idx="108">
                  <c:v>-7.7471999975387007E-3</c:v>
                </c:pt>
                <c:pt idx="109">
                  <c:v>-4.6870000005583279E-3</c:v>
                </c:pt>
                <c:pt idx="110">
                  <c:v>-1.0206599996308796E-2</c:v>
                </c:pt>
                <c:pt idx="111">
                  <c:v>-5.6035999950836413E-3</c:v>
                </c:pt>
                <c:pt idx="112">
                  <c:v>9.2926000070292503E-3</c:v>
                </c:pt>
                <c:pt idx="113">
                  <c:v>-3.8089999943622388E-3</c:v>
                </c:pt>
                <c:pt idx="114">
                  <c:v>-4.2329999268986285E-4</c:v>
                </c:pt>
                <c:pt idx="116">
                  <c:v>-3.2859999191714451E-4</c:v>
                </c:pt>
                <c:pt idx="117">
                  <c:v>-1.2340000102994964E-4</c:v>
                </c:pt>
                <c:pt idx="118">
                  <c:v>-3.7487999943550676E-3</c:v>
                </c:pt>
                <c:pt idx="119">
                  <c:v>-2.548799995565787E-3</c:v>
                </c:pt>
                <c:pt idx="120">
                  <c:v>1.4757000004465226E-2</c:v>
                </c:pt>
                <c:pt idx="121">
                  <c:v>-2.0847999985562637E-3</c:v>
                </c:pt>
                <c:pt idx="122">
                  <c:v>8.9799999841488898E-5</c:v>
                </c:pt>
                <c:pt idx="124">
                  <c:v>1.4776000025449321E-3</c:v>
                </c:pt>
                <c:pt idx="125">
                  <c:v>1.9326000037835911E-3</c:v>
                </c:pt>
                <c:pt idx="126">
                  <c:v>1.1546000023372471E-3</c:v>
                </c:pt>
                <c:pt idx="127">
                  <c:v>2.9129200003808364E-2</c:v>
                </c:pt>
                <c:pt idx="128">
                  <c:v>1.6217000003962312E-2</c:v>
                </c:pt>
                <c:pt idx="130">
                  <c:v>7.7482000051531941E-3</c:v>
                </c:pt>
                <c:pt idx="131">
                  <c:v>3.4064000064972788E-3</c:v>
                </c:pt>
                <c:pt idx="132">
                  <c:v>-4.087799992703367E-3</c:v>
                </c:pt>
                <c:pt idx="133">
                  <c:v>6.3788000043132342E-3</c:v>
                </c:pt>
                <c:pt idx="135">
                  <c:v>5.6560000011813827E-3</c:v>
                </c:pt>
                <c:pt idx="136">
                  <c:v>1.0896200001297984E-2</c:v>
                </c:pt>
                <c:pt idx="137">
                  <c:v>1.8431999997119419E-3</c:v>
                </c:pt>
                <c:pt idx="138">
                  <c:v>1.2134200005675666E-2</c:v>
                </c:pt>
                <c:pt idx="139">
                  <c:v>6.7924000031780452E-3</c:v>
                </c:pt>
                <c:pt idx="140">
                  <c:v>7.7416000058292411E-3</c:v>
                </c:pt>
                <c:pt idx="141">
                  <c:v>8.7416000023949891E-3</c:v>
                </c:pt>
                <c:pt idx="143">
                  <c:v>8.2843999989563599E-3</c:v>
                </c:pt>
                <c:pt idx="144">
                  <c:v>1.3284400003612973E-2</c:v>
                </c:pt>
                <c:pt idx="145">
                  <c:v>5.1182000024709851E-3</c:v>
                </c:pt>
                <c:pt idx="146">
                  <c:v>1.0042000001703855E-2</c:v>
                </c:pt>
                <c:pt idx="147">
                  <c:v>6.3076000078581274E-3</c:v>
                </c:pt>
                <c:pt idx="148">
                  <c:v>5.5477999994764104E-3</c:v>
                </c:pt>
                <c:pt idx="149">
                  <c:v>7.1805999978096224E-3</c:v>
                </c:pt>
                <c:pt idx="150">
                  <c:v>1.0180600002058782E-2</c:v>
                </c:pt>
                <c:pt idx="151">
                  <c:v>9.3118000004324131E-3</c:v>
                </c:pt>
                <c:pt idx="152">
                  <c:v>-1.8008999977610074E-3</c:v>
                </c:pt>
                <c:pt idx="154">
                  <c:v>1.3344600003620144E-2</c:v>
                </c:pt>
                <c:pt idx="155">
                  <c:v>1.3344600003620144E-2</c:v>
                </c:pt>
                <c:pt idx="156">
                  <c:v>5.5848000047262758E-3</c:v>
                </c:pt>
                <c:pt idx="157">
                  <c:v>7.7720000044791959E-3</c:v>
                </c:pt>
                <c:pt idx="158">
                  <c:v>9.9868000033893622E-3</c:v>
                </c:pt>
                <c:pt idx="159">
                  <c:v>1.1936000002606306E-2</c:v>
                </c:pt>
                <c:pt idx="160">
                  <c:v>6.9106000082683749E-3</c:v>
                </c:pt>
                <c:pt idx="162">
                  <c:v>1.0100000006787013E-2</c:v>
                </c:pt>
                <c:pt idx="163">
                  <c:v>-9.7619999723974615E-4</c:v>
                </c:pt>
                <c:pt idx="164">
                  <c:v>7.1856000067782588E-3</c:v>
                </c:pt>
                <c:pt idx="165">
                  <c:v>5.4258000018307939E-3</c:v>
                </c:pt>
                <c:pt idx="166">
                  <c:v>1.1425800003053155E-2</c:v>
                </c:pt>
                <c:pt idx="167">
                  <c:v>9.0840000048046932E-3</c:v>
                </c:pt>
                <c:pt idx="169">
                  <c:v>5.0564000048325397E-3</c:v>
                </c:pt>
                <c:pt idx="170">
                  <c:v>4.3473999976413324E-3</c:v>
                </c:pt>
                <c:pt idx="171">
                  <c:v>9.3474000022979453E-3</c:v>
                </c:pt>
                <c:pt idx="172">
                  <c:v>2.3844000024837442E-3</c:v>
                </c:pt>
                <c:pt idx="173">
                  <c:v>4.6500000025844201E-3</c:v>
                </c:pt>
                <c:pt idx="175">
                  <c:v>2.4722000089241192E-3</c:v>
                </c:pt>
                <c:pt idx="176">
                  <c:v>2.9780000040773302E-3</c:v>
                </c:pt>
                <c:pt idx="177">
                  <c:v>-7.2527999946032651E-3</c:v>
                </c:pt>
                <c:pt idx="179">
                  <c:v>-2.0655999978771433E-3</c:v>
                </c:pt>
                <c:pt idx="180">
                  <c:v>-9.1000001702923328E-5</c:v>
                </c:pt>
                <c:pt idx="181">
                  <c:v>-1.850799992098473E-3</c:v>
                </c:pt>
                <c:pt idx="183">
                  <c:v>-6.0285999934421852E-3</c:v>
                </c:pt>
                <c:pt idx="184">
                  <c:v>-5.8138000022154301E-3</c:v>
                </c:pt>
                <c:pt idx="187">
                  <c:v>5.8820000413106754E-4</c:v>
                </c:pt>
                <c:pt idx="188">
                  <c:v>-7.5641999937943183E-3</c:v>
                </c:pt>
                <c:pt idx="189">
                  <c:v>-5.5641999933868647E-3</c:v>
                </c:pt>
                <c:pt idx="190">
                  <c:v>-1.3185399991925806E-2</c:v>
                </c:pt>
                <c:pt idx="191">
                  <c:v>-1.4212999994924758E-2</c:v>
                </c:pt>
                <c:pt idx="193">
                  <c:v>-4.9728000012692064E-3</c:v>
                </c:pt>
                <c:pt idx="194">
                  <c:v>-1.6935799998464063E-2</c:v>
                </c:pt>
                <c:pt idx="195">
                  <c:v>-1.5935799994622357E-2</c:v>
                </c:pt>
                <c:pt idx="196">
                  <c:v>-1.3935799994214904E-2</c:v>
                </c:pt>
                <c:pt idx="197">
                  <c:v>-4.9611999929766171E-3</c:v>
                </c:pt>
                <c:pt idx="198">
                  <c:v>-1.4938000000256579E-2</c:v>
                </c:pt>
                <c:pt idx="199">
                  <c:v>-1.3697800000954885E-2</c:v>
                </c:pt>
                <c:pt idx="200">
                  <c:v>-2.4824799998896196E-2</c:v>
                </c:pt>
                <c:pt idx="201">
                  <c:v>-1.8584600002213847E-2</c:v>
                </c:pt>
                <c:pt idx="202">
                  <c:v>-5.2935999920009635E-3</c:v>
                </c:pt>
                <c:pt idx="203">
                  <c:v>-1.6395199992984999E-2</c:v>
                </c:pt>
                <c:pt idx="204">
                  <c:v>-1.7471400002250448E-2</c:v>
                </c:pt>
                <c:pt idx="205">
                  <c:v>-2.3154999995313119E-2</c:v>
                </c:pt>
                <c:pt idx="206">
                  <c:v>-1.4496799994958565E-2</c:v>
                </c:pt>
                <c:pt idx="207">
                  <c:v>-1.6180399994482286E-2</c:v>
                </c:pt>
                <c:pt idx="208">
                  <c:v>-1.9713799993041903E-2</c:v>
                </c:pt>
                <c:pt idx="209">
                  <c:v>-1.7713799999910407E-2</c:v>
                </c:pt>
                <c:pt idx="210">
                  <c:v>-2.3461999990104232E-2</c:v>
                </c:pt>
                <c:pt idx="211">
                  <c:v>-2.1461999989696778E-2</c:v>
                </c:pt>
                <c:pt idx="212">
                  <c:v>-2.0221799997671042E-2</c:v>
                </c:pt>
                <c:pt idx="213">
                  <c:v>-2.1272599995427299E-2</c:v>
                </c:pt>
                <c:pt idx="214">
                  <c:v>-2.9057799998554401E-2</c:v>
                </c:pt>
                <c:pt idx="215">
                  <c:v>-1.9274799997219816E-2</c:v>
                </c:pt>
                <c:pt idx="216">
                  <c:v>-2.2085399999923538E-2</c:v>
                </c:pt>
                <c:pt idx="217">
                  <c:v>-1.9085399995674379E-2</c:v>
                </c:pt>
                <c:pt idx="218">
                  <c:v>-2.5161599995044526E-2</c:v>
                </c:pt>
                <c:pt idx="219">
                  <c:v>-2.3845199990319088E-2</c:v>
                </c:pt>
                <c:pt idx="220">
                  <c:v>-2.6646399994206149E-2</c:v>
                </c:pt>
                <c:pt idx="221">
                  <c:v>-2.3431599998730235E-2</c:v>
                </c:pt>
                <c:pt idx="222">
                  <c:v>-2.3482399999920744E-2</c:v>
                </c:pt>
                <c:pt idx="223">
                  <c:v>-1.7558599996846169E-2</c:v>
                </c:pt>
                <c:pt idx="224">
                  <c:v>-2.5318399995740037E-2</c:v>
                </c:pt>
                <c:pt idx="225">
                  <c:v>-1.9343799991474953E-2</c:v>
                </c:pt>
                <c:pt idx="226">
                  <c:v>-2.4560799996834248E-2</c:v>
                </c:pt>
                <c:pt idx="227">
                  <c:v>-1.6916399996262044E-2</c:v>
                </c:pt>
                <c:pt idx="228">
                  <c:v>-1.0916399995039683E-2</c:v>
                </c:pt>
                <c:pt idx="229">
                  <c:v>-1.3941799996246118E-2</c:v>
                </c:pt>
                <c:pt idx="230">
                  <c:v>-1.2941799992404412E-2</c:v>
                </c:pt>
                <c:pt idx="231">
                  <c:v>-2.5752399997145403E-2</c:v>
                </c:pt>
                <c:pt idx="232">
                  <c:v>-1.4777799995499663E-2</c:v>
                </c:pt>
                <c:pt idx="233">
                  <c:v>-2.2803200001362711E-2</c:v>
                </c:pt>
                <c:pt idx="234">
                  <c:v>-1.8803200000547804E-2</c:v>
                </c:pt>
                <c:pt idx="235">
                  <c:v>-1.8906999997852836E-2</c:v>
                </c:pt>
                <c:pt idx="236">
                  <c:v>-2.2008599997207057E-2</c:v>
                </c:pt>
                <c:pt idx="237">
                  <c:v>-1.8743000000540633E-2</c:v>
                </c:pt>
                <c:pt idx="238">
                  <c:v>-1.2502799996582326E-2</c:v>
                </c:pt>
                <c:pt idx="239">
                  <c:v>-1.9578999999794178E-2</c:v>
                </c:pt>
                <c:pt idx="240">
                  <c:v>-1.8655199994100258E-2</c:v>
                </c:pt>
                <c:pt idx="241">
                  <c:v>-2.6680599999963306E-2</c:v>
                </c:pt>
                <c:pt idx="242">
                  <c:v>-1.8202399995061569E-2</c:v>
                </c:pt>
                <c:pt idx="243">
                  <c:v>-1.6227799998887349E-2</c:v>
                </c:pt>
                <c:pt idx="244">
                  <c:v>-6.5949999989243224E-3</c:v>
                </c:pt>
                <c:pt idx="245">
                  <c:v>-6.1421999998856336E-3</c:v>
                </c:pt>
                <c:pt idx="246">
                  <c:v>-1.4167599991196766E-2</c:v>
                </c:pt>
                <c:pt idx="247">
                  <c:v>-1.2192999995022546E-2</c:v>
                </c:pt>
                <c:pt idx="248">
                  <c:v>-7.7888000014354475E-3</c:v>
                </c:pt>
                <c:pt idx="249">
                  <c:v>-1.618140000209678E-2</c:v>
                </c:pt>
                <c:pt idx="250">
                  <c:v>-1.8864999998186249E-2</c:v>
                </c:pt>
                <c:pt idx="251">
                  <c:v>-2.3966599997947924E-2</c:v>
                </c:pt>
                <c:pt idx="252">
                  <c:v>-2.6259799997205846E-2</c:v>
                </c:pt>
                <c:pt idx="253">
                  <c:v>-9.121199997025542E-3</c:v>
                </c:pt>
                <c:pt idx="254">
                  <c:v>-1.1906399995496031E-2</c:v>
                </c:pt>
                <c:pt idx="255">
                  <c:v>-1.9589999996242113E-2</c:v>
                </c:pt>
                <c:pt idx="256">
                  <c:v>-1.3666199993167538E-2</c:v>
                </c:pt>
                <c:pt idx="257">
                  <c:v>-1.3666199993167538E-2</c:v>
                </c:pt>
                <c:pt idx="258">
                  <c:v>-1.3691599997400772E-2</c:v>
                </c:pt>
                <c:pt idx="259">
                  <c:v>-2.2742399996786844E-2</c:v>
                </c:pt>
                <c:pt idx="260">
                  <c:v>-1.9552999990992248E-2</c:v>
                </c:pt>
                <c:pt idx="261">
                  <c:v>-1.4552999993611593E-2</c:v>
                </c:pt>
                <c:pt idx="262">
                  <c:v>-2.8207999930600636E-3</c:v>
                </c:pt>
                <c:pt idx="263">
                  <c:v>3.419400003622286E-3</c:v>
                </c:pt>
                <c:pt idx="264">
                  <c:v>-7.5182000000495464E-3</c:v>
                </c:pt>
                <c:pt idx="265">
                  <c:v>-1.5181999988271855E-3</c:v>
                </c:pt>
                <c:pt idx="266">
                  <c:v>-1.0907999967457727E-3</c:v>
                </c:pt>
                <c:pt idx="267">
                  <c:v>-1.0283999945386313E-3</c:v>
                </c:pt>
                <c:pt idx="268">
                  <c:v>-3.0791999961365946E-3</c:v>
                </c:pt>
                <c:pt idx="269">
                  <c:v>9.2080000467831269E-4</c:v>
                </c:pt>
                <c:pt idx="270">
                  <c:v>-6.8898000026820228E-3</c:v>
                </c:pt>
                <c:pt idx="271">
                  <c:v>6.944000007933937E-3</c:v>
                </c:pt>
                <c:pt idx="272">
                  <c:v>7.0318000070983544E-3</c:v>
                </c:pt>
                <c:pt idx="273">
                  <c:v>4.2974000025424175E-3</c:v>
                </c:pt>
                <c:pt idx="274">
                  <c:v>-3.4253999911015853E-3</c:v>
                </c:pt>
                <c:pt idx="275">
                  <c:v>1.6383000001951586E-2</c:v>
                </c:pt>
                <c:pt idx="276">
                  <c:v>1.4597800000046846E-2</c:v>
                </c:pt>
                <c:pt idx="277">
                  <c:v>3.129300000728108E-2</c:v>
                </c:pt>
                <c:pt idx="278">
                  <c:v>1.8556399998487905E-2</c:v>
                </c:pt>
                <c:pt idx="279">
                  <c:v>1.4695000005303882E-2</c:v>
                </c:pt>
                <c:pt idx="280">
                  <c:v>1.6695000005711336E-2</c:v>
                </c:pt>
                <c:pt idx="281">
                  <c:v>1.8695000006118789E-2</c:v>
                </c:pt>
                <c:pt idx="282">
                  <c:v>3.2390200001827907E-2</c:v>
                </c:pt>
                <c:pt idx="283">
                  <c:v>3.4362600003078114E-2</c:v>
                </c:pt>
                <c:pt idx="284">
                  <c:v>3.3653600003162865E-2</c:v>
                </c:pt>
                <c:pt idx="285">
                  <c:v>2.7108599999337457E-2</c:v>
                </c:pt>
                <c:pt idx="286">
                  <c:v>3.2612200004223268E-2</c:v>
                </c:pt>
                <c:pt idx="287">
                  <c:v>3.0409000006329734E-2</c:v>
                </c:pt>
                <c:pt idx="288">
                  <c:v>3.6914800002705306E-2</c:v>
                </c:pt>
                <c:pt idx="289">
                  <c:v>3.4926400003314484E-2</c:v>
                </c:pt>
                <c:pt idx="290">
                  <c:v>3.9926400007971097E-2</c:v>
                </c:pt>
                <c:pt idx="291">
                  <c:v>4.3926400001510046E-2</c:v>
                </c:pt>
                <c:pt idx="292">
                  <c:v>4.1684000003442634E-2</c:v>
                </c:pt>
                <c:pt idx="293">
                  <c:v>4.3848000008438248E-2</c:v>
                </c:pt>
                <c:pt idx="294">
                  <c:v>5.0164400003268383E-2</c:v>
                </c:pt>
                <c:pt idx="295">
                  <c:v>4.5113600004697219E-2</c:v>
                </c:pt>
                <c:pt idx="296">
                  <c:v>3.8062799998442642E-2</c:v>
                </c:pt>
                <c:pt idx="297">
                  <c:v>5.7328400005644653E-2</c:v>
                </c:pt>
                <c:pt idx="300">
                  <c:v>4.556859999865992E-2</c:v>
                </c:pt>
                <c:pt idx="301">
                  <c:v>5.0464799998735543E-2</c:v>
                </c:pt>
                <c:pt idx="302">
                  <c:v>5.0552600005175918E-2</c:v>
                </c:pt>
                <c:pt idx="303">
                  <c:v>5.0425600005837623E-2</c:v>
                </c:pt>
                <c:pt idx="304">
                  <c:v>7.185300000855932E-2</c:v>
                </c:pt>
                <c:pt idx="305">
                  <c:v>5.6802200000674929E-2</c:v>
                </c:pt>
                <c:pt idx="307">
                  <c:v>5.7191600004443899E-2</c:v>
                </c:pt>
                <c:pt idx="308">
                  <c:v>5.718100001104176E-2</c:v>
                </c:pt>
                <c:pt idx="309">
                  <c:v>4.2837000000872649E-2</c:v>
                </c:pt>
                <c:pt idx="310">
                  <c:v>7.1516199997859076E-2</c:v>
                </c:pt>
                <c:pt idx="311">
                  <c:v>7.3490800001309253E-2</c:v>
                </c:pt>
                <c:pt idx="312">
                  <c:v>6.3389200004166923E-2</c:v>
                </c:pt>
                <c:pt idx="313">
                  <c:v>8.2680200001050252E-2</c:v>
                </c:pt>
                <c:pt idx="314">
                  <c:v>6.6604000006918795E-2</c:v>
                </c:pt>
                <c:pt idx="315">
                  <c:v>7.4829800003499258E-2</c:v>
                </c:pt>
                <c:pt idx="317">
                  <c:v>7.2853600002417807E-2</c:v>
                </c:pt>
                <c:pt idx="318">
                  <c:v>7.8992200003995094E-2</c:v>
                </c:pt>
                <c:pt idx="319">
                  <c:v>8.399220000137575E-2</c:v>
                </c:pt>
                <c:pt idx="321">
                  <c:v>8.099420000507962E-2</c:v>
                </c:pt>
                <c:pt idx="323">
                  <c:v>8.1052400004409719E-2</c:v>
                </c:pt>
                <c:pt idx="324">
                  <c:v>8.6558200004219543E-2</c:v>
                </c:pt>
                <c:pt idx="325">
                  <c:v>8.6933200007479172E-2</c:v>
                </c:pt>
                <c:pt idx="329">
                  <c:v>9.5307000003231224E-2</c:v>
                </c:pt>
                <c:pt idx="330">
                  <c:v>9.6863600010692608E-2</c:v>
                </c:pt>
                <c:pt idx="331">
                  <c:v>9.4996400002855808E-2</c:v>
                </c:pt>
                <c:pt idx="344">
                  <c:v>9.5834800005832221E-2</c:v>
                </c:pt>
                <c:pt idx="345">
                  <c:v>9.4874400005210191E-2</c:v>
                </c:pt>
                <c:pt idx="349">
                  <c:v>9.4218800004455261E-2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9-4ED5-816C-0942B0D286DF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2'!$J$21:$J$964</c:f>
              <c:numCache>
                <c:formatCode>General</c:formatCode>
                <c:ptCount val="944"/>
                <c:pt idx="115">
                  <c:v>5.1132000080542639E-3</c:v>
                </c:pt>
                <c:pt idx="123">
                  <c:v>1.4344800008984748E-2</c:v>
                </c:pt>
                <c:pt idx="129">
                  <c:v>2.0498000085353851E-3</c:v>
                </c:pt>
                <c:pt idx="134">
                  <c:v>5.6814000054146163E-3</c:v>
                </c:pt>
                <c:pt idx="142">
                  <c:v>9.4130000070435926E-3</c:v>
                </c:pt>
                <c:pt idx="153">
                  <c:v>7.7445999995688908E-3</c:v>
                </c:pt>
                <c:pt idx="161">
                  <c:v>-1.923800002259668E-3</c:v>
                </c:pt>
                <c:pt idx="168">
                  <c:v>9.2078000016044825E-3</c:v>
                </c:pt>
                <c:pt idx="174">
                  <c:v>3.3393999983672984E-3</c:v>
                </c:pt>
                <c:pt idx="178">
                  <c:v>-7.5289999949745834E-3</c:v>
                </c:pt>
                <c:pt idx="182">
                  <c:v>-5.2613999941968359E-3</c:v>
                </c:pt>
                <c:pt idx="185">
                  <c:v>-6.1227999904076569E-3</c:v>
                </c:pt>
                <c:pt idx="186">
                  <c:v>-9.9847999954363331E-3</c:v>
                </c:pt>
                <c:pt idx="192">
                  <c:v>-1.5396599992527626E-2</c:v>
                </c:pt>
                <c:pt idx="298">
                  <c:v>4.6986600005766377E-2</c:v>
                </c:pt>
                <c:pt idx="299">
                  <c:v>4.7086600003240164E-2</c:v>
                </c:pt>
                <c:pt idx="316">
                  <c:v>7.1779000005335547E-2</c:v>
                </c:pt>
                <c:pt idx="322">
                  <c:v>8.0952400006935932E-2</c:v>
                </c:pt>
                <c:pt idx="326">
                  <c:v>9.0577000002667774E-2</c:v>
                </c:pt>
                <c:pt idx="327">
                  <c:v>9.1130399996472988E-2</c:v>
                </c:pt>
                <c:pt idx="332">
                  <c:v>9.5454599999357015E-2</c:v>
                </c:pt>
                <c:pt idx="336">
                  <c:v>9.5129600005748216E-2</c:v>
                </c:pt>
                <c:pt idx="351">
                  <c:v>9.3559400011145044E-2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9-4ED5-816C-0942B0D286DF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2'!$K$21:$K$964</c:f>
              <c:numCache>
                <c:formatCode>General</c:formatCode>
                <c:ptCount val="944"/>
                <c:pt idx="306">
                  <c:v>5.6193200005509425E-2</c:v>
                </c:pt>
                <c:pt idx="320">
                  <c:v>8.7775200001487974E-2</c:v>
                </c:pt>
                <c:pt idx="328">
                  <c:v>9.7752000001491979E-2</c:v>
                </c:pt>
                <c:pt idx="333">
                  <c:v>9.4670999998925254E-2</c:v>
                </c:pt>
                <c:pt idx="334">
                  <c:v>9.4970999998622574E-2</c:v>
                </c:pt>
                <c:pt idx="335">
                  <c:v>9.7007400006987154E-2</c:v>
                </c:pt>
                <c:pt idx="337">
                  <c:v>9.6821400009503122E-2</c:v>
                </c:pt>
                <c:pt idx="338">
                  <c:v>9.8196000006282702E-2</c:v>
                </c:pt>
                <c:pt idx="339">
                  <c:v>9.8234600009163842E-2</c:v>
                </c:pt>
                <c:pt idx="340">
                  <c:v>9.8283799998171162E-2</c:v>
                </c:pt>
                <c:pt idx="341">
                  <c:v>9.8224000001209788E-2</c:v>
                </c:pt>
                <c:pt idx="342">
                  <c:v>9.7662600004696287E-2</c:v>
                </c:pt>
                <c:pt idx="343">
                  <c:v>9.4724800008407328E-2</c:v>
                </c:pt>
                <c:pt idx="346">
                  <c:v>9.4974400002683979E-2</c:v>
                </c:pt>
                <c:pt idx="347">
                  <c:v>9.5701800004462712E-2</c:v>
                </c:pt>
                <c:pt idx="348">
                  <c:v>9.496380000928184E-2</c:v>
                </c:pt>
                <c:pt idx="350">
                  <c:v>9.3917000005603768E-2</c:v>
                </c:pt>
                <c:pt idx="352">
                  <c:v>9.3475800000305753E-2</c:v>
                </c:pt>
                <c:pt idx="353">
                  <c:v>9.1825800001970492E-2</c:v>
                </c:pt>
                <c:pt idx="354">
                  <c:v>9.0264800004661083E-2</c:v>
                </c:pt>
                <c:pt idx="355">
                  <c:v>8.8303800010180566E-2</c:v>
                </c:pt>
                <c:pt idx="356">
                  <c:v>8.8968200005183462E-2</c:v>
                </c:pt>
                <c:pt idx="357">
                  <c:v>8.6364400005550124E-2</c:v>
                </c:pt>
                <c:pt idx="358">
                  <c:v>8.8803000006009825E-2</c:v>
                </c:pt>
                <c:pt idx="359">
                  <c:v>8.7641600002825726E-2</c:v>
                </c:pt>
                <c:pt idx="360">
                  <c:v>8.7331000009726267E-2</c:v>
                </c:pt>
                <c:pt idx="361">
                  <c:v>8.6092800003825687E-2</c:v>
                </c:pt>
                <c:pt idx="362">
                  <c:v>8.9567400005762465E-2</c:v>
                </c:pt>
                <c:pt idx="363">
                  <c:v>8.6016600005677901E-2</c:v>
                </c:pt>
                <c:pt idx="364">
                  <c:v>8.2003200004692189E-2</c:v>
                </c:pt>
                <c:pt idx="365">
                  <c:v>7.9479800006083678E-2</c:v>
                </c:pt>
                <c:pt idx="366">
                  <c:v>7.8358600010687951E-2</c:v>
                </c:pt>
                <c:pt idx="367">
                  <c:v>7.8357000005780719E-2</c:v>
                </c:pt>
                <c:pt idx="368">
                  <c:v>8.6016600005677901E-2</c:v>
                </c:pt>
                <c:pt idx="369">
                  <c:v>7.7605600003153086E-2</c:v>
                </c:pt>
                <c:pt idx="370">
                  <c:v>7.2644200001377612E-2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9-4ED5-816C-0942B0D286DF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2'!$L$21:$L$964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9-4ED5-816C-0942B0D286D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2'!$M$21:$M$964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9-4ED5-816C-0942B0D286D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2'!$N$21:$N$964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9-4ED5-816C-0942B0D286D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2'!$O$21:$O$964</c:f>
              <c:numCache>
                <c:formatCode>General</c:formatCode>
                <c:ptCount val="944"/>
                <c:pt idx="294">
                  <c:v>0.11660070089212195</c:v>
                </c:pt>
                <c:pt idx="295">
                  <c:v>0.11653907277094253</c:v>
                </c:pt>
                <c:pt idx="296">
                  <c:v>0.1164774446497631</c:v>
                </c:pt>
                <c:pt idx="297">
                  <c:v>0.11639527382152387</c:v>
                </c:pt>
                <c:pt idx="298">
                  <c:v>0.11638500246799398</c:v>
                </c:pt>
                <c:pt idx="299">
                  <c:v>0.11638500246799398</c:v>
                </c:pt>
                <c:pt idx="300">
                  <c:v>0.11628228893269493</c:v>
                </c:pt>
                <c:pt idx="301">
                  <c:v>0.11534759576147374</c:v>
                </c:pt>
                <c:pt idx="302">
                  <c:v>0.11504972650910653</c:v>
                </c:pt>
                <c:pt idx="303">
                  <c:v>0.11489565620615799</c:v>
                </c:pt>
                <c:pt idx="304">
                  <c:v>0.11379662137845832</c:v>
                </c:pt>
                <c:pt idx="305">
                  <c:v>0.1137349932572789</c:v>
                </c:pt>
                <c:pt idx="306">
                  <c:v>0.11368363648962938</c:v>
                </c:pt>
                <c:pt idx="307">
                  <c:v>0.11356038024727054</c:v>
                </c:pt>
                <c:pt idx="308">
                  <c:v>0.11338576723726218</c:v>
                </c:pt>
                <c:pt idx="309">
                  <c:v>0.1125640589548699</c:v>
                </c:pt>
                <c:pt idx="310">
                  <c:v>0.11096172780420498</c:v>
                </c:pt>
                <c:pt idx="311">
                  <c:v>0.11093091374361527</c:v>
                </c:pt>
                <c:pt idx="312">
                  <c:v>0.11080765750125643</c:v>
                </c:pt>
                <c:pt idx="313">
                  <c:v>0.11075630073360691</c:v>
                </c:pt>
                <c:pt idx="314">
                  <c:v>0.11066385855183777</c:v>
                </c:pt>
                <c:pt idx="315">
                  <c:v>0.10944156748177927</c:v>
                </c:pt>
                <c:pt idx="316">
                  <c:v>0.10937993936059985</c:v>
                </c:pt>
                <c:pt idx="317">
                  <c:v>0.10934912530001015</c:v>
                </c:pt>
                <c:pt idx="318">
                  <c:v>0.10911288416882237</c:v>
                </c:pt>
                <c:pt idx="319">
                  <c:v>0.10911288416882237</c:v>
                </c:pt>
                <c:pt idx="320">
                  <c:v>0.10844524618937865</c:v>
                </c:pt>
                <c:pt idx="321">
                  <c:v>0.10798303528053299</c:v>
                </c:pt>
                <c:pt idx="322">
                  <c:v>0.10797276392700308</c:v>
                </c:pt>
                <c:pt idx="323">
                  <c:v>0.10797276392700308</c:v>
                </c:pt>
                <c:pt idx="324">
                  <c:v>0.10777760820993493</c:v>
                </c:pt>
                <c:pt idx="325">
                  <c:v>0.10649368901869699</c:v>
                </c:pt>
                <c:pt idx="326">
                  <c:v>0.10537411148393752</c:v>
                </c:pt>
                <c:pt idx="327">
                  <c:v>0.1049940714033311</c:v>
                </c:pt>
                <c:pt idx="328">
                  <c:v>0.1040901922926996</c:v>
                </c:pt>
                <c:pt idx="329">
                  <c:v>0.10383340845445202</c:v>
                </c:pt>
                <c:pt idx="330">
                  <c:v>0.10369988085856327</c:v>
                </c:pt>
                <c:pt idx="331">
                  <c:v>0.10365879544444366</c:v>
                </c:pt>
                <c:pt idx="332">
                  <c:v>0.10364852409091375</c:v>
                </c:pt>
                <c:pt idx="333">
                  <c:v>0.10362798138385396</c:v>
                </c:pt>
                <c:pt idx="334">
                  <c:v>0.10362798138385396</c:v>
                </c:pt>
                <c:pt idx="335">
                  <c:v>0.1025803033238038</c:v>
                </c:pt>
                <c:pt idx="336">
                  <c:v>0.10236460489967583</c:v>
                </c:pt>
                <c:pt idx="337">
                  <c:v>9.9807037870729878E-2</c:v>
                </c:pt>
                <c:pt idx="338">
                  <c:v>9.9776223810140174E-2</c:v>
                </c:pt>
                <c:pt idx="339">
                  <c:v>9.9539982678952393E-2</c:v>
                </c:pt>
                <c:pt idx="340">
                  <c:v>9.9478354557772972E-2</c:v>
                </c:pt>
                <c:pt idx="341">
                  <c:v>9.9365369668944034E-2</c:v>
                </c:pt>
                <c:pt idx="342">
                  <c:v>9.9129128537756253E-2</c:v>
                </c:pt>
                <c:pt idx="343">
                  <c:v>9.685915940764761E-2</c:v>
                </c:pt>
                <c:pt idx="344">
                  <c:v>9.6345591731152425E-2</c:v>
                </c:pt>
                <c:pt idx="345">
                  <c:v>9.554442615581997E-2</c:v>
                </c:pt>
                <c:pt idx="346">
                  <c:v>9.554442615581997E-2</c:v>
                </c:pt>
                <c:pt idx="347">
                  <c:v>9.5472526681110642E-2</c:v>
                </c:pt>
                <c:pt idx="348">
                  <c:v>9.5369813145811611E-2</c:v>
                </c:pt>
                <c:pt idx="349">
                  <c:v>9.5113029307564018E-2</c:v>
                </c:pt>
                <c:pt idx="350">
                  <c:v>9.4075622601043782E-2</c:v>
                </c:pt>
                <c:pt idx="351">
                  <c:v>9.3746939288086875E-2</c:v>
                </c:pt>
                <c:pt idx="352">
                  <c:v>9.3726396581027063E-2</c:v>
                </c:pt>
                <c:pt idx="353">
                  <c:v>9.1158558198551218E-2</c:v>
                </c:pt>
                <c:pt idx="354">
                  <c:v>8.9669211936715218E-2</c:v>
                </c:pt>
                <c:pt idx="355">
                  <c:v>8.8179865674879232E-2</c:v>
                </c:pt>
                <c:pt idx="356">
                  <c:v>8.672133347363295E-2</c:v>
                </c:pt>
                <c:pt idx="357">
                  <c:v>8.5786640302411732E-2</c:v>
                </c:pt>
                <c:pt idx="358">
                  <c:v>8.5550399171223951E-2</c:v>
                </c:pt>
                <c:pt idx="359">
                  <c:v>8.5314158040036184E-2</c:v>
                </c:pt>
                <c:pt idx="360">
                  <c:v>8.5139545030027824E-2</c:v>
                </c:pt>
                <c:pt idx="361">
                  <c:v>8.4122681030567387E-2</c:v>
                </c:pt>
                <c:pt idx="362">
                  <c:v>8.4091866969977669E-2</c:v>
                </c:pt>
                <c:pt idx="363">
                  <c:v>8.4030238848798247E-2</c:v>
                </c:pt>
                <c:pt idx="364">
                  <c:v>8.2356008223423996E-2</c:v>
                </c:pt>
                <c:pt idx="365">
                  <c:v>8.1195345274544917E-2</c:v>
                </c:pt>
                <c:pt idx="366">
                  <c:v>8.0846119254528198E-2</c:v>
                </c:pt>
                <c:pt idx="367">
                  <c:v>8.0722863012169355E-2</c:v>
                </c:pt>
                <c:pt idx="368">
                  <c:v>8.4030238848798247E-2</c:v>
                </c:pt>
                <c:pt idx="369">
                  <c:v>7.9973054204486402E-2</c:v>
                </c:pt>
                <c:pt idx="370">
                  <c:v>7.9736813073298635E-2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9-4ED5-816C-0942B0D286DF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2'!$P$21:$P$964</c:f>
              <c:numCache>
                <c:formatCode>0.00E+00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D9-4ED5-816C-0942B0D2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11608"/>
        <c:axId val="1"/>
      </c:scatterChart>
      <c:valAx>
        <c:axId val="8113116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0490998363336"/>
              <c:y val="0.88798043687162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27050598495815E-2"/>
              <c:y val="0.39041531573259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116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11947626841244"/>
          <c:y val="0.91257060080604679"/>
          <c:w val="0.75450081833060545"/>
          <c:h val="5.4645095592559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Per - O-C Diagr.</a:t>
            </a:r>
          </a:p>
        </c:rich>
      </c:tx>
      <c:layout>
        <c:manualLayout>
          <c:xMode val="edge"/>
          <c:yMode val="edge"/>
          <c:x val="0.37091554732129067"/>
          <c:y val="4.71976401179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78277715285589"/>
          <c:y val="0.13145156855393075"/>
          <c:w val="0.82166322959630045"/>
          <c:h val="0.66796050493688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2'!$BQ$1</c:f>
              <c:strCache>
                <c:ptCount val="1"/>
                <c:pt idx="0">
                  <c:v>Q.+LTE fit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2'!$H$21:$H$964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62-46C4-B58C-8A7A22DF0C53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2'!$I$21:$I$964</c:f>
              <c:numCache>
                <c:formatCode>General</c:formatCode>
                <c:ptCount val="944"/>
                <c:pt idx="0">
                  <c:v>-2.5787799997488037E-2</c:v>
                </c:pt>
                <c:pt idx="1">
                  <c:v>-2.981319999526022E-2</c:v>
                </c:pt>
                <c:pt idx="2">
                  <c:v>-2.8863999996247003E-2</c:v>
                </c:pt>
                <c:pt idx="3">
                  <c:v>-3.1914799998048693E-2</c:v>
                </c:pt>
                <c:pt idx="4">
                  <c:v>-3.4699999996519182E-2</c:v>
                </c:pt>
                <c:pt idx="5">
                  <c:v>-3.7776199998916127E-2</c:v>
                </c:pt>
                <c:pt idx="6">
                  <c:v>-3.7459799998032395E-2</c:v>
                </c:pt>
                <c:pt idx="7">
                  <c:v>-3.3801599998696474E-2</c:v>
                </c:pt>
                <c:pt idx="8">
                  <c:v>-2.7801599997474113E-2</c:v>
                </c:pt>
                <c:pt idx="9">
                  <c:v>-3.6510599995381199E-2</c:v>
                </c:pt>
                <c:pt idx="10">
                  <c:v>-3.6852400000498164E-2</c:v>
                </c:pt>
                <c:pt idx="11">
                  <c:v>-3.8535999996383907E-2</c:v>
                </c:pt>
                <c:pt idx="12">
                  <c:v>-4.6561399998608977E-2</c:v>
                </c:pt>
                <c:pt idx="13">
                  <c:v>-2.961219999633613E-2</c:v>
                </c:pt>
                <c:pt idx="14">
                  <c:v>-3.4397399995214073E-2</c:v>
                </c:pt>
                <c:pt idx="15">
                  <c:v>-3.0208000000129687E-2</c:v>
                </c:pt>
                <c:pt idx="16">
                  <c:v>-2.7639799998723902E-2</c:v>
                </c:pt>
                <c:pt idx="17">
                  <c:v>-3.3450399998400826E-2</c:v>
                </c:pt>
                <c:pt idx="18">
                  <c:v>-2.7260999999271007E-2</c:v>
                </c:pt>
                <c:pt idx="19">
                  <c:v>-2.9071599998133024E-2</c:v>
                </c:pt>
                <c:pt idx="20">
                  <c:v>-2.6413399999000831E-2</c:v>
                </c:pt>
                <c:pt idx="21">
                  <c:v>-3.8856799998029601E-2</c:v>
                </c:pt>
                <c:pt idx="22">
                  <c:v>-2.000919999773032E-2</c:v>
                </c:pt>
                <c:pt idx="23">
                  <c:v>-2.7124599997478072E-2</c:v>
                </c:pt>
                <c:pt idx="24">
                  <c:v>-2.7200799995625857E-2</c:v>
                </c:pt>
                <c:pt idx="25">
                  <c:v>-3.1960599997546524E-2</c:v>
                </c:pt>
                <c:pt idx="26">
                  <c:v>-2.5302399997599423E-2</c:v>
                </c:pt>
                <c:pt idx="27">
                  <c:v>-3.5087599997496E-2</c:v>
                </c:pt>
                <c:pt idx="28">
                  <c:v>-3.1771199999639066E-2</c:v>
                </c:pt>
                <c:pt idx="29">
                  <c:v>-3.7796599997818703E-2</c:v>
                </c:pt>
                <c:pt idx="30">
                  <c:v>-2.087279999977909E-2</c:v>
                </c:pt>
                <c:pt idx="31">
                  <c:v>-2.6581799997074995E-2</c:v>
                </c:pt>
                <c:pt idx="32">
                  <c:v>-1.6948999997111969E-2</c:v>
                </c:pt>
                <c:pt idx="33">
                  <c:v>-2.9683400000067195E-2</c:v>
                </c:pt>
                <c:pt idx="34">
                  <c:v>5.5454000030294992E-3</c:v>
                </c:pt>
                <c:pt idx="35">
                  <c:v>9.2754000033892225E-3</c:v>
                </c:pt>
                <c:pt idx="36">
                  <c:v>1.5197000004263828E-2</c:v>
                </c:pt>
                <c:pt idx="37">
                  <c:v>7.1716000020387582E-3</c:v>
                </c:pt>
                <c:pt idx="38">
                  <c:v>2.6911000000836793E-2</c:v>
                </c:pt>
                <c:pt idx="39">
                  <c:v>2.2160600001370767E-2</c:v>
                </c:pt>
                <c:pt idx="40">
                  <c:v>2.5066199999855598E-2</c:v>
                </c:pt>
                <c:pt idx="41">
                  <c:v>2.4228000002040062E-2</c:v>
                </c:pt>
                <c:pt idx="42">
                  <c:v>3.3600200004002545E-2</c:v>
                </c:pt>
                <c:pt idx="43">
                  <c:v>2.7270000002317829E-2</c:v>
                </c:pt>
                <c:pt idx="44">
                  <c:v>2.4244600001111394E-2</c:v>
                </c:pt>
                <c:pt idx="45">
                  <c:v>3.9168400002381532E-2</c:v>
                </c:pt>
                <c:pt idx="46">
                  <c:v>2.9140800001187017E-2</c:v>
                </c:pt>
                <c:pt idx="47">
                  <c:v>2.9090000003634486E-2</c:v>
                </c:pt>
                <c:pt idx="48">
                  <c:v>5.3048000045237131E-3</c:v>
                </c:pt>
                <c:pt idx="49">
                  <c:v>2.1466599999257596E-2</c:v>
                </c:pt>
                <c:pt idx="50">
                  <c:v>2.341579999847454E-2</c:v>
                </c:pt>
                <c:pt idx="51">
                  <c:v>3.292160000273725E-2</c:v>
                </c:pt>
                <c:pt idx="52">
                  <c:v>2.8579800000443356E-2</c:v>
                </c:pt>
                <c:pt idx="53">
                  <c:v>1.9529000004695263E-2</c:v>
                </c:pt>
                <c:pt idx="54">
                  <c:v>3.6769200003618607E-2</c:v>
                </c:pt>
                <c:pt idx="55">
                  <c:v>2.0743799999763723E-2</c:v>
                </c:pt>
                <c:pt idx="56">
                  <c:v>3.2642200003465405E-2</c:v>
                </c:pt>
                <c:pt idx="57">
                  <c:v>2.69332000061695E-2</c:v>
                </c:pt>
                <c:pt idx="58">
                  <c:v>2.5907800001732539E-2</c:v>
                </c:pt>
                <c:pt idx="59">
                  <c:v>2.890780000234372E-2</c:v>
                </c:pt>
                <c:pt idx="60">
                  <c:v>2.4122600003465777E-2</c:v>
                </c:pt>
                <c:pt idx="61">
                  <c:v>2.4097200002870522E-2</c:v>
                </c:pt>
                <c:pt idx="62">
                  <c:v>2.677860000403598E-2</c:v>
                </c:pt>
                <c:pt idx="63">
                  <c:v>1.9727800001419382E-2</c:v>
                </c:pt>
                <c:pt idx="64">
                  <c:v>2.5942600004782435E-2</c:v>
                </c:pt>
                <c:pt idx="65">
                  <c:v>2.4208200000430224E-2</c:v>
                </c:pt>
                <c:pt idx="66">
                  <c:v>2.6182800000242423E-2</c:v>
                </c:pt>
                <c:pt idx="67">
                  <c:v>2.4346800000785151E-2</c:v>
                </c:pt>
                <c:pt idx="68">
                  <c:v>2.8296000000409549E-2</c:v>
                </c:pt>
                <c:pt idx="69">
                  <c:v>2.805360000274959E-2</c:v>
                </c:pt>
                <c:pt idx="70">
                  <c:v>1.926840000305674E-2</c:v>
                </c:pt>
                <c:pt idx="71">
                  <c:v>2.2243000003072666E-2</c:v>
                </c:pt>
                <c:pt idx="72">
                  <c:v>3.6559400003170595E-2</c:v>
                </c:pt>
                <c:pt idx="73">
                  <c:v>1.7217600005096756E-2</c:v>
                </c:pt>
                <c:pt idx="74">
                  <c:v>2.7875800002220785E-2</c:v>
                </c:pt>
                <c:pt idx="75">
                  <c:v>2.1166800004721154E-2</c:v>
                </c:pt>
                <c:pt idx="76">
                  <c:v>2.3774200006300816E-2</c:v>
                </c:pt>
                <c:pt idx="77">
                  <c:v>3.8621800002147211E-2</c:v>
                </c:pt>
                <c:pt idx="78">
                  <c:v>2.0596400001522852E-2</c:v>
                </c:pt>
                <c:pt idx="79">
                  <c:v>2.0545600000332342E-2</c:v>
                </c:pt>
                <c:pt idx="80">
                  <c:v>2.8375000001688022E-2</c:v>
                </c:pt>
                <c:pt idx="81">
                  <c:v>2.6033199999801582E-2</c:v>
                </c:pt>
                <c:pt idx="82">
                  <c:v>2.3298800002521602E-2</c:v>
                </c:pt>
                <c:pt idx="83">
                  <c:v>2.3273400005564326E-2</c:v>
                </c:pt>
                <c:pt idx="84">
                  <c:v>4.5890200006397208E-2</c:v>
                </c:pt>
                <c:pt idx="85">
                  <c:v>2.8763200003595557E-2</c:v>
                </c:pt>
                <c:pt idx="86">
                  <c:v>2.3610800006281352E-2</c:v>
                </c:pt>
                <c:pt idx="87">
                  <c:v>2.9015000003710156E-2</c:v>
                </c:pt>
                <c:pt idx="88">
                  <c:v>3.9048200000252109E-2</c:v>
                </c:pt>
                <c:pt idx="89">
                  <c:v>3.4579400002257898E-2</c:v>
                </c:pt>
                <c:pt idx="90">
                  <c:v>3.4554000001662644E-2</c:v>
                </c:pt>
                <c:pt idx="91">
                  <c:v>3.7411000004794914E-2</c:v>
                </c:pt>
                <c:pt idx="92">
                  <c:v>4.1789800001424737E-2</c:v>
                </c:pt>
                <c:pt idx="93">
                  <c:v>3.4910200003650971E-2</c:v>
                </c:pt>
                <c:pt idx="94">
                  <c:v>2.8744000002916437E-2</c:v>
                </c:pt>
                <c:pt idx="95">
                  <c:v>4.434919999766862E-2</c:v>
                </c:pt>
                <c:pt idx="96">
                  <c:v>4.3624200006888714E-2</c:v>
                </c:pt>
                <c:pt idx="97">
                  <c:v>4.4768600004317705E-2</c:v>
                </c:pt>
                <c:pt idx="98">
                  <c:v>4.3088600003102329E-2</c:v>
                </c:pt>
                <c:pt idx="99">
                  <c:v>4.3802600004710257E-2</c:v>
                </c:pt>
                <c:pt idx="100">
                  <c:v>2.5604400005249772E-2</c:v>
                </c:pt>
                <c:pt idx="101">
                  <c:v>1.1560800005099736E-2</c:v>
                </c:pt>
                <c:pt idx="102">
                  <c:v>1.5921400001388974E-2</c:v>
                </c:pt>
                <c:pt idx="103">
                  <c:v>2.7740000077756122E-3</c:v>
                </c:pt>
                <c:pt idx="104">
                  <c:v>4.7740000081830658E-3</c:v>
                </c:pt>
                <c:pt idx="105">
                  <c:v>8.7740000017220154E-3</c:v>
                </c:pt>
                <c:pt idx="106">
                  <c:v>-6.2370000014198013E-3</c:v>
                </c:pt>
                <c:pt idx="107">
                  <c:v>-5.2369999975780956E-3</c:v>
                </c:pt>
                <c:pt idx="108">
                  <c:v>-7.7471999975387007E-3</c:v>
                </c:pt>
                <c:pt idx="109">
                  <c:v>-4.6870000005583279E-3</c:v>
                </c:pt>
                <c:pt idx="110">
                  <c:v>-1.0206599996308796E-2</c:v>
                </c:pt>
                <c:pt idx="111">
                  <c:v>-5.6035999950836413E-3</c:v>
                </c:pt>
                <c:pt idx="112">
                  <c:v>9.2926000070292503E-3</c:v>
                </c:pt>
                <c:pt idx="113">
                  <c:v>-3.8089999943622388E-3</c:v>
                </c:pt>
                <c:pt idx="114">
                  <c:v>-4.2329999268986285E-4</c:v>
                </c:pt>
                <c:pt idx="116">
                  <c:v>-3.2859999191714451E-4</c:v>
                </c:pt>
                <c:pt idx="117">
                  <c:v>-1.2340000102994964E-4</c:v>
                </c:pt>
                <c:pt idx="118">
                  <c:v>-3.7487999943550676E-3</c:v>
                </c:pt>
                <c:pt idx="119">
                  <c:v>-2.548799995565787E-3</c:v>
                </c:pt>
                <c:pt idx="120">
                  <c:v>1.4757000004465226E-2</c:v>
                </c:pt>
                <c:pt idx="121">
                  <c:v>-2.0847999985562637E-3</c:v>
                </c:pt>
                <c:pt idx="122">
                  <c:v>8.9799999841488898E-5</c:v>
                </c:pt>
                <c:pt idx="124">
                  <c:v>1.4776000025449321E-3</c:v>
                </c:pt>
                <c:pt idx="125">
                  <c:v>1.9326000037835911E-3</c:v>
                </c:pt>
                <c:pt idx="126">
                  <c:v>1.1546000023372471E-3</c:v>
                </c:pt>
                <c:pt idx="127">
                  <c:v>2.9129200003808364E-2</c:v>
                </c:pt>
                <c:pt idx="128">
                  <c:v>1.6217000003962312E-2</c:v>
                </c:pt>
                <c:pt idx="130">
                  <c:v>7.7482000051531941E-3</c:v>
                </c:pt>
                <c:pt idx="131">
                  <c:v>3.4064000064972788E-3</c:v>
                </c:pt>
                <c:pt idx="132">
                  <c:v>-4.087799992703367E-3</c:v>
                </c:pt>
                <c:pt idx="133">
                  <c:v>6.3788000043132342E-3</c:v>
                </c:pt>
                <c:pt idx="135">
                  <c:v>5.6560000011813827E-3</c:v>
                </c:pt>
                <c:pt idx="136">
                  <c:v>1.0896200001297984E-2</c:v>
                </c:pt>
                <c:pt idx="137">
                  <c:v>1.8431999997119419E-3</c:v>
                </c:pt>
                <c:pt idx="138">
                  <c:v>1.2134200005675666E-2</c:v>
                </c:pt>
                <c:pt idx="139">
                  <c:v>6.7924000031780452E-3</c:v>
                </c:pt>
                <c:pt idx="140">
                  <c:v>7.7416000058292411E-3</c:v>
                </c:pt>
                <c:pt idx="141">
                  <c:v>8.7416000023949891E-3</c:v>
                </c:pt>
                <c:pt idx="143">
                  <c:v>8.2843999989563599E-3</c:v>
                </c:pt>
                <c:pt idx="144">
                  <c:v>1.3284400003612973E-2</c:v>
                </c:pt>
                <c:pt idx="145">
                  <c:v>5.1182000024709851E-3</c:v>
                </c:pt>
                <c:pt idx="146">
                  <c:v>1.0042000001703855E-2</c:v>
                </c:pt>
                <c:pt idx="147">
                  <c:v>6.3076000078581274E-3</c:v>
                </c:pt>
                <c:pt idx="148">
                  <c:v>5.5477999994764104E-3</c:v>
                </c:pt>
                <c:pt idx="149">
                  <c:v>7.1805999978096224E-3</c:v>
                </c:pt>
                <c:pt idx="150">
                  <c:v>1.0180600002058782E-2</c:v>
                </c:pt>
                <c:pt idx="151">
                  <c:v>9.3118000004324131E-3</c:v>
                </c:pt>
                <c:pt idx="152">
                  <c:v>-1.8008999977610074E-3</c:v>
                </c:pt>
                <c:pt idx="154">
                  <c:v>1.3344600003620144E-2</c:v>
                </c:pt>
                <c:pt idx="155">
                  <c:v>1.3344600003620144E-2</c:v>
                </c:pt>
                <c:pt idx="156">
                  <c:v>5.5848000047262758E-3</c:v>
                </c:pt>
                <c:pt idx="157">
                  <c:v>7.7720000044791959E-3</c:v>
                </c:pt>
                <c:pt idx="158">
                  <c:v>9.9868000033893622E-3</c:v>
                </c:pt>
                <c:pt idx="159">
                  <c:v>1.1936000002606306E-2</c:v>
                </c:pt>
                <c:pt idx="160">
                  <c:v>6.9106000082683749E-3</c:v>
                </c:pt>
                <c:pt idx="162">
                  <c:v>1.0100000006787013E-2</c:v>
                </c:pt>
                <c:pt idx="163">
                  <c:v>-9.7619999723974615E-4</c:v>
                </c:pt>
                <c:pt idx="164">
                  <c:v>7.1856000067782588E-3</c:v>
                </c:pt>
                <c:pt idx="165">
                  <c:v>5.4258000018307939E-3</c:v>
                </c:pt>
                <c:pt idx="166">
                  <c:v>1.1425800003053155E-2</c:v>
                </c:pt>
                <c:pt idx="167">
                  <c:v>9.0840000048046932E-3</c:v>
                </c:pt>
                <c:pt idx="169">
                  <c:v>5.0564000048325397E-3</c:v>
                </c:pt>
                <c:pt idx="170">
                  <c:v>4.3473999976413324E-3</c:v>
                </c:pt>
                <c:pt idx="171">
                  <c:v>9.3474000022979453E-3</c:v>
                </c:pt>
                <c:pt idx="172">
                  <c:v>2.3844000024837442E-3</c:v>
                </c:pt>
                <c:pt idx="173">
                  <c:v>4.6500000025844201E-3</c:v>
                </c:pt>
                <c:pt idx="175">
                  <c:v>2.4722000089241192E-3</c:v>
                </c:pt>
                <c:pt idx="176">
                  <c:v>2.9780000040773302E-3</c:v>
                </c:pt>
                <c:pt idx="177">
                  <c:v>-7.2527999946032651E-3</c:v>
                </c:pt>
                <c:pt idx="179">
                  <c:v>-2.0655999978771433E-3</c:v>
                </c:pt>
                <c:pt idx="180">
                  <c:v>-9.1000001702923328E-5</c:v>
                </c:pt>
                <c:pt idx="181">
                  <c:v>-1.850799992098473E-3</c:v>
                </c:pt>
                <c:pt idx="183">
                  <c:v>-6.0285999934421852E-3</c:v>
                </c:pt>
                <c:pt idx="184">
                  <c:v>-5.8138000022154301E-3</c:v>
                </c:pt>
                <c:pt idx="187">
                  <c:v>5.8820000413106754E-4</c:v>
                </c:pt>
                <c:pt idx="188">
                  <c:v>-7.5641999937943183E-3</c:v>
                </c:pt>
                <c:pt idx="189">
                  <c:v>-5.5641999933868647E-3</c:v>
                </c:pt>
                <c:pt idx="190">
                  <c:v>-1.3185399991925806E-2</c:v>
                </c:pt>
                <c:pt idx="191">
                  <c:v>-1.4212999994924758E-2</c:v>
                </c:pt>
                <c:pt idx="193">
                  <c:v>-4.9728000012692064E-3</c:v>
                </c:pt>
                <c:pt idx="194">
                  <c:v>-1.6935799998464063E-2</c:v>
                </c:pt>
                <c:pt idx="195">
                  <c:v>-1.5935799994622357E-2</c:v>
                </c:pt>
                <c:pt idx="196">
                  <c:v>-1.3935799994214904E-2</c:v>
                </c:pt>
                <c:pt idx="197">
                  <c:v>-4.9611999929766171E-3</c:v>
                </c:pt>
                <c:pt idx="198">
                  <c:v>-1.4938000000256579E-2</c:v>
                </c:pt>
                <c:pt idx="199">
                  <c:v>-1.3697800000954885E-2</c:v>
                </c:pt>
                <c:pt idx="200">
                  <c:v>-2.4824799998896196E-2</c:v>
                </c:pt>
                <c:pt idx="201">
                  <c:v>-1.8584600002213847E-2</c:v>
                </c:pt>
                <c:pt idx="202">
                  <c:v>-5.2935999920009635E-3</c:v>
                </c:pt>
                <c:pt idx="203">
                  <c:v>-1.6395199992984999E-2</c:v>
                </c:pt>
                <c:pt idx="204">
                  <c:v>-1.7471400002250448E-2</c:v>
                </c:pt>
                <c:pt idx="205">
                  <c:v>-2.3154999995313119E-2</c:v>
                </c:pt>
                <c:pt idx="206">
                  <c:v>-1.4496799994958565E-2</c:v>
                </c:pt>
                <c:pt idx="207">
                  <c:v>-1.6180399994482286E-2</c:v>
                </c:pt>
                <c:pt idx="208">
                  <c:v>-1.9713799993041903E-2</c:v>
                </c:pt>
                <c:pt idx="209">
                  <c:v>-1.7713799999910407E-2</c:v>
                </c:pt>
                <c:pt idx="210">
                  <c:v>-2.3461999990104232E-2</c:v>
                </c:pt>
                <c:pt idx="211">
                  <c:v>-2.1461999989696778E-2</c:v>
                </c:pt>
                <c:pt idx="212">
                  <c:v>-2.0221799997671042E-2</c:v>
                </c:pt>
                <c:pt idx="213">
                  <c:v>-2.1272599995427299E-2</c:v>
                </c:pt>
                <c:pt idx="214">
                  <c:v>-2.9057799998554401E-2</c:v>
                </c:pt>
                <c:pt idx="215">
                  <c:v>-1.9274799997219816E-2</c:v>
                </c:pt>
                <c:pt idx="216">
                  <c:v>-2.2085399999923538E-2</c:v>
                </c:pt>
                <c:pt idx="217">
                  <c:v>-1.9085399995674379E-2</c:v>
                </c:pt>
                <c:pt idx="218">
                  <c:v>-2.5161599995044526E-2</c:v>
                </c:pt>
                <c:pt idx="219">
                  <c:v>-2.3845199990319088E-2</c:v>
                </c:pt>
                <c:pt idx="220">
                  <c:v>-2.6646399994206149E-2</c:v>
                </c:pt>
                <c:pt idx="221">
                  <c:v>-2.3431599998730235E-2</c:v>
                </c:pt>
                <c:pt idx="222">
                  <c:v>-2.3482399999920744E-2</c:v>
                </c:pt>
                <c:pt idx="223">
                  <c:v>-1.7558599996846169E-2</c:v>
                </c:pt>
                <c:pt idx="224">
                  <c:v>-2.5318399995740037E-2</c:v>
                </c:pt>
                <c:pt idx="225">
                  <c:v>-1.9343799991474953E-2</c:v>
                </c:pt>
                <c:pt idx="226">
                  <c:v>-2.4560799996834248E-2</c:v>
                </c:pt>
                <c:pt idx="227">
                  <c:v>-1.6916399996262044E-2</c:v>
                </c:pt>
                <c:pt idx="228">
                  <c:v>-1.0916399995039683E-2</c:v>
                </c:pt>
                <c:pt idx="229">
                  <c:v>-1.3941799996246118E-2</c:v>
                </c:pt>
                <c:pt idx="230">
                  <c:v>-1.2941799992404412E-2</c:v>
                </c:pt>
                <c:pt idx="231">
                  <c:v>-2.5752399997145403E-2</c:v>
                </c:pt>
                <c:pt idx="232">
                  <c:v>-1.4777799995499663E-2</c:v>
                </c:pt>
                <c:pt idx="233">
                  <c:v>-2.2803200001362711E-2</c:v>
                </c:pt>
                <c:pt idx="234">
                  <c:v>-1.8803200000547804E-2</c:v>
                </c:pt>
                <c:pt idx="235">
                  <c:v>-1.8906999997852836E-2</c:v>
                </c:pt>
                <c:pt idx="236">
                  <c:v>-2.2008599997207057E-2</c:v>
                </c:pt>
                <c:pt idx="237">
                  <c:v>-1.8743000000540633E-2</c:v>
                </c:pt>
                <c:pt idx="238">
                  <c:v>-1.2502799996582326E-2</c:v>
                </c:pt>
                <c:pt idx="239">
                  <c:v>-1.9578999999794178E-2</c:v>
                </c:pt>
                <c:pt idx="240">
                  <c:v>-1.8655199994100258E-2</c:v>
                </c:pt>
                <c:pt idx="241">
                  <c:v>-2.6680599999963306E-2</c:v>
                </c:pt>
                <c:pt idx="242">
                  <c:v>-1.8202399995061569E-2</c:v>
                </c:pt>
                <c:pt idx="243">
                  <c:v>-1.6227799998887349E-2</c:v>
                </c:pt>
                <c:pt idx="244">
                  <c:v>-6.5949999989243224E-3</c:v>
                </c:pt>
                <c:pt idx="245">
                  <c:v>-6.1421999998856336E-3</c:v>
                </c:pt>
                <c:pt idx="246">
                  <c:v>-1.4167599991196766E-2</c:v>
                </c:pt>
                <c:pt idx="247">
                  <c:v>-1.2192999995022546E-2</c:v>
                </c:pt>
                <c:pt idx="248">
                  <c:v>-7.7888000014354475E-3</c:v>
                </c:pt>
                <c:pt idx="249">
                  <c:v>-1.618140000209678E-2</c:v>
                </c:pt>
                <c:pt idx="250">
                  <c:v>-1.8864999998186249E-2</c:v>
                </c:pt>
                <c:pt idx="251">
                  <c:v>-2.3966599997947924E-2</c:v>
                </c:pt>
                <c:pt idx="252">
                  <c:v>-2.6259799997205846E-2</c:v>
                </c:pt>
                <c:pt idx="253">
                  <c:v>-9.121199997025542E-3</c:v>
                </c:pt>
                <c:pt idx="254">
                  <c:v>-1.1906399995496031E-2</c:v>
                </c:pt>
                <c:pt idx="255">
                  <c:v>-1.9589999996242113E-2</c:v>
                </c:pt>
                <c:pt idx="256">
                  <c:v>-1.3666199993167538E-2</c:v>
                </c:pt>
                <c:pt idx="257">
                  <c:v>-1.3666199993167538E-2</c:v>
                </c:pt>
                <c:pt idx="258">
                  <c:v>-1.3691599997400772E-2</c:v>
                </c:pt>
                <c:pt idx="259">
                  <c:v>-2.2742399996786844E-2</c:v>
                </c:pt>
                <c:pt idx="260">
                  <c:v>-1.9552999990992248E-2</c:v>
                </c:pt>
                <c:pt idx="261">
                  <c:v>-1.4552999993611593E-2</c:v>
                </c:pt>
                <c:pt idx="262">
                  <c:v>-2.8207999930600636E-3</c:v>
                </c:pt>
                <c:pt idx="263">
                  <c:v>3.419400003622286E-3</c:v>
                </c:pt>
                <c:pt idx="264">
                  <c:v>-7.5182000000495464E-3</c:v>
                </c:pt>
                <c:pt idx="265">
                  <c:v>-1.5181999988271855E-3</c:v>
                </c:pt>
                <c:pt idx="266">
                  <c:v>-1.0907999967457727E-3</c:v>
                </c:pt>
                <c:pt idx="267">
                  <c:v>-1.0283999945386313E-3</c:v>
                </c:pt>
                <c:pt idx="268">
                  <c:v>-3.0791999961365946E-3</c:v>
                </c:pt>
                <c:pt idx="269">
                  <c:v>9.2080000467831269E-4</c:v>
                </c:pt>
                <c:pt idx="270">
                  <c:v>-6.8898000026820228E-3</c:v>
                </c:pt>
                <c:pt idx="271">
                  <c:v>6.944000007933937E-3</c:v>
                </c:pt>
                <c:pt idx="272">
                  <c:v>7.0318000070983544E-3</c:v>
                </c:pt>
                <c:pt idx="273">
                  <c:v>4.2974000025424175E-3</c:v>
                </c:pt>
                <c:pt idx="274">
                  <c:v>-3.4253999911015853E-3</c:v>
                </c:pt>
                <c:pt idx="275">
                  <c:v>1.6383000001951586E-2</c:v>
                </c:pt>
                <c:pt idx="276">
                  <c:v>1.4597800000046846E-2</c:v>
                </c:pt>
                <c:pt idx="277">
                  <c:v>3.129300000728108E-2</c:v>
                </c:pt>
                <c:pt idx="278">
                  <c:v>1.8556399998487905E-2</c:v>
                </c:pt>
                <c:pt idx="279">
                  <c:v>1.4695000005303882E-2</c:v>
                </c:pt>
                <c:pt idx="280">
                  <c:v>1.6695000005711336E-2</c:v>
                </c:pt>
                <c:pt idx="281">
                  <c:v>1.8695000006118789E-2</c:v>
                </c:pt>
                <c:pt idx="282">
                  <c:v>3.2390200001827907E-2</c:v>
                </c:pt>
                <c:pt idx="283">
                  <c:v>3.4362600003078114E-2</c:v>
                </c:pt>
                <c:pt idx="284">
                  <c:v>3.3653600003162865E-2</c:v>
                </c:pt>
                <c:pt idx="285">
                  <c:v>2.7108599999337457E-2</c:v>
                </c:pt>
                <c:pt idx="286">
                  <c:v>3.2612200004223268E-2</c:v>
                </c:pt>
                <c:pt idx="287">
                  <c:v>3.0409000006329734E-2</c:v>
                </c:pt>
                <c:pt idx="288">
                  <c:v>3.6914800002705306E-2</c:v>
                </c:pt>
                <c:pt idx="289">
                  <c:v>3.4926400003314484E-2</c:v>
                </c:pt>
                <c:pt idx="290">
                  <c:v>3.9926400007971097E-2</c:v>
                </c:pt>
                <c:pt idx="291">
                  <c:v>4.3926400001510046E-2</c:v>
                </c:pt>
                <c:pt idx="292">
                  <c:v>4.1684000003442634E-2</c:v>
                </c:pt>
                <c:pt idx="293">
                  <c:v>4.3848000008438248E-2</c:v>
                </c:pt>
                <c:pt idx="294">
                  <c:v>5.0164400003268383E-2</c:v>
                </c:pt>
                <c:pt idx="295">
                  <c:v>4.5113600004697219E-2</c:v>
                </c:pt>
                <c:pt idx="296">
                  <c:v>3.8062799998442642E-2</c:v>
                </c:pt>
                <c:pt idx="297">
                  <c:v>5.7328400005644653E-2</c:v>
                </c:pt>
                <c:pt idx="300">
                  <c:v>4.556859999865992E-2</c:v>
                </c:pt>
                <c:pt idx="301">
                  <c:v>5.0464799998735543E-2</c:v>
                </c:pt>
                <c:pt idx="302">
                  <c:v>5.0552600005175918E-2</c:v>
                </c:pt>
                <c:pt idx="303">
                  <c:v>5.0425600005837623E-2</c:v>
                </c:pt>
                <c:pt idx="304">
                  <c:v>7.185300000855932E-2</c:v>
                </c:pt>
                <c:pt idx="305">
                  <c:v>5.6802200000674929E-2</c:v>
                </c:pt>
                <c:pt idx="307">
                  <c:v>5.7191600004443899E-2</c:v>
                </c:pt>
                <c:pt idx="308">
                  <c:v>5.718100001104176E-2</c:v>
                </c:pt>
                <c:pt idx="309">
                  <c:v>4.2837000000872649E-2</c:v>
                </c:pt>
                <c:pt idx="310">
                  <c:v>7.1516199997859076E-2</c:v>
                </c:pt>
                <c:pt idx="311">
                  <c:v>7.3490800001309253E-2</c:v>
                </c:pt>
                <c:pt idx="312">
                  <c:v>6.3389200004166923E-2</c:v>
                </c:pt>
                <c:pt idx="313">
                  <c:v>8.2680200001050252E-2</c:v>
                </c:pt>
                <c:pt idx="314">
                  <c:v>6.6604000006918795E-2</c:v>
                </c:pt>
                <c:pt idx="315">
                  <c:v>7.4829800003499258E-2</c:v>
                </c:pt>
                <c:pt idx="317">
                  <c:v>7.2853600002417807E-2</c:v>
                </c:pt>
                <c:pt idx="318">
                  <c:v>7.8992200003995094E-2</c:v>
                </c:pt>
                <c:pt idx="319">
                  <c:v>8.399220000137575E-2</c:v>
                </c:pt>
                <c:pt idx="321">
                  <c:v>8.099420000507962E-2</c:v>
                </c:pt>
                <c:pt idx="323">
                  <c:v>8.1052400004409719E-2</c:v>
                </c:pt>
                <c:pt idx="324">
                  <c:v>8.6558200004219543E-2</c:v>
                </c:pt>
                <c:pt idx="325">
                  <c:v>8.6933200007479172E-2</c:v>
                </c:pt>
                <c:pt idx="329">
                  <c:v>9.5307000003231224E-2</c:v>
                </c:pt>
                <c:pt idx="330">
                  <c:v>9.6863600010692608E-2</c:v>
                </c:pt>
                <c:pt idx="331">
                  <c:v>9.4996400002855808E-2</c:v>
                </c:pt>
                <c:pt idx="344">
                  <c:v>9.5834800005832221E-2</c:v>
                </c:pt>
                <c:pt idx="345">
                  <c:v>9.4874400005210191E-2</c:v>
                </c:pt>
                <c:pt idx="349">
                  <c:v>9.4218800004455261E-2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2-46C4-B58C-8A7A22DF0C53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2'!$J$21:$J$964</c:f>
              <c:numCache>
                <c:formatCode>General</c:formatCode>
                <c:ptCount val="944"/>
                <c:pt idx="115">
                  <c:v>5.1132000080542639E-3</c:v>
                </c:pt>
                <c:pt idx="123">
                  <c:v>1.4344800008984748E-2</c:v>
                </c:pt>
                <c:pt idx="129">
                  <c:v>2.0498000085353851E-3</c:v>
                </c:pt>
                <c:pt idx="134">
                  <c:v>5.6814000054146163E-3</c:v>
                </c:pt>
                <c:pt idx="142">
                  <c:v>9.4130000070435926E-3</c:v>
                </c:pt>
                <c:pt idx="153">
                  <c:v>7.7445999995688908E-3</c:v>
                </c:pt>
                <c:pt idx="161">
                  <c:v>-1.923800002259668E-3</c:v>
                </c:pt>
                <c:pt idx="168">
                  <c:v>9.2078000016044825E-3</c:v>
                </c:pt>
                <c:pt idx="174">
                  <c:v>3.3393999983672984E-3</c:v>
                </c:pt>
                <c:pt idx="178">
                  <c:v>-7.5289999949745834E-3</c:v>
                </c:pt>
                <c:pt idx="182">
                  <c:v>-5.2613999941968359E-3</c:v>
                </c:pt>
                <c:pt idx="185">
                  <c:v>-6.1227999904076569E-3</c:v>
                </c:pt>
                <c:pt idx="186">
                  <c:v>-9.9847999954363331E-3</c:v>
                </c:pt>
                <c:pt idx="192">
                  <c:v>-1.5396599992527626E-2</c:v>
                </c:pt>
                <c:pt idx="298">
                  <c:v>4.6986600005766377E-2</c:v>
                </c:pt>
                <c:pt idx="299">
                  <c:v>4.7086600003240164E-2</c:v>
                </c:pt>
                <c:pt idx="316">
                  <c:v>7.1779000005335547E-2</c:v>
                </c:pt>
                <c:pt idx="322">
                  <c:v>8.0952400006935932E-2</c:v>
                </c:pt>
                <c:pt idx="326">
                  <c:v>9.0577000002667774E-2</c:v>
                </c:pt>
                <c:pt idx="327">
                  <c:v>9.1130399996472988E-2</c:v>
                </c:pt>
                <c:pt idx="332">
                  <c:v>9.5454599999357015E-2</c:v>
                </c:pt>
                <c:pt idx="336">
                  <c:v>9.5129600005748216E-2</c:v>
                </c:pt>
                <c:pt idx="351">
                  <c:v>9.3559400011145044E-2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62-46C4-B58C-8A7A22DF0C53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2'!$K$21:$K$964</c:f>
              <c:numCache>
                <c:formatCode>General</c:formatCode>
                <c:ptCount val="944"/>
                <c:pt idx="306">
                  <c:v>5.6193200005509425E-2</c:v>
                </c:pt>
                <c:pt idx="320">
                  <c:v>8.7775200001487974E-2</c:v>
                </c:pt>
                <c:pt idx="328">
                  <c:v>9.7752000001491979E-2</c:v>
                </c:pt>
                <c:pt idx="333">
                  <c:v>9.4670999998925254E-2</c:v>
                </c:pt>
                <c:pt idx="334">
                  <c:v>9.4970999998622574E-2</c:v>
                </c:pt>
                <c:pt idx="335">
                  <c:v>9.7007400006987154E-2</c:v>
                </c:pt>
                <c:pt idx="337">
                  <c:v>9.6821400009503122E-2</c:v>
                </c:pt>
                <c:pt idx="338">
                  <c:v>9.8196000006282702E-2</c:v>
                </c:pt>
                <c:pt idx="339">
                  <c:v>9.8234600009163842E-2</c:v>
                </c:pt>
                <c:pt idx="340">
                  <c:v>9.8283799998171162E-2</c:v>
                </c:pt>
                <c:pt idx="341">
                  <c:v>9.8224000001209788E-2</c:v>
                </c:pt>
                <c:pt idx="342">
                  <c:v>9.7662600004696287E-2</c:v>
                </c:pt>
                <c:pt idx="343">
                  <c:v>9.4724800008407328E-2</c:v>
                </c:pt>
                <c:pt idx="346">
                  <c:v>9.4974400002683979E-2</c:v>
                </c:pt>
                <c:pt idx="347">
                  <c:v>9.5701800004462712E-2</c:v>
                </c:pt>
                <c:pt idx="348">
                  <c:v>9.496380000928184E-2</c:v>
                </c:pt>
                <c:pt idx="350">
                  <c:v>9.3917000005603768E-2</c:v>
                </c:pt>
                <c:pt idx="352">
                  <c:v>9.3475800000305753E-2</c:v>
                </c:pt>
                <c:pt idx="353">
                  <c:v>9.1825800001970492E-2</c:v>
                </c:pt>
                <c:pt idx="354">
                  <c:v>9.0264800004661083E-2</c:v>
                </c:pt>
                <c:pt idx="355">
                  <c:v>8.8303800010180566E-2</c:v>
                </c:pt>
                <c:pt idx="356">
                  <c:v>8.8968200005183462E-2</c:v>
                </c:pt>
                <c:pt idx="357">
                  <c:v>8.6364400005550124E-2</c:v>
                </c:pt>
                <c:pt idx="358">
                  <c:v>8.8803000006009825E-2</c:v>
                </c:pt>
                <c:pt idx="359">
                  <c:v>8.7641600002825726E-2</c:v>
                </c:pt>
                <c:pt idx="360">
                  <c:v>8.7331000009726267E-2</c:v>
                </c:pt>
                <c:pt idx="361">
                  <c:v>8.6092800003825687E-2</c:v>
                </c:pt>
                <c:pt idx="362">
                  <c:v>8.9567400005762465E-2</c:v>
                </c:pt>
                <c:pt idx="363">
                  <c:v>8.6016600005677901E-2</c:v>
                </c:pt>
                <c:pt idx="364">
                  <c:v>8.2003200004692189E-2</c:v>
                </c:pt>
                <c:pt idx="365">
                  <c:v>7.9479800006083678E-2</c:v>
                </c:pt>
                <c:pt idx="366">
                  <c:v>7.8358600010687951E-2</c:v>
                </c:pt>
                <c:pt idx="367">
                  <c:v>7.8357000005780719E-2</c:v>
                </c:pt>
                <c:pt idx="368">
                  <c:v>8.6016600005677901E-2</c:v>
                </c:pt>
                <c:pt idx="369">
                  <c:v>7.7605600003153086E-2</c:v>
                </c:pt>
                <c:pt idx="370">
                  <c:v>7.2644200001377612E-2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62-46C4-B58C-8A7A22DF0C53}"/>
            </c:ext>
          </c:extLst>
        </c:ser>
        <c:ser>
          <c:idx val="4"/>
          <c:order val="4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2'!$BP$2:$BP$87</c:f>
              <c:numCache>
                <c:formatCode>General</c:formatCode>
                <c:ptCount val="86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  <c:pt idx="81">
                  <c:v>6200</c:v>
                </c:pt>
                <c:pt idx="82">
                  <c:v>6400</c:v>
                </c:pt>
                <c:pt idx="83">
                  <c:v>6600</c:v>
                </c:pt>
                <c:pt idx="84">
                  <c:v>6800</c:v>
                </c:pt>
                <c:pt idx="85">
                  <c:v>7000</c:v>
                </c:pt>
              </c:numCache>
            </c:numRef>
          </c:xVal>
          <c:yVal>
            <c:numRef>
              <c:f>'Active 2'!$BQ$2:$BQ$87</c:f>
              <c:numCache>
                <c:formatCode>General</c:formatCode>
                <c:ptCount val="86"/>
                <c:pt idx="0">
                  <c:v>-6.9798706486168711E-3</c:v>
                </c:pt>
                <c:pt idx="1">
                  <c:v>-1.1920023093963384E-2</c:v>
                </c:pt>
                <c:pt idx="2">
                  <c:v>-1.6506029887585719E-2</c:v>
                </c:pt>
                <c:pt idx="3">
                  <c:v>-2.0637224158310385E-2</c:v>
                </c:pt>
                <c:pt idx="4">
                  <c:v>-2.4197923072358185E-2</c:v>
                </c:pt>
                <c:pt idx="5">
                  <c:v>-2.7060120848823525E-2</c:v>
                </c:pt>
                <c:pt idx="6">
                  <c:v>-2.9090872269233729E-2</c:v>
                </c:pt>
                <c:pt idx="7">
                  <c:v>-3.0166402837645455E-2</c:v>
                </c:pt>
                <c:pt idx="8">
                  <c:v>-3.0193539677515951E-2</c:v>
                </c:pt>
                <c:pt idx="9">
                  <c:v>-2.9135189802592651E-2</c:v>
                </c:pt>
                <c:pt idx="10">
                  <c:v>-2.7031331037117752E-2</c:v>
                </c:pt>
                <c:pt idx="11">
                  <c:v>-2.4004590097246824E-2</c:v>
                </c:pt>
                <c:pt idx="12">
                  <c:v>-2.0244497854921408E-2</c:v>
                </c:pt>
                <c:pt idx="13">
                  <c:v>-1.5975351858746316E-2</c:v>
                </c:pt>
                <c:pt idx="14">
                  <c:v>-1.1420814512866003E-2</c:v>
                </c:pt>
                <c:pt idx="15">
                  <c:v>-6.7774688561377961E-3</c:v>
                </c:pt>
                <c:pt idx="16">
                  <c:v>-2.202058214239932E-3</c:v>
                </c:pt>
                <c:pt idx="17">
                  <c:v>2.1898500301629001E-3</c:v>
                </c:pt>
                <c:pt idx="18">
                  <c:v>6.3187080730545877E-3</c:v>
                </c:pt>
                <c:pt idx="19">
                  <c:v>1.0133549077587727E-2</c:v>
                </c:pt>
                <c:pt idx="20">
                  <c:v>1.3604709652064485E-2</c:v>
                </c:pt>
                <c:pt idx="21">
                  <c:v>1.6717730296845579E-2</c:v>
                </c:pt>
                <c:pt idx="22">
                  <c:v>1.9468647601004124E-2</c:v>
                </c:pt>
                <c:pt idx="23">
                  <c:v>2.1860538272225088E-2</c:v>
                </c:pt>
                <c:pt idx="24">
                  <c:v>2.3901063368613404E-2</c:v>
                </c:pt>
                <c:pt idx="25">
                  <c:v>2.5600761128751644E-2</c:v>
                </c:pt>
                <c:pt idx="26">
                  <c:v>2.6971880088334406E-2</c:v>
                </c:pt>
                <c:pt idx="27">
                  <c:v>2.8027596006866367E-2</c:v>
                </c:pt>
                <c:pt idx="28">
                  <c:v>2.8781500437938451E-2</c:v>
                </c:pt>
                <c:pt idx="29">
                  <c:v>2.9247280939715958E-2</c:v>
                </c:pt>
                <c:pt idx="30">
                  <c:v>2.9438534749576271E-2</c:v>
                </c:pt>
                <c:pt idx="31">
                  <c:v>2.9368673271656008E-2</c:v>
                </c:pt>
                <c:pt idx="32">
                  <c:v>2.9050887307463427E-2</c:v>
                </c:pt>
                <c:pt idx="33">
                  <c:v>2.8498154075441005E-2</c:v>
                </c:pt>
                <c:pt idx="34">
                  <c:v>2.7723276517567216E-2</c:v>
                </c:pt>
                <c:pt idx="35">
                  <c:v>2.6738952255757075E-2</c:v>
                </c:pt>
                <c:pt idx="36">
                  <c:v>2.5557873200031379E-2</c:v>
                </c:pt>
                <c:pt idx="37">
                  <c:v>2.4192857490294963E-2</c:v>
                </c:pt>
                <c:pt idx="38">
                  <c:v>2.2657014402038343E-2</c:v>
                </c:pt>
                <c:pt idx="39">
                  <c:v>2.0963941830774845E-2</c:v>
                </c:pt>
                <c:pt idx="40">
                  <c:v>1.9127956627481874E-2</c:v>
                </c:pt>
                <c:pt idx="41">
                  <c:v>1.7164361262088968E-2</c:v>
                </c:pt>
                <c:pt idx="42">
                  <c:v>1.5089755815648687E-2</c:v>
                </c:pt>
                <c:pt idx="43">
                  <c:v>1.2922410917939432E-2</c:v>
                </c:pt>
                <c:pt idx="44">
                  <c:v>1.0682723281213159E-2</c:v>
                </c:pt>
                <c:pt idx="45">
                  <c:v>8.3937796133725807E-3</c:v>
                </c:pt>
                <c:pt idx="46">
                  <c:v>6.0820566464423725E-3</c:v>
                </c:pt>
                <c:pt idx="47">
                  <c:v>3.7782856366839809E-3</c:v>
                </c:pt>
                <c:pt idx="48">
                  <c:v>1.5185100203158729E-3</c:v>
                </c:pt>
                <c:pt idx="49">
                  <c:v>-6.5463589979149889E-4</c:v>
                </c:pt>
                <c:pt idx="50">
                  <c:v>-2.6904068266605866E-3</c:v>
                </c:pt>
                <c:pt idx="51">
                  <c:v>-4.5281913713465897E-3</c:v>
                </c:pt>
                <c:pt idx="52">
                  <c:v>-6.0955960744046786E-3</c:v>
                </c:pt>
                <c:pt idx="53">
                  <c:v>-7.3065808944943536E-3</c:v>
                </c:pt>
                <c:pt idx="54">
                  <c:v>-8.0601052124156004E-3</c:v>
                </c:pt>
                <c:pt idx="55">
                  <c:v>-8.2401387351864995E-3</c:v>
                </c:pt>
                <c:pt idx="56">
                  <c:v>-7.7184436865378181E-3</c:v>
                </c:pt>
                <c:pt idx="57">
                  <c:v>-6.362100021879185E-3</c:v>
                </c:pt>
                <c:pt idx="58">
                  <c:v>-4.0477976433687529E-3</c:v>
                </c:pt>
                <c:pt idx="59">
                  <c:v>-6.8342576554562828E-4</c:v>
                </c:pt>
                <c:pt idx="60">
                  <c:v>3.7664366270012545E-3</c:v>
                </c:pt>
                <c:pt idx="61">
                  <c:v>9.2597791613603375E-3</c:v>
                </c:pt>
                <c:pt idx="62">
                  <c:v>1.5672069279032252E-2</c:v>
                </c:pt>
                <c:pt idx="63">
                  <c:v>2.2812502365035611E-2</c:v>
                </c:pt>
                <c:pt idx="64">
                  <c:v>3.0456391527545396E-2</c:v>
                </c:pt>
                <c:pt idx="65">
                  <c:v>3.8380473519485529E-2</c:v>
                </c:pt>
                <c:pt idx="66">
                  <c:v>4.6389040528565829E-2</c:v>
                </c:pt>
                <c:pt idx="67">
                  <c:v>5.4326374641644845E-2</c:v>
                </c:pt>
                <c:pt idx="68">
                  <c:v>6.2077865062375746E-2</c:v>
                </c:pt>
                <c:pt idx="69">
                  <c:v>6.9564752720776182E-2</c:v>
                </c:pt>
                <c:pt idx="70">
                  <c:v>7.673667355972158E-2</c:v>
                </c:pt>
                <c:pt idx="71">
                  <c:v>8.3564402101206608E-2</c:v>
                </c:pt>
                <c:pt idx="72">
                  <c:v>9.0033785452385801E-2</c:v>
                </c:pt>
                <c:pt idx="73">
                  <c:v>9.6141068513150019E-2</c:v>
                </c:pt>
                <c:pt idx="74">
                  <c:v>0.10188946555510932</c:v>
                </c:pt>
                <c:pt idx="75">
                  <c:v>0.10728672558636249</c:v>
                </c:pt>
                <c:pt idx="76">
                  <c:v>0.11234344063124675</c:v>
                </c:pt>
                <c:pt idx="77">
                  <c:v>0.11707188987159631</c:v>
                </c:pt>
                <c:pt idx="78">
                  <c:v>0.12148526438106558</c:v>
                </c:pt>
                <c:pt idx="79">
                  <c:v>0.1255971612171437</c:v>
                </c:pt>
                <c:pt idx="80">
                  <c:v>0.12942126750815575</c:v>
                </c:pt>
                <c:pt idx="81">
                  <c:v>0.13297117679632833</c:v>
                </c:pt>
                <c:pt idx="82">
                  <c:v>0.13626029531760889</c:v>
                </c:pt>
                <c:pt idx="83">
                  <c:v>0.13930180843510201</c:v>
                </c:pt>
                <c:pt idx="84">
                  <c:v>0.14210868852563718</c:v>
                </c:pt>
                <c:pt idx="85">
                  <c:v>0.14469373501973212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62-46C4-B58C-8A7A22DF0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06688"/>
        <c:axId val="1"/>
      </c:scatterChart>
      <c:valAx>
        <c:axId val="8113066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4464858559351"/>
              <c:y val="0.87905852476405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326990376202979E-2"/>
              <c:y val="0.42772986709994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06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38613555658483"/>
          <c:y val="0.9026573448230476"/>
          <c:w val="0.48529497538297911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Per - O-C Diagr.</a:t>
            </a:r>
          </a:p>
        </c:rich>
      </c:tx>
      <c:layout>
        <c:manualLayout>
          <c:xMode val="edge"/>
          <c:yMode val="edge"/>
          <c:x val="0.36797274275979558"/>
          <c:y val="4.4817927170868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434412265758"/>
          <c:y val="0.22409024884631271"/>
          <c:w val="0.77853492333901197"/>
          <c:h val="0.585435775110991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2'!$AD$21:$AD$372</c:f>
              <c:numCache>
                <c:formatCode>General</c:formatCode>
                <c:ptCount val="352"/>
                <c:pt idx="0">
                  <c:v>9.0571327874292007E-4</c:v>
                </c:pt>
                <c:pt idx="1">
                  <c:v>-3.0809623847735945E-3</c:v>
                </c:pt>
                <c:pt idx="2">
                  <c:v>-2.0548641533257028E-3</c:v>
                </c:pt>
                <c:pt idx="3">
                  <c:v>-5.0295028435904457E-3</c:v>
                </c:pt>
                <c:pt idx="4">
                  <c:v>-7.6398791476956565E-3</c:v>
                </c:pt>
                <c:pt idx="5">
                  <c:v>-1.0605842734781053E-2</c:v>
                </c:pt>
                <c:pt idx="6">
                  <c:v>-1.0265175802659614E-2</c:v>
                </c:pt>
                <c:pt idx="7">
                  <c:v>-6.5948738075385302E-3</c:v>
                </c:pt>
                <c:pt idx="8">
                  <c:v>-5.9487380631616932E-4</c:v>
                </c:pt>
                <c:pt idx="9">
                  <c:v>-9.2436791852869502E-3</c:v>
                </c:pt>
                <c:pt idx="10">
                  <c:v>-9.5735034543146177E-3</c:v>
                </c:pt>
                <c:pt idx="11">
                  <c:v>-1.1233215297844129E-2</c:v>
                </c:pt>
                <c:pt idx="12">
                  <c:v>-1.9222941618579528E-2</c:v>
                </c:pt>
                <c:pt idx="13">
                  <c:v>-2.2029666542937518E-3</c:v>
                </c:pt>
                <c:pt idx="14">
                  <c:v>-6.8260107264286052E-3</c:v>
                </c:pt>
                <c:pt idx="15">
                  <c:v>-2.4453797318905734E-3</c:v>
                </c:pt>
                <c:pt idx="16">
                  <c:v>6.5841622421806967E-4</c:v>
                </c:pt>
                <c:pt idx="17">
                  <c:v>-4.9866121761946366E-3</c:v>
                </c:pt>
                <c:pt idx="18">
                  <c:v>1.3617508387740382E-3</c:v>
                </c:pt>
                <c:pt idx="19">
                  <c:v>-2.9657017707265115E-4</c:v>
                </c:pt>
                <c:pt idx="20">
                  <c:v>2.3703776628255235E-3</c:v>
                </c:pt>
                <c:pt idx="21">
                  <c:v>-9.9614352736895478E-3</c:v>
                </c:pt>
                <c:pt idx="22">
                  <c:v>9.0340804977138284E-3</c:v>
                </c:pt>
                <c:pt idx="23">
                  <c:v>2.3090135752990917E-3</c:v>
                </c:pt>
                <c:pt idx="24">
                  <c:v>2.2922905574818478E-3</c:v>
                </c:pt>
                <c:pt idx="25">
                  <c:v>-2.3975348562238277E-3</c:v>
                </c:pt>
                <c:pt idx="26">
                  <c:v>4.2668775840562154E-3</c:v>
                </c:pt>
                <c:pt idx="27">
                  <c:v>-5.4339654713868035E-3</c:v>
                </c:pt>
                <c:pt idx="28">
                  <c:v>-2.1059144479099109E-3</c:v>
                </c:pt>
                <c:pt idx="29">
                  <c:v>-8.1140259894940669E-3</c:v>
                </c:pt>
                <c:pt idx="30">
                  <c:v>8.8602820638260735E-3</c:v>
                </c:pt>
                <c:pt idx="31">
                  <c:v>3.1784599211590811E-3</c:v>
                </c:pt>
                <c:pt idx="32">
                  <c:v>1.2832547203194121E-2</c:v>
                </c:pt>
                <c:pt idx="33">
                  <c:v>1.3950517233191073E-4</c:v>
                </c:pt>
                <c:pt idx="34">
                  <c:v>1.0087242459210751E-2</c:v>
                </c:pt>
                <c:pt idx="35">
                  <c:v>1.0425385229365581E-2</c:v>
                </c:pt>
                <c:pt idx="36">
                  <c:v>1.4408867969722735E-2</c:v>
                </c:pt>
                <c:pt idx="37">
                  <c:v>6.3181890460701894E-3</c:v>
                </c:pt>
                <c:pt idx="38">
                  <c:v>2.049293215186053E-2</c:v>
                </c:pt>
                <c:pt idx="39">
                  <c:v>1.3267844832226375E-2</c:v>
                </c:pt>
                <c:pt idx="40">
                  <c:v>1.2448652907111127E-2</c:v>
                </c:pt>
                <c:pt idx="41">
                  <c:v>9.9717823369829366E-3</c:v>
                </c:pt>
                <c:pt idx="42">
                  <c:v>1.531106269616709E-2</c:v>
                </c:pt>
                <c:pt idx="43">
                  <c:v>8.455208589813943E-3</c:v>
                </c:pt>
                <c:pt idx="44">
                  <c:v>5.3899422189205744E-3</c:v>
                </c:pt>
                <c:pt idx="45">
                  <c:v>2.0194629928190953E-2</c:v>
                </c:pt>
                <c:pt idx="46">
                  <c:v>9.1153419138441417E-3</c:v>
                </c:pt>
                <c:pt idx="47">
                  <c:v>8.989957288470761E-3</c:v>
                </c:pt>
                <c:pt idx="48">
                  <c:v>-1.4968021546248943E-2</c:v>
                </c:pt>
                <c:pt idx="49">
                  <c:v>2.1797568816980112E-5</c:v>
                </c:pt>
                <c:pt idx="50">
                  <c:v>1.9027610347678026E-3</c:v>
                </c:pt>
                <c:pt idx="51">
                  <c:v>1.1194573628519815E-2</c:v>
                </c:pt>
                <c:pt idx="52">
                  <c:v>6.841599240322245E-3</c:v>
                </c:pt>
                <c:pt idx="53">
                  <c:v>-2.2760622513128929E-3</c:v>
                </c:pt>
                <c:pt idx="54">
                  <c:v>1.4842380568326426E-2</c:v>
                </c:pt>
                <c:pt idx="55">
                  <c:v>-1.2160414323067088E-3</c:v>
                </c:pt>
                <c:pt idx="56">
                  <c:v>1.0551060395505577E-2</c:v>
                </c:pt>
                <c:pt idx="57">
                  <c:v>4.7877254492047702E-3</c:v>
                </c:pt>
                <c:pt idx="58">
                  <c:v>3.7298295895594573E-3</c:v>
                </c:pt>
                <c:pt idx="59">
                  <c:v>6.7298295901706377E-3</c:v>
                </c:pt>
                <c:pt idx="60">
                  <c:v>1.7940235751677976E-3</c:v>
                </c:pt>
                <c:pt idx="61">
                  <c:v>1.7365737833237027E-3</c:v>
                </c:pt>
                <c:pt idx="62">
                  <c:v>3.6221651615745212E-3</c:v>
                </c:pt>
                <c:pt idx="63">
                  <c:v>-3.4884884428533769E-3</c:v>
                </c:pt>
                <c:pt idx="64">
                  <c:v>2.5878600825000701E-3</c:v>
                </c:pt>
                <c:pt idx="65">
                  <c:v>7.7510245200511363E-4</c:v>
                </c:pt>
                <c:pt idx="66">
                  <c:v>2.7204601827039536E-3</c:v>
                </c:pt>
                <c:pt idx="67">
                  <c:v>6.9148555689433483E-4</c:v>
                </c:pt>
                <c:pt idx="68">
                  <c:v>4.5834614886584718E-3</c:v>
                </c:pt>
                <c:pt idx="69">
                  <c:v>3.7139659964391669E-3</c:v>
                </c:pt>
                <c:pt idx="70">
                  <c:v>-5.195474420484774E-3</c:v>
                </c:pt>
                <c:pt idx="71">
                  <c:v>-2.2472822061964173E-3</c:v>
                </c:pt>
                <c:pt idx="72">
                  <c:v>1.2051554743969285E-2</c:v>
                </c:pt>
                <c:pt idx="73">
                  <c:v>-7.2990141414502989E-3</c:v>
                </c:pt>
                <c:pt idx="74">
                  <c:v>3.3504253913860631E-3</c:v>
                </c:pt>
                <c:pt idx="75">
                  <c:v>-3.4022506348297017E-3</c:v>
                </c:pt>
                <c:pt idx="76">
                  <c:v>-8.5564373073622468E-4</c:v>
                </c:pt>
                <c:pt idx="77">
                  <c:v>1.3837520627125812E-2</c:v>
                </c:pt>
                <c:pt idx="78">
                  <c:v>-4.2133545718412643E-3</c:v>
                </c:pt>
                <c:pt idx="79">
                  <c:v>-4.3148789944982349E-3</c:v>
                </c:pt>
                <c:pt idx="80">
                  <c:v>1.8796071916862972E-3</c:v>
                </c:pt>
                <c:pt idx="81">
                  <c:v>-4.6884083550755365E-4</c:v>
                </c:pt>
                <c:pt idx="82">
                  <c:v>-3.2561368198055392E-3</c:v>
                </c:pt>
                <c:pt idx="83">
                  <c:v>-3.3012408230811974E-3</c:v>
                </c:pt>
                <c:pt idx="84">
                  <c:v>1.8563519820992618E-2</c:v>
                </c:pt>
                <c:pt idx="85">
                  <c:v>1.3537248309338015E-3</c:v>
                </c:pt>
                <c:pt idx="86">
                  <c:v>-3.895725772507002E-3</c:v>
                </c:pt>
                <c:pt idx="87">
                  <c:v>1.3471942231162402E-3</c:v>
                </c:pt>
                <c:pt idx="88">
                  <c:v>9.6318613930264918E-3</c:v>
                </c:pt>
                <c:pt idx="89">
                  <c:v>5.1540784225467956E-3</c:v>
                </c:pt>
                <c:pt idx="90">
                  <c:v>5.1271819180851719E-3</c:v>
                </c:pt>
                <c:pt idx="91">
                  <c:v>7.9774260331910013E-3</c:v>
                </c:pt>
                <c:pt idx="92">
                  <c:v>1.2372938303756076E-2</c:v>
                </c:pt>
                <c:pt idx="93">
                  <c:v>5.7785010754911083E-3</c:v>
                </c:pt>
                <c:pt idx="94">
                  <c:v>-2.6197417379941745E-4</c:v>
                </c:pt>
                <c:pt idx="95">
                  <c:v>1.556281526854407E-2</c:v>
                </c:pt>
                <c:pt idx="96">
                  <c:v>1.5231925217993048E-2</c:v>
                </c:pt>
                <c:pt idx="97">
                  <c:v>1.652820341332422E-2</c:v>
                </c:pt>
                <c:pt idx="98">
                  <c:v>1.5248206019616125E-2</c:v>
                </c:pt>
                <c:pt idx="99">
                  <c:v>1.7301411249365958E-2</c:v>
                </c:pt>
                <c:pt idx="100">
                  <c:v>9.9751354369931669E-4</c:v>
                </c:pt>
                <c:pt idx="101">
                  <c:v>-1.1542695236551888E-2</c:v>
                </c:pt>
                <c:pt idx="102">
                  <c:v>-5.2447961258660532E-3</c:v>
                </c:pt>
                <c:pt idx="103">
                  <c:v>-1.5680394973539777E-2</c:v>
                </c:pt>
                <c:pt idx="104">
                  <c:v>-1.3680394973132323E-2</c:v>
                </c:pt>
                <c:pt idx="105">
                  <c:v>-9.6803949795933736E-3</c:v>
                </c:pt>
                <c:pt idx="106">
                  <c:v>-2.0631600898731887E-2</c:v>
                </c:pt>
                <c:pt idx="107">
                  <c:v>-1.9631600894890182E-2</c:v>
                </c:pt>
                <c:pt idx="108">
                  <c:v>-2.0625454050772214E-2</c:v>
                </c:pt>
                <c:pt idx="109">
                  <c:v>-1.6329017926493366E-2</c:v>
                </c:pt>
                <c:pt idx="110">
                  <c:v>-2.1601291232921656E-2</c:v>
                </c:pt>
                <c:pt idx="111">
                  <c:v>-1.5123540098070057E-2</c:v>
                </c:pt>
                <c:pt idx="112">
                  <c:v>8.1815735555959904E-4</c:v>
                </c:pt>
                <c:pt idx="113">
                  <c:v>-1.2145145732522209E-2</c:v>
                </c:pt>
                <c:pt idx="114">
                  <c:v>-8.6037655345249653E-3</c:v>
                </c:pt>
                <c:pt idx="115">
                  <c:v>-2.9807356329198207E-3</c:v>
                </c:pt>
                <c:pt idx="116">
                  <c:v>-8.4109962174158497E-3</c:v>
                </c:pt>
                <c:pt idx="117">
                  <c:v>-7.211994690955177E-3</c:v>
                </c:pt>
                <c:pt idx="118">
                  <c:v>-1.0802691786024578E-2</c:v>
                </c:pt>
                <c:pt idx="119">
                  <c:v>-9.6026917872352978E-3</c:v>
                </c:pt>
                <c:pt idx="120">
                  <c:v>7.9229199264426124E-3</c:v>
                </c:pt>
                <c:pt idx="121">
                  <c:v>-8.9073100609059E-3</c:v>
                </c:pt>
                <c:pt idx="122">
                  <c:v>-6.6979996089235674E-3</c:v>
                </c:pt>
                <c:pt idx="123">
                  <c:v>7.8462645100801122E-3</c:v>
                </c:pt>
                <c:pt idx="124">
                  <c:v>-4.9746539906413301E-3</c:v>
                </c:pt>
                <c:pt idx="125">
                  <c:v>-4.2304255553254518E-3</c:v>
                </c:pt>
                <c:pt idx="126">
                  <c:v>-2.5893662957096036E-3</c:v>
                </c:pt>
                <c:pt idx="127">
                  <c:v>2.5419543136616707E-2</c:v>
                </c:pt>
                <c:pt idx="128">
                  <c:v>1.2838463538400534E-2</c:v>
                </c:pt>
                <c:pt idx="129">
                  <c:v>-1.2831450503799522E-3</c:v>
                </c:pt>
                <c:pt idx="130">
                  <c:v>4.5519050453581185E-3</c:v>
                </c:pt>
                <c:pt idx="131">
                  <c:v>2.2148396460054242E-4</c:v>
                </c:pt>
                <c:pt idx="132">
                  <c:v>-7.0567780294673189E-3</c:v>
                </c:pt>
                <c:pt idx="133">
                  <c:v>4.1219009927455572E-3</c:v>
                </c:pt>
                <c:pt idx="134">
                  <c:v>3.906551694502625E-3</c:v>
                </c:pt>
                <c:pt idx="135">
                  <c:v>3.9146491167820208E-3</c:v>
                </c:pt>
                <c:pt idx="136">
                  <c:v>9.2775152089600316E-3</c:v>
                </c:pt>
                <c:pt idx="137">
                  <c:v>1.1632448566991204E-3</c:v>
                </c:pt>
                <c:pt idx="138">
                  <c:v>1.150891487893878E-2</c:v>
                </c:pt>
                <c:pt idx="139">
                  <c:v>6.1780410010285787E-3</c:v>
                </c:pt>
                <c:pt idx="140">
                  <c:v>7.1927420784925339E-3</c:v>
                </c:pt>
                <c:pt idx="141">
                  <c:v>8.1927420750582819E-3</c:v>
                </c:pt>
                <c:pt idx="142">
                  <c:v>9.1576842099697769E-3</c:v>
                </c:pt>
                <c:pt idx="143">
                  <c:v>8.320549266868647E-3</c:v>
                </c:pt>
                <c:pt idx="144">
                  <c:v>1.332054927152526E-2</c:v>
                </c:pt>
                <c:pt idx="145">
                  <c:v>5.7834025745723307E-3</c:v>
                </c:pt>
                <c:pt idx="146">
                  <c:v>1.0802147859079906E-2</c:v>
                </c:pt>
                <c:pt idx="147">
                  <c:v>7.1519069723938299E-3</c:v>
                </c:pt>
                <c:pt idx="148">
                  <c:v>6.5074551622205882E-3</c:v>
                </c:pt>
                <c:pt idx="149">
                  <c:v>8.1820919554641651E-3</c:v>
                </c:pt>
                <c:pt idx="150">
                  <c:v>1.1182091959713324E-2</c:v>
                </c:pt>
                <c:pt idx="151">
                  <c:v>1.0480051370563079E-2</c:v>
                </c:pt>
                <c:pt idx="152">
                  <c:v>-6.1706382096471217E-4</c:v>
                </c:pt>
                <c:pt idx="153">
                  <c:v>8.9543919902778622E-3</c:v>
                </c:pt>
                <c:pt idx="154">
                  <c:v>1.4554391994329115E-2</c:v>
                </c:pt>
                <c:pt idx="155">
                  <c:v>1.4554391994329115E-2</c:v>
                </c:pt>
                <c:pt idx="156">
                  <c:v>6.9085147593406591E-3</c:v>
                </c:pt>
                <c:pt idx="157">
                  <c:v>1.0068994724479884E-2</c:v>
                </c:pt>
                <c:pt idx="158">
                  <c:v>1.2422352659269439E-2</c:v>
                </c:pt>
                <c:pt idx="159">
                  <c:v>1.4430653133111565E-2</c:v>
                </c:pt>
                <c:pt idx="160">
                  <c:v>9.4347392044389702E-3</c:v>
                </c:pt>
                <c:pt idx="161">
                  <c:v>6.78757525737754E-4</c:v>
                </c:pt>
                <c:pt idx="162">
                  <c:v>1.27904068334476E-2</c:v>
                </c:pt>
                <c:pt idx="163">
                  <c:v>1.8016571901523053E-3</c:v>
                </c:pt>
                <c:pt idx="164">
                  <c:v>1.0897318649534166E-2</c:v>
                </c:pt>
                <c:pt idx="165">
                  <c:v>9.2378930804202716E-3</c:v>
                </c:pt>
                <c:pt idx="166">
                  <c:v>1.5237893081642633E-2</c:v>
                </c:pt>
                <c:pt idx="167">
                  <c:v>1.290518244952089E-2</c:v>
                </c:pt>
                <c:pt idx="168">
                  <c:v>1.311051698294589E-2</c:v>
                </c:pt>
                <c:pt idx="169">
                  <c:v>9.6017352946449995E-3</c:v>
                </c:pt>
                <c:pt idx="170">
                  <c:v>8.9354767743242657E-3</c:v>
                </c:pt>
                <c:pt idx="171">
                  <c:v>1.3935476778980879E-2</c:v>
                </c:pt>
                <c:pt idx="172">
                  <c:v>7.2668372343986029E-3</c:v>
                </c:pt>
                <c:pt idx="173">
                  <c:v>9.5985051346204366E-3</c:v>
                </c:pt>
                <c:pt idx="174">
                  <c:v>8.4267555736228621E-3</c:v>
                </c:pt>
                <c:pt idx="175">
                  <c:v>7.5919169384375852E-3</c:v>
                </c:pt>
                <c:pt idx="176">
                  <c:v>8.2497936071056349E-3</c:v>
                </c:pt>
                <c:pt idx="177">
                  <c:v>-1.1853699186407177E-3</c:v>
                </c:pt>
                <c:pt idx="178">
                  <c:v>-1.3983962854410663E-3</c:v>
                </c:pt>
                <c:pt idx="179">
                  <c:v>4.6370654614305389E-3</c:v>
                </c:pt>
                <c:pt idx="180">
                  <c:v>6.6300893715581441E-3</c:v>
                </c:pt>
                <c:pt idx="181">
                  <c:v>4.9370688163898405E-3</c:v>
                </c:pt>
                <c:pt idx="182">
                  <c:v>1.6272470518887486E-3</c:v>
                </c:pt>
                <c:pt idx="183">
                  <c:v>8.8332568836069561E-4</c:v>
                </c:pt>
                <c:pt idx="184">
                  <c:v>1.1782803239511683E-3</c:v>
                </c:pt>
                <c:pt idx="185">
                  <c:v>8.9740443687165786E-4</c:v>
                </c:pt>
                <c:pt idx="186">
                  <c:v>-2.5056476007029142E-3</c:v>
                </c:pt>
                <c:pt idx="187">
                  <c:v>8.1347423603731622E-3</c:v>
                </c:pt>
                <c:pt idx="188">
                  <c:v>5.9609243581542487E-5</c:v>
                </c:pt>
                <c:pt idx="189">
                  <c:v>2.0596092439889961E-3</c:v>
                </c:pt>
                <c:pt idx="190">
                  <c:v>-5.4266411854626828E-3</c:v>
                </c:pt>
                <c:pt idx="191">
                  <c:v>-6.1910428638065861E-3</c:v>
                </c:pt>
                <c:pt idx="192">
                  <c:v>-7.3693722783998959E-3</c:v>
                </c:pt>
                <c:pt idx="193">
                  <c:v>3.0774450782989765E-3</c:v>
                </c:pt>
                <c:pt idx="194">
                  <c:v>-8.8071177769793348E-3</c:v>
                </c:pt>
                <c:pt idx="195">
                  <c:v>-7.8071177731376291E-3</c:v>
                </c:pt>
                <c:pt idx="196">
                  <c:v>-5.8071177727301755E-3</c:v>
                </c:pt>
                <c:pt idx="197">
                  <c:v>3.1733717385030169E-3</c:v>
                </c:pt>
                <c:pt idx="198">
                  <c:v>-6.6999299667254777E-3</c:v>
                </c:pt>
                <c:pt idx="199">
                  <c:v>-5.4522638559105774E-3</c:v>
                </c:pt>
                <c:pt idx="200">
                  <c:v>-1.657225189440753E-2</c:v>
                </c:pt>
                <c:pt idx="201">
                  <c:v>-1.0329262572519773E-2</c:v>
                </c:pt>
                <c:pt idx="202">
                  <c:v>2.9623404261673106E-3</c:v>
                </c:pt>
                <c:pt idx="203">
                  <c:v>-8.1395235028836888E-3</c:v>
                </c:pt>
                <c:pt idx="204">
                  <c:v>-9.21752023491728E-3</c:v>
                </c:pt>
                <c:pt idx="205">
                  <c:v>-1.4901706992867525E-2</c:v>
                </c:pt>
                <c:pt idx="206">
                  <c:v>-6.2438260414200523E-3</c:v>
                </c:pt>
                <c:pt idx="207">
                  <c:v>-7.9281155544413222E-3</c:v>
                </c:pt>
                <c:pt idx="208">
                  <c:v>-1.1519075055797464E-2</c:v>
                </c:pt>
                <c:pt idx="209">
                  <c:v>-9.519075062665968E-3</c:v>
                </c:pt>
                <c:pt idx="210">
                  <c:v>-1.5361817708752196E-2</c:v>
                </c:pt>
                <c:pt idx="211">
                  <c:v>-1.3361817708344742E-2</c:v>
                </c:pt>
                <c:pt idx="212">
                  <c:v>-1.2149054653266919E-2</c:v>
                </c:pt>
                <c:pt idx="213">
                  <c:v>-1.3215799338976937E-2</c:v>
                </c:pt>
                <c:pt idx="214">
                  <c:v>-2.1040915654428109E-2</c:v>
                </c:pt>
                <c:pt idx="215">
                  <c:v>-1.1494200964659577E-2</c:v>
                </c:pt>
                <c:pt idx="216">
                  <c:v>-1.4380806306768829E-2</c:v>
                </c:pt>
                <c:pt idx="217">
                  <c:v>-1.1380806302519669E-2</c:v>
                </c:pt>
                <c:pt idx="218">
                  <c:v>-1.7499688491944995E-2</c:v>
                </c:pt>
                <c:pt idx="219">
                  <c:v>-1.6193004902841753E-2</c:v>
                </c:pt>
                <c:pt idx="220">
                  <c:v>-1.9844124417599526E-2</c:v>
                </c:pt>
                <c:pt idx="221">
                  <c:v>-1.6741561980463639E-2</c:v>
                </c:pt>
                <c:pt idx="222">
                  <c:v>-1.684186889780338E-2</c:v>
                </c:pt>
                <c:pt idx="223">
                  <c:v>-1.0993919721104899E-2</c:v>
                </c:pt>
                <c:pt idx="224">
                  <c:v>-1.8849032160669521E-2</c:v>
                </c:pt>
                <c:pt idx="225">
                  <c:v>-1.2900926292513628E-2</c:v>
                </c:pt>
                <c:pt idx="226">
                  <c:v>-1.8745392643515824E-2</c:v>
                </c:pt>
                <c:pt idx="227">
                  <c:v>-1.1561870038538341E-2</c:v>
                </c:pt>
                <c:pt idx="228">
                  <c:v>-5.5618700373159802E-3</c:v>
                </c:pt>
                <c:pt idx="229">
                  <c:v>-8.6218871425069767E-3</c:v>
                </c:pt>
                <c:pt idx="230">
                  <c:v>-7.621887138665271E-3</c:v>
                </c:pt>
                <c:pt idx="231">
                  <c:v>-2.0632967942594171E-2</c:v>
                </c:pt>
                <c:pt idx="232">
                  <c:v>-9.6945114501848437E-3</c:v>
                </c:pt>
                <c:pt idx="233">
                  <c:v>-1.7756285121191963E-2</c:v>
                </c:pt>
                <c:pt idx="234">
                  <c:v>-1.3756285120377056E-2</c:v>
                </c:pt>
                <c:pt idx="235">
                  <c:v>-1.5074263430862166E-2</c:v>
                </c:pt>
                <c:pt idx="236">
                  <c:v>-1.8352203628537074E-2</c:v>
                </c:pt>
                <c:pt idx="237">
                  <c:v>-1.5206290472291498E-2</c:v>
                </c:pt>
                <c:pt idx="238">
                  <c:v>-9.1334461269019923E-3</c:v>
                </c:pt>
                <c:pt idx="239">
                  <c:v>-1.6348979215019578E-2</c:v>
                </c:pt>
                <c:pt idx="240">
                  <c:v>-1.5566682833813919E-2</c:v>
                </c:pt>
                <c:pt idx="241">
                  <c:v>-2.363973388253799E-2</c:v>
                </c:pt>
                <c:pt idx="242">
                  <c:v>-1.690780487752476E-2</c:v>
                </c:pt>
                <c:pt idx="243">
                  <c:v>-1.4989314882677504E-2</c:v>
                </c:pt>
                <c:pt idx="244">
                  <c:v>-5.4317101491613076E-3</c:v>
                </c:pt>
                <c:pt idx="245">
                  <c:v>-7.0872259802448254E-3</c:v>
                </c:pt>
                <c:pt idx="246">
                  <c:v>-1.5177814454088376E-2</c:v>
                </c:pt>
                <c:pt idx="247">
                  <c:v>-1.3268647163597505E-2</c:v>
                </c:pt>
                <c:pt idx="248">
                  <c:v>-9.5548555579325414E-3</c:v>
                </c:pt>
                <c:pt idx="249">
                  <c:v>-1.8106946164530249E-2</c:v>
                </c:pt>
                <c:pt idx="250">
                  <c:v>-2.0836357270725303E-2</c:v>
                </c:pt>
                <c:pt idx="251">
                  <c:v>-2.6215082176414314E-2</c:v>
                </c:pt>
                <c:pt idx="252">
                  <c:v>-3.030203469605924E-2</c:v>
                </c:pt>
                <c:pt idx="253">
                  <c:v>-1.3750308235486411E-2</c:v>
                </c:pt>
                <c:pt idx="254">
                  <c:v>-1.6899446322000015E-2</c:v>
                </c:pt>
                <c:pt idx="255">
                  <c:v>-2.4635449440797701E-2</c:v>
                </c:pt>
                <c:pt idx="256">
                  <c:v>-1.8948732561472309E-2</c:v>
                </c:pt>
                <c:pt idx="257">
                  <c:v>-1.8948732561472309E-2</c:v>
                </c:pt>
                <c:pt idx="258">
                  <c:v>-1.9053620627757249E-2</c:v>
                </c:pt>
                <c:pt idx="259">
                  <c:v>-2.8264085052863309E-2</c:v>
                </c:pt>
                <c:pt idx="260">
                  <c:v>-2.5532027308090524E-2</c:v>
                </c:pt>
                <c:pt idx="261">
                  <c:v>-2.0532027310709869E-2</c:v>
                </c:pt>
                <c:pt idx="262">
                  <c:v>-1.0787644605661607E-2</c:v>
                </c:pt>
                <c:pt idx="263">
                  <c:v>-4.8663898341265062E-3</c:v>
                </c:pt>
                <c:pt idx="264">
                  <c:v>-1.6748090806223623E-2</c:v>
                </c:pt>
                <c:pt idx="265">
                  <c:v>-1.0748090805001262E-2</c:v>
                </c:pt>
                <c:pt idx="266">
                  <c:v>-1.364554339139987E-2</c:v>
                </c:pt>
                <c:pt idx="267">
                  <c:v>-1.4624869048175251E-2</c:v>
                </c:pt>
                <c:pt idx="268">
                  <c:v>-1.6873287515073079E-2</c:v>
                </c:pt>
                <c:pt idx="269">
                  <c:v>-1.2873287514258171E-2</c:v>
                </c:pt>
                <c:pt idx="270">
                  <c:v>-2.1247650500141806E-2</c:v>
                </c:pt>
                <c:pt idx="271">
                  <c:v>-9.4129099532917065E-3</c:v>
                </c:pt>
                <c:pt idx="272">
                  <c:v>-1.0330665301756935E-2</c:v>
                </c:pt>
                <c:pt idx="273">
                  <c:v>-1.3344993243440403E-2</c:v>
                </c:pt>
                <c:pt idx="274">
                  <c:v>-2.2697671192830709E-2</c:v>
                </c:pt>
                <c:pt idx="275">
                  <c:v>-5.1370642245569462E-3</c:v>
                </c:pt>
                <c:pt idx="276">
                  <c:v>-7.4373104801425498E-3</c:v>
                </c:pt>
                <c:pt idx="277">
                  <c:v>7.9218053095791406E-3</c:v>
                </c:pt>
                <c:pt idx="278">
                  <c:v>-8.1060261924024747E-3</c:v>
                </c:pt>
                <c:pt idx="279">
                  <c:v>-1.2850497569021374E-2</c:v>
                </c:pt>
                <c:pt idx="280">
                  <c:v>-1.085049756861392E-2</c:v>
                </c:pt>
                <c:pt idx="281">
                  <c:v>-8.8504975682064668E-3</c:v>
                </c:pt>
                <c:pt idx="282">
                  <c:v>3.4530726073847169E-3</c:v>
                </c:pt>
                <c:pt idx="283">
                  <c:v>2.2189396728259717E-3</c:v>
                </c:pt>
                <c:pt idx="284">
                  <c:v>1.3130087355488762E-3</c:v>
                </c:pt>
                <c:pt idx="285">
                  <c:v>-6.2187117809507642E-3</c:v>
                </c:pt>
                <c:pt idx="286">
                  <c:v>-4.6098246876056514E-3</c:v>
                </c:pt>
                <c:pt idx="287">
                  <c:v>-7.7716042343234162E-3</c:v>
                </c:pt>
                <c:pt idx="288">
                  <c:v>-2.0255681078771084E-3</c:v>
                </c:pt>
                <c:pt idx="289">
                  <c:v>-5.5352098715778023E-3</c:v>
                </c:pt>
                <c:pt idx="290">
                  <c:v>-5.3520986692118938E-4</c:v>
                </c:pt>
                <c:pt idx="291">
                  <c:v>3.4647901266177603E-3</c:v>
                </c:pt>
                <c:pt idx="292">
                  <c:v>-1.5023914290302198E-3</c:v>
                </c:pt>
                <c:pt idx="293">
                  <c:v>-1.3968473665333658E-4</c:v>
                </c:pt>
                <c:pt idx="294">
                  <c:v>6.0966013619307285E-3</c:v>
                </c:pt>
                <c:pt idx="295">
                  <c:v>8.0548064761443161E-4</c:v>
                </c:pt>
                <c:pt idx="296">
                  <c:v>-6.4856055521402833E-3</c:v>
                </c:pt>
                <c:pt idx="297">
                  <c:v>1.2459673316093267E-2</c:v>
                </c:pt>
                <c:pt idx="298">
                  <c:v>2.077838435335197E-3</c:v>
                </c:pt>
                <c:pt idx="299">
                  <c:v>2.1778384328089845E-3</c:v>
                </c:pt>
                <c:pt idx="300">
                  <c:v>2.5956011842857146E-4</c:v>
                </c:pt>
                <c:pt idx="301">
                  <c:v>1.5217815392992787E-3</c:v>
                </c:pt>
                <c:pt idx="302">
                  <c:v>4.5595999182220653E-4</c:v>
                </c:pt>
                <c:pt idx="303">
                  <c:v>-2.6666848902589385E-4</c:v>
                </c:pt>
                <c:pt idx="304">
                  <c:v>1.6937641308290639E-2</c:v>
                </c:pt>
                <c:pt idx="305">
                  <c:v>1.6515539718658656E-3</c:v>
                </c:pt>
                <c:pt idx="306">
                  <c:v>8.4661764766976594E-4</c:v>
                </c:pt>
                <c:pt idx="307">
                  <c:v>1.3752853838656862E-3</c:v>
                </c:pt>
                <c:pt idx="308">
                  <c:v>7.0050673140243519E-4</c:v>
                </c:pt>
                <c:pt idx="309">
                  <c:v>-1.6747487527601961E-2</c:v>
                </c:pt>
                <c:pt idx="310">
                  <c:v>5.9953927354522568E-3</c:v>
                </c:pt>
                <c:pt idx="311">
                  <c:v>7.8574931149567456E-3</c:v>
                </c:pt>
                <c:pt idx="312">
                  <c:v>-2.6934435294508757E-3</c:v>
                </c:pt>
                <c:pt idx="313">
                  <c:v>1.6410647152868454E-2</c:v>
                </c:pt>
                <c:pt idx="314">
                  <c:v>-1.5204110195982112E-6</c:v>
                </c:pt>
                <c:pt idx="315">
                  <c:v>3.8406314410337206E-3</c:v>
                </c:pt>
                <c:pt idx="316">
                  <c:v>5.71776691086337E-4</c:v>
                </c:pt>
                <c:pt idx="317">
                  <c:v>1.5374588651837912E-3</c:v>
                </c:pt>
                <c:pt idx="318">
                  <c:v>6.8434617787125757E-3</c:v>
                </c:pt>
                <c:pt idx="319">
                  <c:v>1.1843461776093231E-2</c:v>
                </c:pt>
                <c:pt idx="320">
                  <c:v>1.3297138285068524E-2</c:v>
                </c:pt>
                <c:pt idx="321">
                  <c:v>4.9243920316040107E-3</c:v>
                </c:pt>
                <c:pt idx="322">
                  <c:v>4.8474164119851754E-3</c:v>
                </c:pt>
                <c:pt idx="323">
                  <c:v>4.9474164094589629E-3</c:v>
                </c:pt>
                <c:pt idx="324">
                  <c:v>9.7865144585452812E-3</c:v>
                </c:pt>
                <c:pt idx="325">
                  <c:v>5.8537781517397081E-3</c:v>
                </c:pt>
                <c:pt idx="326">
                  <c:v>5.8543697223591984E-3</c:v>
                </c:pt>
                <c:pt idx="327">
                  <c:v>5.1953594662201563E-3</c:v>
                </c:pt>
                <c:pt idx="328">
                  <c:v>8.9831245767071494E-3</c:v>
                </c:pt>
                <c:pt idx="329">
                  <c:v>5.7458557672531996E-3</c:v>
                </c:pt>
                <c:pt idx="330">
                  <c:v>6.8927155164798665E-3</c:v>
                </c:pt>
                <c:pt idx="331">
                  <c:v>4.89974985929649E-3</c:v>
                </c:pt>
                <c:pt idx="332">
                  <c:v>5.3265311101881596E-3</c:v>
                </c:pt>
                <c:pt idx="333">
                  <c:v>4.4801208181594054E-3</c:v>
                </c:pt>
                <c:pt idx="334">
                  <c:v>4.7801208178567256E-3</c:v>
                </c:pt>
                <c:pt idx="335">
                  <c:v>3.6612524311451788E-3</c:v>
                </c:pt>
                <c:pt idx="336">
                  <c:v>1.1455239669477951E-3</c:v>
                </c:pt>
                <c:pt idx="337">
                  <c:v>-4.4250455285768098E-3</c:v>
                </c:pt>
                <c:pt idx="338">
                  <c:v>-3.1345817394013431E-3</c:v>
                </c:pt>
                <c:pt idx="339">
                  <c:v>-3.7383948315965893E-3</c:v>
                </c:pt>
                <c:pt idx="340">
                  <c:v>-3.8560163693594912E-3</c:v>
                </c:pt>
                <c:pt idx="341">
                  <c:v>-4.2208357055689427E-3</c:v>
                </c:pt>
                <c:pt idx="342">
                  <c:v>-5.4165801567151589E-3</c:v>
                </c:pt>
                <c:pt idx="343">
                  <c:v>-1.4216563216217643E-2</c:v>
                </c:pt>
                <c:pt idx="344">
                  <c:v>-1.4375227465527787E-2</c:v>
                </c:pt>
                <c:pt idx="345">
                  <c:v>-1.7273160260354206E-2</c:v>
                </c:pt>
                <c:pt idx="346">
                  <c:v>-1.7173160262880419E-2</c:v>
                </c:pt>
                <c:pt idx="347">
                  <c:v>-1.6617184327630236E-2</c:v>
                </c:pt>
                <c:pt idx="348">
                  <c:v>-1.7599378126628845E-2</c:v>
                </c:pt>
                <c:pt idx="349">
                  <c:v>-1.895128133252208E-2</c:v>
                </c:pt>
                <c:pt idx="350">
                  <c:v>-2.1653354742403014E-2</c:v>
                </c:pt>
                <c:pt idx="351">
                  <c:v>-2.2754360442212268E-2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05-490B-8B9A-375F51973B98}"/>
            </c:ext>
          </c:extLst>
        </c:ser>
        <c:ser>
          <c:idx val="1"/>
          <c:order val="1"/>
          <c:tx>
            <c:strRef>
              <c:f>'Active 2'!$CL$1</c:f>
              <c:strCache>
                <c:ptCount val="1"/>
                <c:pt idx="0">
                  <c:v>A.BOX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2'!$CI$2:$CI$89</c:f>
              <c:numCache>
                <c:formatCode>General</c:formatCode>
                <c:ptCount val="88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</c:numCache>
            </c:numRef>
          </c:xVal>
          <c:yVal>
            <c:numRef>
              <c:f>'Active 2'!$CL$2:$CL$89</c:f>
              <c:numCache>
                <c:formatCode>General</c:formatCode>
                <c:ptCount val="88"/>
                <c:pt idx="0">
                  <c:v>1.9356944604033668E-2</c:v>
                </c:pt>
                <c:pt idx="1">
                  <c:v>1.7537698419438721E-2</c:v>
                </c:pt>
                <c:pt idx="2">
                  <c:v>1.3773518273636711E-2</c:v>
                </c:pt>
                <c:pt idx="3">
                  <c:v>8.7460129491456449E-3</c:v>
                </c:pt>
                <c:pt idx="4">
                  <c:v>3.022055208934657E-3</c:v>
                </c:pt>
                <c:pt idx="5">
                  <c:v>-2.9085438673427618E-3</c:v>
                </c:pt>
                <c:pt idx="6">
                  <c:v>-8.5905730030681453E-3</c:v>
                </c:pt>
                <c:pt idx="7">
                  <c:v>-1.3562937657339352E-2</c:v>
                </c:pt>
                <c:pt idx="8">
                  <c:v>-1.7320226494204557E-2</c:v>
                </c:pt>
                <c:pt idx="9">
                  <c:v>-1.9279302808058337E-2</c:v>
                </c:pt>
                <c:pt idx="10">
                  <c:v>-1.8772366036973825E-2</c:v>
                </c:pt>
                <c:pt idx="11">
                  <c:v>-1.5147377512514897E-2</c:v>
                </c:pt>
                <c:pt idx="12">
                  <c:v>-8.174196296820339E-3</c:v>
                </c:pt>
                <c:pt idx="13">
                  <c:v>1.1262523305538188E-3</c:v>
                </c:pt>
                <c:pt idx="14">
                  <c:v>1.0184285851291185E-2</c:v>
                </c:pt>
                <c:pt idx="15">
                  <c:v>1.6503594896186888E-2</c:v>
                </c:pt>
                <c:pt idx="16">
                  <c:v>1.9244421488306681E-2</c:v>
                </c:pt>
                <c:pt idx="17">
                  <c:v>1.8827082390286319E-2</c:v>
                </c:pt>
                <c:pt idx="18">
                  <c:v>1.6039367623506714E-2</c:v>
                </c:pt>
                <c:pt idx="19">
                  <c:v>1.1629401021763179E-2</c:v>
                </c:pt>
                <c:pt idx="20">
                  <c:v>6.223680303374445E-3</c:v>
                </c:pt>
                <c:pt idx="21">
                  <c:v>3.4906767462863561E-4</c:v>
                </c:pt>
                <c:pt idx="22">
                  <c:v>-5.5253596439969847E-3</c:v>
                </c:pt>
                <c:pt idx="23">
                  <c:v>-1.0946628592591809E-2</c:v>
                </c:pt>
                <c:pt idx="24">
                  <c:v>-1.5438300731404331E-2</c:v>
                </c:pt>
                <c:pt idx="25">
                  <c:v>-1.8463403857212728E-2</c:v>
                </c:pt>
                <c:pt idx="26">
                  <c:v>-1.9398074018175237E-2</c:v>
                </c:pt>
                <c:pt idx="27">
                  <c:v>-1.7556991830974641E-2</c:v>
                </c:pt>
                <c:pt idx="28">
                  <c:v>-1.2399842051836002E-2</c:v>
                </c:pt>
                <c:pt idx="29">
                  <c:v>-4.1467184176996368E-3</c:v>
                </c:pt>
                <c:pt idx="30">
                  <c:v>5.4144728295953013E-3</c:v>
                </c:pt>
                <c:pt idx="31">
                  <c:v>1.3461073508550848E-2</c:v>
                </c:pt>
                <c:pt idx="32">
                  <c:v>1.8172819792373753E-2</c:v>
                </c:pt>
                <c:pt idx="33">
                  <c:v>1.9401753381386121E-2</c:v>
                </c:pt>
                <c:pt idx="34">
                  <c:v>1.7817465920669243E-2</c:v>
                </c:pt>
                <c:pt idx="35">
                  <c:v>1.4213759140594162E-2</c:v>
                </c:pt>
                <c:pt idx="36">
                  <c:v>9.2846692977135228E-3</c:v>
                </c:pt>
                <c:pt idx="37">
                  <c:v>3.6070135798300508E-3</c:v>
                </c:pt>
                <c:pt idx="38">
                  <c:v>-2.3236688585057796E-3</c:v>
                </c:pt>
                <c:pt idx="39">
                  <c:v>-8.0505771574333057E-3</c:v>
                </c:pt>
                <c:pt idx="40">
                  <c:v>-1.3114953628276332E-2</c:v>
                </c:pt>
                <c:pt idx="41">
                  <c:v>-1.7017425813227315E-2</c:v>
                </c:pt>
                <c:pt idx="42">
                  <c:v>-1.9183654651134453E-2</c:v>
                </c:pt>
                <c:pt idx="43">
                  <c:v>-1.8952605669526248E-2</c:v>
                </c:pt>
                <c:pt idx="44">
                  <c:v>-1.5659623644152298E-2</c:v>
                </c:pt>
                <c:pt idx="45">
                  <c:v>-9.0007932040349729E-3</c:v>
                </c:pt>
                <c:pt idx="46">
                  <c:v>1.6444503929262302E-4</c:v>
                </c:pt>
                <c:pt idx="47">
                  <c:v>9.377949751812463E-3</c:v>
                </c:pt>
                <c:pt idx="48">
                  <c:v>1.6035899478132665E-2</c:v>
                </c:pt>
                <c:pt idx="49">
                  <c:v>1.912550567069015E-2</c:v>
                </c:pt>
                <c:pt idx="50">
                  <c:v>1.8987653654222433E-2</c:v>
                </c:pt>
                <c:pt idx="51">
                  <c:v>1.6399877127276113E-2</c:v>
                </c:pt>
                <c:pt idx="52">
                  <c:v>1.2120957368431003E-2</c:v>
                </c:pt>
                <c:pt idx="53">
                  <c:v>6.7891983258913102E-3</c:v>
                </c:pt>
                <c:pt idx="54">
                  <c:v>9.3954120146901119E-4</c:v>
                </c:pt>
                <c:pt idx="55">
                  <c:v>-4.9551018838369125E-3</c:v>
                </c:pt>
                <c:pt idx="56">
                  <c:v>-1.0441959813513904E-2</c:v>
                </c:pt>
                <c:pt idx="57">
                  <c:v>-1.5048637085099674E-2</c:v>
                </c:pt>
                <c:pt idx="58">
                  <c:v>-1.8245672603802832E-2</c:v>
                </c:pt>
                <c:pt idx="59">
                  <c:v>-1.9418138299656888E-2</c:v>
                </c:pt>
                <c:pt idx="60">
                  <c:v>-1.7882171363229449E-2</c:v>
                </c:pt>
                <c:pt idx="61">
                  <c:v>-1.3063860040197814E-2</c:v>
                </c:pt>
                <c:pt idx="62">
                  <c:v>-5.0672512023999311E-3</c:v>
                </c:pt>
                <c:pt idx="63">
                  <c:v>4.4883097746807425E-3</c:v>
                </c:pt>
                <c:pt idx="64">
                  <c:v>1.279642888053505E-2</c:v>
                </c:pt>
                <c:pt idx="65">
                  <c:v>1.7868061764849882E-2</c:v>
                </c:pt>
                <c:pt idx="66">
                  <c:v>1.9418804317985681E-2</c:v>
                </c:pt>
                <c:pt idx="67">
                  <c:v>1.8077440756701719E-2</c:v>
                </c:pt>
                <c:pt idx="68">
                  <c:v>1.464104351241562E-2</c:v>
                </c:pt>
                <c:pt idx="69">
                  <c:v>9.8160180440447758E-3</c:v>
                </c:pt>
                <c:pt idx="70">
                  <c:v>4.1895106942255837E-3</c:v>
                </c:pt>
                <c:pt idx="71">
                  <c:v>-1.7367883405539765E-3</c:v>
                </c:pt>
                <c:pt idx="72">
                  <c:v>-7.5040882410682313E-3</c:v>
                </c:pt>
                <c:pt idx="73">
                  <c:v>-1.2655586698807064E-2</c:v>
                </c:pt>
                <c:pt idx="74">
                  <c:v>-1.6697600658978132E-2</c:v>
                </c:pt>
                <c:pt idx="75">
                  <c:v>-1.9064422714169974E-2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05-490B-8B9A-375F51973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3416"/>
        <c:axId val="1"/>
      </c:scatterChart>
      <c:valAx>
        <c:axId val="811323416"/>
        <c:scaling>
          <c:orientation val="minMax"/>
          <c:max val="6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0545144804085"/>
              <c:y val="0.88515641427174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8143100511073251E-2"/>
              <c:y val="0.43137372534315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3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95229982964225"/>
          <c:y val="0.91036649830535887"/>
          <c:w val="0.21635434412265753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Per - O-C Diagr.</a:t>
            </a:r>
          </a:p>
        </c:rich>
      </c:tx>
      <c:layout>
        <c:manualLayout>
          <c:xMode val="edge"/>
          <c:yMode val="edge"/>
          <c:x val="0.37753510140405616"/>
          <c:y val="3.6324786324786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611544461778"/>
          <c:y val="0.17735079742337204"/>
          <c:w val="0.79407176287051484"/>
          <c:h val="0.670941570975166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2'!$BQ$1</c:f>
              <c:strCache>
                <c:ptCount val="1"/>
                <c:pt idx="0">
                  <c:v>Q.+LTE fit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2'!$H$21:$H$964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AC-4D3D-A461-6B4F725BE40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2'!$I$21:$I$964</c:f>
              <c:numCache>
                <c:formatCode>General</c:formatCode>
                <c:ptCount val="944"/>
                <c:pt idx="0">
                  <c:v>-2.5787799997488037E-2</c:v>
                </c:pt>
                <c:pt idx="1">
                  <c:v>-2.981319999526022E-2</c:v>
                </c:pt>
                <c:pt idx="2">
                  <c:v>-2.8863999996247003E-2</c:v>
                </c:pt>
                <c:pt idx="3">
                  <c:v>-3.1914799998048693E-2</c:v>
                </c:pt>
                <c:pt idx="4">
                  <c:v>-3.4699999996519182E-2</c:v>
                </c:pt>
                <c:pt idx="5">
                  <c:v>-3.7776199998916127E-2</c:v>
                </c:pt>
                <c:pt idx="6">
                  <c:v>-3.7459799998032395E-2</c:v>
                </c:pt>
                <c:pt idx="7">
                  <c:v>-3.3801599998696474E-2</c:v>
                </c:pt>
                <c:pt idx="8">
                  <c:v>-2.7801599997474113E-2</c:v>
                </c:pt>
                <c:pt idx="9">
                  <c:v>-3.6510599995381199E-2</c:v>
                </c:pt>
                <c:pt idx="10">
                  <c:v>-3.6852400000498164E-2</c:v>
                </c:pt>
                <c:pt idx="11">
                  <c:v>-3.8535999996383907E-2</c:v>
                </c:pt>
                <c:pt idx="12">
                  <c:v>-4.6561399998608977E-2</c:v>
                </c:pt>
                <c:pt idx="13">
                  <c:v>-2.961219999633613E-2</c:v>
                </c:pt>
                <c:pt idx="14">
                  <c:v>-3.4397399995214073E-2</c:v>
                </c:pt>
                <c:pt idx="15">
                  <c:v>-3.0208000000129687E-2</c:v>
                </c:pt>
                <c:pt idx="16">
                  <c:v>-2.7639799998723902E-2</c:v>
                </c:pt>
                <c:pt idx="17">
                  <c:v>-3.3450399998400826E-2</c:v>
                </c:pt>
                <c:pt idx="18">
                  <c:v>-2.7260999999271007E-2</c:v>
                </c:pt>
                <c:pt idx="19">
                  <c:v>-2.9071599998133024E-2</c:v>
                </c:pt>
                <c:pt idx="20">
                  <c:v>-2.6413399999000831E-2</c:v>
                </c:pt>
                <c:pt idx="21">
                  <c:v>-3.8856799998029601E-2</c:v>
                </c:pt>
                <c:pt idx="22">
                  <c:v>-2.000919999773032E-2</c:v>
                </c:pt>
                <c:pt idx="23">
                  <c:v>-2.7124599997478072E-2</c:v>
                </c:pt>
                <c:pt idx="24">
                  <c:v>-2.7200799995625857E-2</c:v>
                </c:pt>
                <c:pt idx="25">
                  <c:v>-3.1960599997546524E-2</c:v>
                </c:pt>
                <c:pt idx="26">
                  <c:v>-2.5302399997599423E-2</c:v>
                </c:pt>
                <c:pt idx="27">
                  <c:v>-3.5087599997496E-2</c:v>
                </c:pt>
                <c:pt idx="28">
                  <c:v>-3.1771199999639066E-2</c:v>
                </c:pt>
                <c:pt idx="29">
                  <c:v>-3.7796599997818703E-2</c:v>
                </c:pt>
                <c:pt idx="30">
                  <c:v>-2.087279999977909E-2</c:v>
                </c:pt>
                <c:pt idx="31">
                  <c:v>-2.6581799997074995E-2</c:v>
                </c:pt>
                <c:pt idx="32">
                  <c:v>-1.6948999997111969E-2</c:v>
                </c:pt>
                <c:pt idx="33">
                  <c:v>-2.9683400000067195E-2</c:v>
                </c:pt>
                <c:pt idx="34">
                  <c:v>5.5454000030294992E-3</c:v>
                </c:pt>
                <c:pt idx="35">
                  <c:v>9.2754000033892225E-3</c:v>
                </c:pt>
                <c:pt idx="36">
                  <c:v>1.5197000004263828E-2</c:v>
                </c:pt>
                <c:pt idx="37">
                  <c:v>7.1716000020387582E-3</c:v>
                </c:pt>
                <c:pt idx="38">
                  <c:v>2.6911000000836793E-2</c:v>
                </c:pt>
                <c:pt idx="39">
                  <c:v>2.2160600001370767E-2</c:v>
                </c:pt>
                <c:pt idx="40">
                  <c:v>2.5066199999855598E-2</c:v>
                </c:pt>
                <c:pt idx="41">
                  <c:v>2.4228000002040062E-2</c:v>
                </c:pt>
                <c:pt idx="42">
                  <c:v>3.3600200004002545E-2</c:v>
                </c:pt>
                <c:pt idx="43">
                  <c:v>2.7270000002317829E-2</c:v>
                </c:pt>
                <c:pt idx="44">
                  <c:v>2.4244600001111394E-2</c:v>
                </c:pt>
                <c:pt idx="45">
                  <c:v>3.9168400002381532E-2</c:v>
                </c:pt>
                <c:pt idx="46">
                  <c:v>2.9140800001187017E-2</c:v>
                </c:pt>
                <c:pt idx="47">
                  <c:v>2.9090000003634486E-2</c:v>
                </c:pt>
                <c:pt idx="48">
                  <c:v>5.3048000045237131E-3</c:v>
                </c:pt>
                <c:pt idx="49">
                  <c:v>2.1466599999257596E-2</c:v>
                </c:pt>
                <c:pt idx="50">
                  <c:v>2.341579999847454E-2</c:v>
                </c:pt>
                <c:pt idx="51">
                  <c:v>3.292160000273725E-2</c:v>
                </c:pt>
                <c:pt idx="52">
                  <c:v>2.8579800000443356E-2</c:v>
                </c:pt>
                <c:pt idx="53">
                  <c:v>1.9529000004695263E-2</c:v>
                </c:pt>
                <c:pt idx="54">
                  <c:v>3.6769200003618607E-2</c:v>
                </c:pt>
                <c:pt idx="55">
                  <c:v>2.0743799999763723E-2</c:v>
                </c:pt>
                <c:pt idx="56">
                  <c:v>3.2642200003465405E-2</c:v>
                </c:pt>
                <c:pt idx="57">
                  <c:v>2.69332000061695E-2</c:v>
                </c:pt>
                <c:pt idx="58">
                  <c:v>2.5907800001732539E-2</c:v>
                </c:pt>
                <c:pt idx="59">
                  <c:v>2.890780000234372E-2</c:v>
                </c:pt>
                <c:pt idx="60">
                  <c:v>2.4122600003465777E-2</c:v>
                </c:pt>
                <c:pt idx="61">
                  <c:v>2.4097200002870522E-2</c:v>
                </c:pt>
                <c:pt idx="62">
                  <c:v>2.677860000403598E-2</c:v>
                </c:pt>
                <c:pt idx="63">
                  <c:v>1.9727800001419382E-2</c:v>
                </c:pt>
                <c:pt idx="64">
                  <c:v>2.5942600004782435E-2</c:v>
                </c:pt>
                <c:pt idx="65">
                  <c:v>2.4208200000430224E-2</c:v>
                </c:pt>
                <c:pt idx="66">
                  <c:v>2.6182800000242423E-2</c:v>
                </c:pt>
                <c:pt idx="67">
                  <c:v>2.4346800000785151E-2</c:v>
                </c:pt>
                <c:pt idx="68">
                  <c:v>2.8296000000409549E-2</c:v>
                </c:pt>
                <c:pt idx="69">
                  <c:v>2.805360000274959E-2</c:v>
                </c:pt>
                <c:pt idx="70">
                  <c:v>1.926840000305674E-2</c:v>
                </c:pt>
                <c:pt idx="71">
                  <c:v>2.2243000003072666E-2</c:v>
                </c:pt>
                <c:pt idx="72">
                  <c:v>3.6559400003170595E-2</c:v>
                </c:pt>
                <c:pt idx="73">
                  <c:v>1.7217600005096756E-2</c:v>
                </c:pt>
                <c:pt idx="74">
                  <c:v>2.7875800002220785E-2</c:v>
                </c:pt>
                <c:pt idx="75">
                  <c:v>2.1166800004721154E-2</c:v>
                </c:pt>
                <c:pt idx="76">
                  <c:v>2.3774200006300816E-2</c:v>
                </c:pt>
                <c:pt idx="77">
                  <c:v>3.8621800002147211E-2</c:v>
                </c:pt>
                <c:pt idx="78">
                  <c:v>2.0596400001522852E-2</c:v>
                </c:pt>
                <c:pt idx="79">
                  <c:v>2.0545600000332342E-2</c:v>
                </c:pt>
                <c:pt idx="80">
                  <c:v>2.8375000001688022E-2</c:v>
                </c:pt>
                <c:pt idx="81">
                  <c:v>2.6033199999801582E-2</c:v>
                </c:pt>
                <c:pt idx="82">
                  <c:v>2.3298800002521602E-2</c:v>
                </c:pt>
                <c:pt idx="83">
                  <c:v>2.3273400005564326E-2</c:v>
                </c:pt>
                <c:pt idx="84">
                  <c:v>4.5890200006397208E-2</c:v>
                </c:pt>
                <c:pt idx="85">
                  <c:v>2.8763200003595557E-2</c:v>
                </c:pt>
                <c:pt idx="86">
                  <c:v>2.3610800006281352E-2</c:v>
                </c:pt>
                <c:pt idx="87">
                  <c:v>2.9015000003710156E-2</c:v>
                </c:pt>
                <c:pt idx="88">
                  <c:v>3.9048200000252109E-2</c:v>
                </c:pt>
                <c:pt idx="89">
                  <c:v>3.4579400002257898E-2</c:v>
                </c:pt>
                <c:pt idx="90">
                  <c:v>3.4554000001662644E-2</c:v>
                </c:pt>
                <c:pt idx="91">
                  <c:v>3.7411000004794914E-2</c:v>
                </c:pt>
                <c:pt idx="92">
                  <c:v>4.1789800001424737E-2</c:v>
                </c:pt>
                <c:pt idx="93">
                  <c:v>3.4910200003650971E-2</c:v>
                </c:pt>
                <c:pt idx="94">
                  <c:v>2.8744000002916437E-2</c:v>
                </c:pt>
                <c:pt idx="95">
                  <c:v>4.434919999766862E-2</c:v>
                </c:pt>
                <c:pt idx="96">
                  <c:v>4.3624200006888714E-2</c:v>
                </c:pt>
                <c:pt idx="97">
                  <c:v>4.4768600004317705E-2</c:v>
                </c:pt>
                <c:pt idx="98">
                  <c:v>4.3088600003102329E-2</c:v>
                </c:pt>
                <c:pt idx="99">
                  <c:v>4.3802600004710257E-2</c:v>
                </c:pt>
                <c:pt idx="100">
                  <c:v>2.5604400005249772E-2</c:v>
                </c:pt>
                <c:pt idx="101">
                  <c:v>1.1560800005099736E-2</c:v>
                </c:pt>
                <c:pt idx="102">
                  <c:v>1.5921400001388974E-2</c:v>
                </c:pt>
                <c:pt idx="103">
                  <c:v>2.7740000077756122E-3</c:v>
                </c:pt>
                <c:pt idx="104">
                  <c:v>4.7740000081830658E-3</c:v>
                </c:pt>
                <c:pt idx="105">
                  <c:v>8.7740000017220154E-3</c:v>
                </c:pt>
                <c:pt idx="106">
                  <c:v>-6.2370000014198013E-3</c:v>
                </c:pt>
                <c:pt idx="107">
                  <c:v>-5.2369999975780956E-3</c:v>
                </c:pt>
                <c:pt idx="108">
                  <c:v>-7.7471999975387007E-3</c:v>
                </c:pt>
                <c:pt idx="109">
                  <c:v>-4.6870000005583279E-3</c:v>
                </c:pt>
                <c:pt idx="110">
                  <c:v>-1.0206599996308796E-2</c:v>
                </c:pt>
                <c:pt idx="111">
                  <c:v>-5.6035999950836413E-3</c:v>
                </c:pt>
                <c:pt idx="112">
                  <c:v>9.2926000070292503E-3</c:v>
                </c:pt>
                <c:pt idx="113">
                  <c:v>-3.8089999943622388E-3</c:v>
                </c:pt>
                <c:pt idx="114">
                  <c:v>-4.2329999268986285E-4</c:v>
                </c:pt>
                <c:pt idx="116">
                  <c:v>-3.2859999191714451E-4</c:v>
                </c:pt>
                <c:pt idx="117">
                  <c:v>-1.2340000102994964E-4</c:v>
                </c:pt>
                <c:pt idx="118">
                  <c:v>-3.7487999943550676E-3</c:v>
                </c:pt>
                <c:pt idx="119">
                  <c:v>-2.548799995565787E-3</c:v>
                </c:pt>
                <c:pt idx="120">
                  <c:v>1.4757000004465226E-2</c:v>
                </c:pt>
                <c:pt idx="121">
                  <c:v>-2.0847999985562637E-3</c:v>
                </c:pt>
                <c:pt idx="122">
                  <c:v>8.9799999841488898E-5</c:v>
                </c:pt>
                <c:pt idx="124">
                  <c:v>1.4776000025449321E-3</c:v>
                </c:pt>
                <c:pt idx="125">
                  <c:v>1.9326000037835911E-3</c:v>
                </c:pt>
                <c:pt idx="126">
                  <c:v>1.1546000023372471E-3</c:v>
                </c:pt>
                <c:pt idx="127">
                  <c:v>2.9129200003808364E-2</c:v>
                </c:pt>
                <c:pt idx="128">
                  <c:v>1.6217000003962312E-2</c:v>
                </c:pt>
                <c:pt idx="130">
                  <c:v>7.7482000051531941E-3</c:v>
                </c:pt>
                <c:pt idx="131">
                  <c:v>3.4064000064972788E-3</c:v>
                </c:pt>
                <c:pt idx="132">
                  <c:v>-4.087799992703367E-3</c:v>
                </c:pt>
                <c:pt idx="133">
                  <c:v>6.3788000043132342E-3</c:v>
                </c:pt>
                <c:pt idx="135">
                  <c:v>5.6560000011813827E-3</c:v>
                </c:pt>
                <c:pt idx="136">
                  <c:v>1.0896200001297984E-2</c:v>
                </c:pt>
                <c:pt idx="137">
                  <c:v>1.8431999997119419E-3</c:v>
                </c:pt>
                <c:pt idx="138">
                  <c:v>1.2134200005675666E-2</c:v>
                </c:pt>
                <c:pt idx="139">
                  <c:v>6.7924000031780452E-3</c:v>
                </c:pt>
                <c:pt idx="140">
                  <c:v>7.7416000058292411E-3</c:v>
                </c:pt>
                <c:pt idx="141">
                  <c:v>8.7416000023949891E-3</c:v>
                </c:pt>
                <c:pt idx="143">
                  <c:v>8.2843999989563599E-3</c:v>
                </c:pt>
                <c:pt idx="144">
                  <c:v>1.3284400003612973E-2</c:v>
                </c:pt>
                <c:pt idx="145">
                  <c:v>5.1182000024709851E-3</c:v>
                </c:pt>
                <c:pt idx="146">
                  <c:v>1.0042000001703855E-2</c:v>
                </c:pt>
                <c:pt idx="147">
                  <c:v>6.3076000078581274E-3</c:v>
                </c:pt>
                <c:pt idx="148">
                  <c:v>5.5477999994764104E-3</c:v>
                </c:pt>
                <c:pt idx="149">
                  <c:v>7.1805999978096224E-3</c:v>
                </c:pt>
                <c:pt idx="150">
                  <c:v>1.0180600002058782E-2</c:v>
                </c:pt>
                <c:pt idx="151">
                  <c:v>9.3118000004324131E-3</c:v>
                </c:pt>
                <c:pt idx="152">
                  <c:v>-1.8008999977610074E-3</c:v>
                </c:pt>
                <c:pt idx="154">
                  <c:v>1.3344600003620144E-2</c:v>
                </c:pt>
                <c:pt idx="155">
                  <c:v>1.3344600003620144E-2</c:v>
                </c:pt>
                <c:pt idx="156">
                  <c:v>5.5848000047262758E-3</c:v>
                </c:pt>
                <c:pt idx="157">
                  <c:v>7.7720000044791959E-3</c:v>
                </c:pt>
                <c:pt idx="158">
                  <c:v>9.9868000033893622E-3</c:v>
                </c:pt>
                <c:pt idx="159">
                  <c:v>1.1936000002606306E-2</c:v>
                </c:pt>
                <c:pt idx="160">
                  <c:v>6.9106000082683749E-3</c:v>
                </c:pt>
                <c:pt idx="162">
                  <c:v>1.0100000006787013E-2</c:v>
                </c:pt>
                <c:pt idx="163">
                  <c:v>-9.7619999723974615E-4</c:v>
                </c:pt>
                <c:pt idx="164">
                  <c:v>7.1856000067782588E-3</c:v>
                </c:pt>
                <c:pt idx="165">
                  <c:v>5.4258000018307939E-3</c:v>
                </c:pt>
                <c:pt idx="166">
                  <c:v>1.1425800003053155E-2</c:v>
                </c:pt>
                <c:pt idx="167">
                  <c:v>9.0840000048046932E-3</c:v>
                </c:pt>
                <c:pt idx="169">
                  <c:v>5.0564000048325397E-3</c:v>
                </c:pt>
                <c:pt idx="170">
                  <c:v>4.3473999976413324E-3</c:v>
                </c:pt>
                <c:pt idx="171">
                  <c:v>9.3474000022979453E-3</c:v>
                </c:pt>
                <c:pt idx="172">
                  <c:v>2.3844000024837442E-3</c:v>
                </c:pt>
                <c:pt idx="173">
                  <c:v>4.6500000025844201E-3</c:v>
                </c:pt>
                <c:pt idx="175">
                  <c:v>2.4722000089241192E-3</c:v>
                </c:pt>
                <c:pt idx="176">
                  <c:v>2.9780000040773302E-3</c:v>
                </c:pt>
                <c:pt idx="177">
                  <c:v>-7.2527999946032651E-3</c:v>
                </c:pt>
                <c:pt idx="179">
                  <c:v>-2.0655999978771433E-3</c:v>
                </c:pt>
                <c:pt idx="180">
                  <c:v>-9.1000001702923328E-5</c:v>
                </c:pt>
                <c:pt idx="181">
                  <c:v>-1.850799992098473E-3</c:v>
                </c:pt>
                <c:pt idx="183">
                  <c:v>-6.0285999934421852E-3</c:v>
                </c:pt>
                <c:pt idx="184">
                  <c:v>-5.8138000022154301E-3</c:v>
                </c:pt>
                <c:pt idx="187">
                  <c:v>5.8820000413106754E-4</c:v>
                </c:pt>
                <c:pt idx="188">
                  <c:v>-7.5641999937943183E-3</c:v>
                </c:pt>
                <c:pt idx="189">
                  <c:v>-5.5641999933868647E-3</c:v>
                </c:pt>
                <c:pt idx="190">
                  <c:v>-1.3185399991925806E-2</c:v>
                </c:pt>
                <c:pt idx="191">
                  <c:v>-1.4212999994924758E-2</c:v>
                </c:pt>
                <c:pt idx="193">
                  <c:v>-4.9728000012692064E-3</c:v>
                </c:pt>
                <c:pt idx="194">
                  <c:v>-1.6935799998464063E-2</c:v>
                </c:pt>
                <c:pt idx="195">
                  <c:v>-1.5935799994622357E-2</c:v>
                </c:pt>
                <c:pt idx="196">
                  <c:v>-1.3935799994214904E-2</c:v>
                </c:pt>
                <c:pt idx="197">
                  <c:v>-4.9611999929766171E-3</c:v>
                </c:pt>
                <c:pt idx="198">
                  <c:v>-1.4938000000256579E-2</c:v>
                </c:pt>
                <c:pt idx="199">
                  <c:v>-1.3697800000954885E-2</c:v>
                </c:pt>
                <c:pt idx="200">
                  <c:v>-2.4824799998896196E-2</c:v>
                </c:pt>
                <c:pt idx="201">
                  <c:v>-1.8584600002213847E-2</c:v>
                </c:pt>
                <c:pt idx="202">
                  <c:v>-5.2935999920009635E-3</c:v>
                </c:pt>
                <c:pt idx="203">
                  <c:v>-1.6395199992984999E-2</c:v>
                </c:pt>
                <c:pt idx="204">
                  <c:v>-1.7471400002250448E-2</c:v>
                </c:pt>
                <c:pt idx="205">
                  <c:v>-2.3154999995313119E-2</c:v>
                </c:pt>
                <c:pt idx="206">
                  <c:v>-1.4496799994958565E-2</c:v>
                </c:pt>
                <c:pt idx="207">
                  <c:v>-1.6180399994482286E-2</c:v>
                </c:pt>
                <c:pt idx="208">
                  <c:v>-1.9713799993041903E-2</c:v>
                </c:pt>
                <c:pt idx="209">
                  <c:v>-1.7713799999910407E-2</c:v>
                </c:pt>
                <c:pt idx="210">
                  <c:v>-2.3461999990104232E-2</c:v>
                </c:pt>
                <c:pt idx="211">
                  <c:v>-2.1461999989696778E-2</c:v>
                </c:pt>
                <c:pt idx="212">
                  <c:v>-2.0221799997671042E-2</c:v>
                </c:pt>
                <c:pt idx="213">
                  <c:v>-2.1272599995427299E-2</c:v>
                </c:pt>
                <c:pt idx="214">
                  <c:v>-2.9057799998554401E-2</c:v>
                </c:pt>
                <c:pt idx="215">
                  <c:v>-1.9274799997219816E-2</c:v>
                </c:pt>
                <c:pt idx="216">
                  <c:v>-2.2085399999923538E-2</c:v>
                </c:pt>
                <c:pt idx="217">
                  <c:v>-1.9085399995674379E-2</c:v>
                </c:pt>
                <c:pt idx="218">
                  <c:v>-2.5161599995044526E-2</c:v>
                </c:pt>
                <c:pt idx="219">
                  <c:v>-2.3845199990319088E-2</c:v>
                </c:pt>
                <c:pt idx="220">
                  <c:v>-2.6646399994206149E-2</c:v>
                </c:pt>
                <c:pt idx="221">
                  <c:v>-2.3431599998730235E-2</c:v>
                </c:pt>
                <c:pt idx="222">
                  <c:v>-2.3482399999920744E-2</c:v>
                </c:pt>
                <c:pt idx="223">
                  <c:v>-1.7558599996846169E-2</c:v>
                </c:pt>
                <c:pt idx="224">
                  <c:v>-2.5318399995740037E-2</c:v>
                </c:pt>
                <c:pt idx="225">
                  <c:v>-1.9343799991474953E-2</c:v>
                </c:pt>
                <c:pt idx="226">
                  <c:v>-2.4560799996834248E-2</c:v>
                </c:pt>
                <c:pt idx="227">
                  <c:v>-1.6916399996262044E-2</c:v>
                </c:pt>
                <c:pt idx="228">
                  <c:v>-1.0916399995039683E-2</c:v>
                </c:pt>
                <c:pt idx="229">
                  <c:v>-1.3941799996246118E-2</c:v>
                </c:pt>
                <c:pt idx="230">
                  <c:v>-1.2941799992404412E-2</c:v>
                </c:pt>
                <c:pt idx="231">
                  <c:v>-2.5752399997145403E-2</c:v>
                </c:pt>
                <c:pt idx="232">
                  <c:v>-1.4777799995499663E-2</c:v>
                </c:pt>
                <c:pt idx="233">
                  <c:v>-2.2803200001362711E-2</c:v>
                </c:pt>
                <c:pt idx="234">
                  <c:v>-1.8803200000547804E-2</c:v>
                </c:pt>
                <c:pt idx="235">
                  <c:v>-1.8906999997852836E-2</c:v>
                </c:pt>
                <c:pt idx="236">
                  <c:v>-2.2008599997207057E-2</c:v>
                </c:pt>
                <c:pt idx="237">
                  <c:v>-1.8743000000540633E-2</c:v>
                </c:pt>
                <c:pt idx="238">
                  <c:v>-1.2502799996582326E-2</c:v>
                </c:pt>
                <c:pt idx="239">
                  <c:v>-1.9578999999794178E-2</c:v>
                </c:pt>
                <c:pt idx="240">
                  <c:v>-1.8655199994100258E-2</c:v>
                </c:pt>
                <c:pt idx="241">
                  <c:v>-2.6680599999963306E-2</c:v>
                </c:pt>
                <c:pt idx="242">
                  <c:v>-1.8202399995061569E-2</c:v>
                </c:pt>
                <c:pt idx="243">
                  <c:v>-1.6227799998887349E-2</c:v>
                </c:pt>
                <c:pt idx="244">
                  <c:v>-6.5949999989243224E-3</c:v>
                </c:pt>
                <c:pt idx="245">
                  <c:v>-6.1421999998856336E-3</c:v>
                </c:pt>
                <c:pt idx="246">
                  <c:v>-1.4167599991196766E-2</c:v>
                </c:pt>
                <c:pt idx="247">
                  <c:v>-1.2192999995022546E-2</c:v>
                </c:pt>
                <c:pt idx="248">
                  <c:v>-7.7888000014354475E-3</c:v>
                </c:pt>
                <c:pt idx="249">
                  <c:v>-1.618140000209678E-2</c:v>
                </c:pt>
                <c:pt idx="250">
                  <c:v>-1.8864999998186249E-2</c:v>
                </c:pt>
                <c:pt idx="251">
                  <c:v>-2.3966599997947924E-2</c:v>
                </c:pt>
                <c:pt idx="252">
                  <c:v>-2.6259799997205846E-2</c:v>
                </c:pt>
                <c:pt idx="253">
                  <c:v>-9.121199997025542E-3</c:v>
                </c:pt>
                <c:pt idx="254">
                  <c:v>-1.1906399995496031E-2</c:v>
                </c:pt>
                <c:pt idx="255">
                  <c:v>-1.9589999996242113E-2</c:v>
                </c:pt>
                <c:pt idx="256">
                  <c:v>-1.3666199993167538E-2</c:v>
                </c:pt>
                <c:pt idx="257">
                  <c:v>-1.3666199993167538E-2</c:v>
                </c:pt>
                <c:pt idx="258">
                  <c:v>-1.3691599997400772E-2</c:v>
                </c:pt>
                <c:pt idx="259">
                  <c:v>-2.2742399996786844E-2</c:v>
                </c:pt>
                <c:pt idx="260">
                  <c:v>-1.9552999990992248E-2</c:v>
                </c:pt>
                <c:pt idx="261">
                  <c:v>-1.4552999993611593E-2</c:v>
                </c:pt>
                <c:pt idx="262">
                  <c:v>-2.8207999930600636E-3</c:v>
                </c:pt>
                <c:pt idx="263">
                  <c:v>3.419400003622286E-3</c:v>
                </c:pt>
                <c:pt idx="264">
                  <c:v>-7.5182000000495464E-3</c:v>
                </c:pt>
                <c:pt idx="265">
                  <c:v>-1.5181999988271855E-3</c:v>
                </c:pt>
                <c:pt idx="266">
                  <c:v>-1.0907999967457727E-3</c:v>
                </c:pt>
                <c:pt idx="267">
                  <c:v>-1.0283999945386313E-3</c:v>
                </c:pt>
                <c:pt idx="268">
                  <c:v>-3.0791999961365946E-3</c:v>
                </c:pt>
                <c:pt idx="269">
                  <c:v>9.2080000467831269E-4</c:v>
                </c:pt>
                <c:pt idx="270">
                  <c:v>-6.8898000026820228E-3</c:v>
                </c:pt>
                <c:pt idx="271">
                  <c:v>6.944000007933937E-3</c:v>
                </c:pt>
                <c:pt idx="272">
                  <c:v>7.0318000070983544E-3</c:v>
                </c:pt>
                <c:pt idx="273">
                  <c:v>4.2974000025424175E-3</c:v>
                </c:pt>
                <c:pt idx="274">
                  <c:v>-3.4253999911015853E-3</c:v>
                </c:pt>
                <c:pt idx="275">
                  <c:v>1.6383000001951586E-2</c:v>
                </c:pt>
                <c:pt idx="276">
                  <c:v>1.4597800000046846E-2</c:v>
                </c:pt>
                <c:pt idx="277">
                  <c:v>3.129300000728108E-2</c:v>
                </c:pt>
                <c:pt idx="278">
                  <c:v>1.8556399998487905E-2</c:v>
                </c:pt>
                <c:pt idx="279">
                  <c:v>1.4695000005303882E-2</c:v>
                </c:pt>
                <c:pt idx="280">
                  <c:v>1.6695000005711336E-2</c:v>
                </c:pt>
                <c:pt idx="281">
                  <c:v>1.8695000006118789E-2</c:v>
                </c:pt>
                <c:pt idx="282">
                  <c:v>3.2390200001827907E-2</c:v>
                </c:pt>
                <c:pt idx="283">
                  <c:v>3.4362600003078114E-2</c:v>
                </c:pt>
                <c:pt idx="284">
                  <c:v>3.3653600003162865E-2</c:v>
                </c:pt>
                <c:pt idx="285">
                  <c:v>2.7108599999337457E-2</c:v>
                </c:pt>
                <c:pt idx="286">
                  <c:v>3.2612200004223268E-2</c:v>
                </c:pt>
                <c:pt idx="287">
                  <c:v>3.0409000006329734E-2</c:v>
                </c:pt>
                <c:pt idx="288">
                  <c:v>3.6914800002705306E-2</c:v>
                </c:pt>
                <c:pt idx="289">
                  <c:v>3.4926400003314484E-2</c:v>
                </c:pt>
                <c:pt idx="290">
                  <c:v>3.9926400007971097E-2</c:v>
                </c:pt>
                <c:pt idx="291">
                  <c:v>4.3926400001510046E-2</c:v>
                </c:pt>
                <c:pt idx="292">
                  <c:v>4.1684000003442634E-2</c:v>
                </c:pt>
                <c:pt idx="293">
                  <c:v>4.3848000008438248E-2</c:v>
                </c:pt>
                <c:pt idx="294">
                  <c:v>5.0164400003268383E-2</c:v>
                </c:pt>
                <c:pt idx="295">
                  <c:v>4.5113600004697219E-2</c:v>
                </c:pt>
                <c:pt idx="296">
                  <c:v>3.8062799998442642E-2</c:v>
                </c:pt>
                <c:pt idx="297">
                  <c:v>5.7328400005644653E-2</c:v>
                </c:pt>
                <c:pt idx="300">
                  <c:v>4.556859999865992E-2</c:v>
                </c:pt>
                <c:pt idx="301">
                  <c:v>5.0464799998735543E-2</c:v>
                </c:pt>
                <c:pt idx="302">
                  <c:v>5.0552600005175918E-2</c:v>
                </c:pt>
                <c:pt idx="303">
                  <c:v>5.0425600005837623E-2</c:v>
                </c:pt>
                <c:pt idx="304">
                  <c:v>7.185300000855932E-2</c:v>
                </c:pt>
                <c:pt idx="305">
                  <c:v>5.6802200000674929E-2</c:v>
                </c:pt>
                <c:pt idx="307">
                  <c:v>5.7191600004443899E-2</c:v>
                </c:pt>
                <c:pt idx="308">
                  <c:v>5.718100001104176E-2</c:v>
                </c:pt>
                <c:pt idx="309">
                  <c:v>4.2837000000872649E-2</c:v>
                </c:pt>
                <c:pt idx="310">
                  <c:v>7.1516199997859076E-2</c:v>
                </c:pt>
                <c:pt idx="311">
                  <c:v>7.3490800001309253E-2</c:v>
                </c:pt>
                <c:pt idx="312">
                  <c:v>6.3389200004166923E-2</c:v>
                </c:pt>
                <c:pt idx="313">
                  <c:v>8.2680200001050252E-2</c:v>
                </c:pt>
                <c:pt idx="314">
                  <c:v>6.6604000006918795E-2</c:v>
                </c:pt>
                <c:pt idx="315">
                  <c:v>7.4829800003499258E-2</c:v>
                </c:pt>
                <c:pt idx="317">
                  <c:v>7.2853600002417807E-2</c:v>
                </c:pt>
                <c:pt idx="318">
                  <c:v>7.8992200003995094E-2</c:v>
                </c:pt>
                <c:pt idx="319">
                  <c:v>8.399220000137575E-2</c:v>
                </c:pt>
                <c:pt idx="321">
                  <c:v>8.099420000507962E-2</c:v>
                </c:pt>
                <c:pt idx="323">
                  <c:v>8.1052400004409719E-2</c:v>
                </c:pt>
                <c:pt idx="324">
                  <c:v>8.6558200004219543E-2</c:v>
                </c:pt>
                <c:pt idx="325">
                  <c:v>8.6933200007479172E-2</c:v>
                </c:pt>
                <c:pt idx="329">
                  <c:v>9.5307000003231224E-2</c:v>
                </c:pt>
                <c:pt idx="330">
                  <c:v>9.6863600010692608E-2</c:v>
                </c:pt>
                <c:pt idx="331">
                  <c:v>9.4996400002855808E-2</c:v>
                </c:pt>
                <c:pt idx="344">
                  <c:v>9.5834800005832221E-2</c:v>
                </c:pt>
                <c:pt idx="345">
                  <c:v>9.4874400005210191E-2</c:v>
                </c:pt>
                <c:pt idx="349">
                  <c:v>9.4218800004455261E-2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AC-4D3D-A461-6B4F725BE40F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2'!$J$21:$J$964</c:f>
              <c:numCache>
                <c:formatCode>General</c:formatCode>
                <c:ptCount val="944"/>
                <c:pt idx="115">
                  <c:v>5.1132000080542639E-3</c:v>
                </c:pt>
                <c:pt idx="123">
                  <c:v>1.4344800008984748E-2</c:v>
                </c:pt>
                <c:pt idx="129">
                  <c:v>2.0498000085353851E-3</c:v>
                </c:pt>
                <c:pt idx="134">
                  <c:v>5.6814000054146163E-3</c:v>
                </c:pt>
                <c:pt idx="142">
                  <c:v>9.4130000070435926E-3</c:v>
                </c:pt>
                <c:pt idx="153">
                  <c:v>7.7445999995688908E-3</c:v>
                </c:pt>
                <c:pt idx="161">
                  <c:v>-1.923800002259668E-3</c:v>
                </c:pt>
                <c:pt idx="168">
                  <c:v>9.2078000016044825E-3</c:v>
                </c:pt>
                <c:pt idx="174">
                  <c:v>3.3393999983672984E-3</c:v>
                </c:pt>
                <c:pt idx="178">
                  <c:v>-7.5289999949745834E-3</c:v>
                </c:pt>
                <c:pt idx="182">
                  <c:v>-5.2613999941968359E-3</c:v>
                </c:pt>
                <c:pt idx="185">
                  <c:v>-6.1227999904076569E-3</c:v>
                </c:pt>
                <c:pt idx="186">
                  <c:v>-9.9847999954363331E-3</c:v>
                </c:pt>
                <c:pt idx="192">
                  <c:v>-1.5396599992527626E-2</c:v>
                </c:pt>
                <c:pt idx="298">
                  <c:v>4.6986600005766377E-2</c:v>
                </c:pt>
                <c:pt idx="299">
                  <c:v>4.7086600003240164E-2</c:v>
                </c:pt>
                <c:pt idx="316">
                  <c:v>7.1779000005335547E-2</c:v>
                </c:pt>
                <c:pt idx="322">
                  <c:v>8.0952400006935932E-2</c:v>
                </c:pt>
                <c:pt idx="326">
                  <c:v>9.0577000002667774E-2</c:v>
                </c:pt>
                <c:pt idx="327">
                  <c:v>9.1130399996472988E-2</c:v>
                </c:pt>
                <c:pt idx="332">
                  <c:v>9.5454599999357015E-2</c:v>
                </c:pt>
                <c:pt idx="336">
                  <c:v>9.5129600005748216E-2</c:v>
                </c:pt>
                <c:pt idx="351">
                  <c:v>9.3559400011145044E-2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AC-4D3D-A461-6B4F725BE40F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2'!$F$21:$F$964</c:f>
              <c:numCache>
                <c:formatCode>General</c:formatCode>
                <c:ptCount val="944"/>
                <c:pt idx="0">
                  <c:v>-9029</c:v>
                </c:pt>
                <c:pt idx="1">
                  <c:v>-9026</c:v>
                </c:pt>
                <c:pt idx="2">
                  <c:v>-9020</c:v>
                </c:pt>
                <c:pt idx="3">
                  <c:v>-9014</c:v>
                </c:pt>
                <c:pt idx="4">
                  <c:v>-9000</c:v>
                </c:pt>
                <c:pt idx="5">
                  <c:v>-8991</c:v>
                </c:pt>
                <c:pt idx="6">
                  <c:v>-8989</c:v>
                </c:pt>
                <c:pt idx="7">
                  <c:v>-8988</c:v>
                </c:pt>
                <c:pt idx="8">
                  <c:v>-8988</c:v>
                </c:pt>
                <c:pt idx="9">
                  <c:v>-8983</c:v>
                </c:pt>
                <c:pt idx="10">
                  <c:v>-8982</c:v>
                </c:pt>
                <c:pt idx="11">
                  <c:v>-8980</c:v>
                </c:pt>
                <c:pt idx="12">
                  <c:v>-8977</c:v>
                </c:pt>
                <c:pt idx="13">
                  <c:v>-8971</c:v>
                </c:pt>
                <c:pt idx="14">
                  <c:v>-8957</c:v>
                </c:pt>
                <c:pt idx="15">
                  <c:v>-8940</c:v>
                </c:pt>
                <c:pt idx="16">
                  <c:v>-8889</c:v>
                </c:pt>
                <c:pt idx="17">
                  <c:v>-8872</c:v>
                </c:pt>
                <c:pt idx="18">
                  <c:v>-8855</c:v>
                </c:pt>
                <c:pt idx="19">
                  <c:v>-8838</c:v>
                </c:pt>
                <c:pt idx="20">
                  <c:v>-8837</c:v>
                </c:pt>
                <c:pt idx="21">
                  <c:v>-8824</c:v>
                </c:pt>
                <c:pt idx="22">
                  <c:v>-8806</c:v>
                </c:pt>
                <c:pt idx="23">
                  <c:v>-8753</c:v>
                </c:pt>
                <c:pt idx="24">
                  <c:v>-8744</c:v>
                </c:pt>
                <c:pt idx="25">
                  <c:v>-8733</c:v>
                </c:pt>
                <c:pt idx="26">
                  <c:v>-8732</c:v>
                </c:pt>
                <c:pt idx="27">
                  <c:v>-8718</c:v>
                </c:pt>
                <c:pt idx="28">
                  <c:v>-8716</c:v>
                </c:pt>
                <c:pt idx="29">
                  <c:v>-8713</c:v>
                </c:pt>
                <c:pt idx="30">
                  <c:v>-8704</c:v>
                </c:pt>
                <c:pt idx="31">
                  <c:v>-8699</c:v>
                </c:pt>
                <c:pt idx="32">
                  <c:v>-8695</c:v>
                </c:pt>
                <c:pt idx="33">
                  <c:v>-8687</c:v>
                </c:pt>
                <c:pt idx="34">
                  <c:v>-6903</c:v>
                </c:pt>
                <c:pt idx="35">
                  <c:v>-6753</c:v>
                </c:pt>
                <c:pt idx="36">
                  <c:v>-6665</c:v>
                </c:pt>
                <c:pt idx="37">
                  <c:v>-6662</c:v>
                </c:pt>
                <c:pt idx="38">
                  <c:v>-6395</c:v>
                </c:pt>
                <c:pt idx="39">
                  <c:v>-6267</c:v>
                </c:pt>
                <c:pt idx="40">
                  <c:v>-6059</c:v>
                </c:pt>
                <c:pt idx="41">
                  <c:v>-5960</c:v>
                </c:pt>
                <c:pt idx="42">
                  <c:v>-5689</c:v>
                </c:pt>
                <c:pt idx="43">
                  <c:v>-5650</c:v>
                </c:pt>
                <c:pt idx="44">
                  <c:v>-5647</c:v>
                </c:pt>
                <c:pt idx="45">
                  <c:v>-5638</c:v>
                </c:pt>
                <c:pt idx="46">
                  <c:v>-5556</c:v>
                </c:pt>
                <c:pt idx="47">
                  <c:v>-5550</c:v>
                </c:pt>
                <c:pt idx="48">
                  <c:v>-5536</c:v>
                </c:pt>
                <c:pt idx="49">
                  <c:v>-5437</c:v>
                </c:pt>
                <c:pt idx="50">
                  <c:v>-5431</c:v>
                </c:pt>
                <c:pt idx="51">
                  <c:v>-5412</c:v>
                </c:pt>
                <c:pt idx="52">
                  <c:v>-5411</c:v>
                </c:pt>
                <c:pt idx="53">
                  <c:v>-5405</c:v>
                </c:pt>
                <c:pt idx="54">
                  <c:v>-5394</c:v>
                </c:pt>
                <c:pt idx="55">
                  <c:v>-5391</c:v>
                </c:pt>
                <c:pt idx="56">
                  <c:v>-5379</c:v>
                </c:pt>
                <c:pt idx="57">
                  <c:v>-5374</c:v>
                </c:pt>
                <c:pt idx="58">
                  <c:v>-5371</c:v>
                </c:pt>
                <c:pt idx="59">
                  <c:v>-5371</c:v>
                </c:pt>
                <c:pt idx="60">
                  <c:v>-5357</c:v>
                </c:pt>
                <c:pt idx="61">
                  <c:v>-5354</c:v>
                </c:pt>
                <c:pt idx="62">
                  <c:v>-5277</c:v>
                </c:pt>
                <c:pt idx="63">
                  <c:v>-5271</c:v>
                </c:pt>
                <c:pt idx="64">
                  <c:v>-5257</c:v>
                </c:pt>
                <c:pt idx="65">
                  <c:v>-5249</c:v>
                </c:pt>
                <c:pt idx="66">
                  <c:v>-5246</c:v>
                </c:pt>
                <c:pt idx="67">
                  <c:v>-5226</c:v>
                </c:pt>
                <c:pt idx="68">
                  <c:v>-5220</c:v>
                </c:pt>
                <c:pt idx="69">
                  <c:v>-5152</c:v>
                </c:pt>
                <c:pt idx="70">
                  <c:v>-5138</c:v>
                </c:pt>
                <c:pt idx="71">
                  <c:v>-5135</c:v>
                </c:pt>
                <c:pt idx="72">
                  <c:v>-5133</c:v>
                </c:pt>
                <c:pt idx="73">
                  <c:v>-5132</c:v>
                </c:pt>
                <c:pt idx="74">
                  <c:v>-5131</c:v>
                </c:pt>
                <c:pt idx="75">
                  <c:v>-5126</c:v>
                </c:pt>
                <c:pt idx="76">
                  <c:v>-5119</c:v>
                </c:pt>
                <c:pt idx="77">
                  <c:v>-5101</c:v>
                </c:pt>
                <c:pt idx="78">
                  <c:v>-5098</c:v>
                </c:pt>
                <c:pt idx="79">
                  <c:v>-5092</c:v>
                </c:pt>
                <c:pt idx="80">
                  <c:v>-4875</c:v>
                </c:pt>
                <c:pt idx="81">
                  <c:v>-4874</c:v>
                </c:pt>
                <c:pt idx="82">
                  <c:v>-4866</c:v>
                </c:pt>
                <c:pt idx="83">
                  <c:v>-4863</c:v>
                </c:pt>
                <c:pt idx="84">
                  <c:v>-4739</c:v>
                </c:pt>
                <c:pt idx="85">
                  <c:v>-4724</c:v>
                </c:pt>
                <c:pt idx="86">
                  <c:v>-4706</c:v>
                </c:pt>
                <c:pt idx="87">
                  <c:v>-4675</c:v>
                </c:pt>
                <c:pt idx="88">
                  <c:v>-4049</c:v>
                </c:pt>
                <c:pt idx="89">
                  <c:v>-4033</c:v>
                </c:pt>
                <c:pt idx="90">
                  <c:v>-4030</c:v>
                </c:pt>
                <c:pt idx="91">
                  <c:v>-3895</c:v>
                </c:pt>
                <c:pt idx="92">
                  <c:v>-3861</c:v>
                </c:pt>
                <c:pt idx="93">
                  <c:v>-3639</c:v>
                </c:pt>
                <c:pt idx="94">
                  <c:v>-3580</c:v>
                </c:pt>
                <c:pt idx="95">
                  <c:v>-3494</c:v>
                </c:pt>
                <c:pt idx="96">
                  <c:v>-3369</c:v>
                </c:pt>
                <c:pt idx="97">
                  <c:v>-3327</c:v>
                </c:pt>
                <c:pt idx="98">
                  <c:v>-3227</c:v>
                </c:pt>
                <c:pt idx="99">
                  <c:v>-2957</c:v>
                </c:pt>
                <c:pt idx="100">
                  <c:v>-2658</c:v>
                </c:pt>
                <c:pt idx="101">
                  <c:v>-2456</c:v>
                </c:pt>
                <c:pt idx="102">
                  <c:v>-2223</c:v>
                </c:pt>
                <c:pt idx="103">
                  <c:v>-1930</c:v>
                </c:pt>
                <c:pt idx="104">
                  <c:v>-1930</c:v>
                </c:pt>
                <c:pt idx="105">
                  <c:v>-1930</c:v>
                </c:pt>
                <c:pt idx="106">
                  <c:v>-1535</c:v>
                </c:pt>
                <c:pt idx="107">
                  <c:v>-1535</c:v>
                </c:pt>
                <c:pt idx="108">
                  <c:v>-1396</c:v>
                </c:pt>
                <c:pt idx="109">
                  <c:v>-1285</c:v>
                </c:pt>
                <c:pt idx="110">
                  <c:v>-1263</c:v>
                </c:pt>
                <c:pt idx="111">
                  <c:v>-1098</c:v>
                </c:pt>
                <c:pt idx="112">
                  <c:v>-1007</c:v>
                </c:pt>
                <c:pt idx="113">
                  <c:v>-995</c:v>
                </c:pt>
                <c:pt idx="114">
                  <c:v>-981.5</c:v>
                </c:pt>
                <c:pt idx="115">
                  <c:v>-974</c:v>
                </c:pt>
                <c:pt idx="116">
                  <c:v>-973</c:v>
                </c:pt>
                <c:pt idx="117">
                  <c:v>-887</c:v>
                </c:pt>
                <c:pt idx="118">
                  <c:v>-884</c:v>
                </c:pt>
                <c:pt idx="119">
                  <c:v>-884</c:v>
                </c:pt>
                <c:pt idx="120">
                  <c:v>-865</c:v>
                </c:pt>
                <c:pt idx="121">
                  <c:v>-864</c:v>
                </c:pt>
                <c:pt idx="122">
                  <c:v>-861</c:v>
                </c:pt>
                <c:pt idx="123">
                  <c:v>-836</c:v>
                </c:pt>
                <c:pt idx="124">
                  <c:v>-832</c:v>
                </c:pt>
                <c:pt idx="125">
                  <c:v>-807</c:v>
                </c:pt>
                <c:pt idx="126">
                  <c:v>-597</c:v>
                </c:pt>
                <c:pt idx="127">
                  <c:v>-594</c:v>
                </c:pt>
                <c:pt idx="128">
                  <c:v>-565</c:v>
                </c:pt>
                <c:pt idx="129">
                  <c:v>-561</c:v>
                </c:pt>
                <c:pt idx="130">
                  <c:v>-549</c:v>
                </c:pt>
                <c:pt idx="131">
                  <c:v>-548</c:v>
                </c:pt>
                <c:pt idx="132">
                  <c:v>-529</c:v>
                </c:pt>
                <c:pt idx="133">
                  <c:v>-466</c:v>
                </c:pt>
                <c:pt idx="134">
                  <c:v>-423</c:v>
                </c:pt>
                <c:pt idx="135">
                  <c:v>-420</c:v>
                </c:pt>
                <c:pt idx="136">
                  <c:v>-409</c:v>
                </c:pt>
                <c:pt idx="137">
                  <c:v>-324</c:v>
                </c:pt>
                <c:pt idx="138">
                  <c:v>-319</c:v>
                </c:pt>
                <c:pt idx="139">
                  <c:v>-318</c:v>
                </c:pt>
                <c:pt idx="140">
                  <c:v>-312</c:v>
                </c:pt>
                <c:pt idx="141">
                  <c:v>-312</c:v>
                </c:pt>
                <c:pt idx="142">
                  <c:v>-285</c:v>
                </c:pt>
                <c:pt idx="143">
                  <c:v>-258</c:v>
                </c:pt>
                <c:pt idx="144">
                  <c:v>-258</c:v>
                </c:pt>
                <c:pt idx="145">
                  <c:v>-199</c:v>
                </c:pt>
                <c:pt idx="146">
                  <c:v>-190</c:v>
                </c:pt>
                <c:pt idx="147">
                  <c:v>-182</c:v>
                </c:pt>
                <c:pt idx="148">
                  <c:v>-171</c:v>
                </c:pt>
                <c:pt idx="149">
                  <c:v>-167</c:v>
                </c:pt>
                <c:pt idx="150">
                  <c:v>-167</c:v>
                </c:pt>
                <c:pt idx="151">
                  <c:v>-151</c:v>
                </c:pt>
                <c:pt idx="152">
                  <c:v>-149.5</c:v>
                </c:pt>
                <c:pt idx="153">
                  <c:v>-147</c:v>
                </c:pt>
                <c:pt idx="154">
                  <c:v>-147</c:v>
                </c:pt>
                <c:pt idx="155">
                  <c:v>-147</c:v>
                </c:pt>
                <c:pt idx="156">
                  <c:v>-136</c:v>
                </c:pt>
                <c:pt idx="157">
                  <c:v>-40</c:v>
                </c:pt>
                <c:pt idx="158">
                  <c:v>-26</c:v>
                </c:pt>
                <c:pt idx="159">
                  <c:v>-20</c:v>
                </c:pt>
                <c:pt idx="160">
                  <c:v>-17</c:v>
                </c:pt>
                <c:pt idx="161">
                  <c:v>-9</c:v>
                </c:pt>
                <c:pt idx="162">
                  <c:v>0</c:v>
                </c:pt>
                <c:pt idx="163">
                  <c:v>9</c:v>
                </c:pt>
                <c:pt idx="164">
                  <c:v>108</c:v>
                </c:pt>
                <c:pt idx="165">
                  <c:v>119</c:v>
                </c:pt>
                <c:pt idx="166">
                  <c:v>119</c:v>
                </c:pt>
                <c:pt idx="167">
                  <c:v>120</c:v>
                </c:pt>
                <c:pt idx="168">
                  <c:v>129</c:v>
                </c:pt>
                <c:pt idx="169">
                  <c:v>202</c:v>
                </c:pt>
                <c:pt idx="170">
                  <c:v>207</c:v>
                </c:pt>
                <c:pt idx="171">
                  <c:v>207</c:v>
                </c:pt>
                <c:pt idx="172">
                  <c:v>242</c:v>
                </c:pt>
                <c:pt idx="173">
                  <c:v>250</c:v>
                </c:pt>
                <c:pt idx="174">
                  <c:v>267</c:v>
                </c:pt>
                <c:pt idx="175">
                  <c:v>271</c:v>
                </c:pt>
                <c:pt idx="176">
                  <c:v>290</c:v>
                </c:pt>
                <c:pt idx="177">
                  <c:v>396</c:v>
                </c:pt>
                <c:pt idx="178">
                  <c:v>405</c:v>
                </c:pt>
                <c:pt idx="179">
                  <c:v>492</c:v>
                </c:pt>
                <c:pt idx="180">
                  <c:v>495</c:v>
                </c:pt>
                <c:pt idx="181">
                  <c:v>506</c:v>
                </c:pt>
                <c:pt idx="182">
                  <c:v>523</c:v>
                </c:pt>
                <c:pt idx="183">
                  <c:v>527</c:v>
                </c:pt>
                <c:pt idx="184">
                  <c:v>541</c:v>
                </c:pt>
                <c:pt idx="185">
                  <c:v>546</c:v>
                </c:pt>
                <c:pt idx="186">
                  <c:v>636</c:v>
                </c:pt>
                <c:pt idx="187">
                  <c:v>651</c:v>
                </c:pt>
                <c:pt idx="188">
                  <c:v>669</c:v>
                </c:pt>
                <c:pt idx="189">
                  <c:v>669</c:v>
                </c:pt>
                <c:pt idx="190">
                  <c:v>703</c:v>
                </c:pt>
                <c:pt idx="191">
                  <c:v>785</c:v>
                </c:pt>
                <c:pt idx="192">
                  <c:v>787</c:v>
                </c:pt>
                <c:pt idx="193">
                  <c:v>796</c:v>
                </c:pt>
                <c:pt idx="194">
                  <c:v>831</c:v>
                </c:pt>
                <c:pt idx="195">
                  <c:v>831</c:v>
                </c:pt>
                <c:pt idx="196">
                  <c:v>831</c:v>
                </c:pt>
                <c:pt idx="197">
                  <c:v>834</c:v>
                </c:pt>
                <c:pt idx="198">
                  <c:v>910</c:v>
                </c:pt>
                <c:pt idx="199">
                  <c:v>921</c:v>
                </c:pt>
                <c:pt idx="200">
                  <c:v>936</c:v>
                </c:pt>
                <c:pt idx="201">
                  <c:v>947</c:v>
                </c:pt>
                <c:pt idx="202">
                  <c:v>952</c:v>
                </c:pt>
                <c:pt idx="203">
                  <c:v>964</c:v>
                </c:pt>
                <c:pt idx="204">
                  <c:v>973</c:v>
                </c:pt>
                <c:pt idx="205">
                  <c:v>975</c:v>
                </c:pt>
                <c:pt idx="206">
                  <c:v>976</c:v>
                </c:pt>
                <c:pt idx="207">
                  <c:v>978</c:v>
                </c:pt>
                <c:pt idx="208">
                  <c:v>1041</c:v>
                </c:pt>
                <c:pt idx="209">
                  <c:v>1041</c:v>
                </c:pt>
                <c:pt idx="210">
                  <c:v>1090</c:v>
                </c:pt>
                <c:pt idx="211">
                  <c:v>1090</c:v>
                </c:pt>
                <c:pt idx="212">
                  <c:v>1101</c:v>
                </c:pt>
                <c:pt idx="213">
                  <c:v>1107</c:v>
                </c:pt>
                <c:pt idx="214">
                  <c:v>1121</c:v>
                </c:pt>
                <c:pt idx="215">
                  <c:v>1186</c:v>
                </c:pt>
                <c:pt idx="216">
                  <c:v>1203</c:v>
                </c:pt>
                <c:pt idx="217">
                  <c:v>1203</c:v>
                </c:pt>
                <c:pt idx="218">
                  <c:v>1212</c:v>
                </c:pt>
                <c:pt idx="219">
                  <c:v>1214</c:v>
                </c:pt>
                <c:pt idx="220">
                  <c:v>1348</c:v>
                </c:pt>
                <c:pt idx="221">
                  <c:v>1362</c:v>
                </c:pt>
                <c:pt idx="222">
                  <c:v>1368</c:v>
                </c:pt>
                <c:pt idx="223">
                  <c:v>1377</c:v>
                </c:pt>
                <c:pt idx="224">
                  <c:v>1388</c:v>
                </c:pt>
                <c:pt idx="225">
                  <c:v>1391</c:v>
                </c:pt>
                <c:pt idx="226">
                  <c:v>1456</c:v>
                </c:pt>
                <c:pt idx="227">
                  <c:v>1498</c:v>
                </c:pt>
                <c:pt idx="228">
                  <c:v>1498</c:v>
                </c:pt>
                <c:pt idx="229">
                  <c:v>1501</c:v>
                </c:pt>
                <c:pt idx="230">
                  <c:v>1501</c:v>
                </c:pt>
                <c:pt idx="231">
                  <c:v>1518</c:v>
                </c:pt>
                <c:pt idx="232">
                  <c:v>1521</c:v>
                </c:pt>
                <c:pt idx="233">
                  <c:v>1524</c:v>
                </c:pt>
                <c:pt idx="234">
                  <c:v>1524</c:v>
                </c:pt>
                <c:pt idx="235">
                  <c:v>1615</c:v>
                </c:pt>
                <c:pt idx="236">
                  <c:v>1627</c:v>
                </c:pt>
                <c:pt idx="237">
                  <c:v>1635</c:v>
                </c:pt>
                <c:pt idx="238">
                  <c:v>1646</c:v>
                </c:pt>
                <c:pt idx="239">
                  <c:v>1655</c:v>
                </c:pt>
                <c:pt idx="240">
                  <c:v>1664</c:v>
                </c:pt>
                <c:pt idx="241">
                  <c:v>1667</c:v>
                </c:pt>
                <c:pt idx="242">
                  <c:v>1768</c:v>
                </c:pt>
                <c:pt idx="243">
                  <c:v>1771</c:v>
                </c:pt>
                <c:pt idx="244">
                  <c:v>1775</c:v>
                </c:pt>
                <c:pt idx="245">
                  <c:v>1879</c:v>
                </c:pt>
                <c:pt idx="246">
                  <c:v>1882</c:v>
                </c:pt>
                <c:pt idx="247">
                  <c:v>1885</c:v>
                </c:pt>
                <c:pt idx="248">
                  <c:v>1916</c:v>
                </c:pt>
                <c:pt idx="249">
                  <c:v>1923</c:v>
                </c:pt>
                <c:pt idx="250">
                  <c:v>1925</c:v>
                </c:pt>
                <c:pt idx="251">
                  <c:v>1937</c:v>
                </c:pt>
                <c:pt idx="252">
                  <c:v>2011</c:v>
                </c:pt>
                <c:pt idx="253">
                  <c:v>2034</c:v>
                </c:pt>
                <c:pt idx="254">
                  <c:v>2048</c:v>
                </c:pt>
                <c:pt idx="255">
                  <c:v>2050</c:v>
                </c:pt>
                <c:pt idx="256">
                  <c:v>2059</c:v>
                </c:pt>
                <c:pt idx="257">
                  <c:v>2059</c:v>
                </c:pt>
                <c:pt idx="258">
                  <c:v>2062</c:v>
                </c:pt>
                <c:pt idx="259">
                  <c:v>2068</c:v>
                </c:pt>
                <c:pt idx="260">
                  <c:v>2085</c:v>
                </c:pt>
                <c:pt idx="261">
                  <c:v>2085</c:v>
                </c:pt>
                <c:pt idx="262">
                  <c:v>2156</c:v>
                </c:pt>
                <c:pt idx="263">
                  <c:v>2167</c:v>
                </c:pt>
                <c:pt idx="264">
                  <c:v>2199</c:v>
                </c:pt>
                <c:pt idx="265">
                  <c:v>2199</c:v>
                </c:pt>
                <c:pt idx="266">
                  <c:v>2306</c:v>
                </c:pt>
                <c:pt idx="267">
                  <c:v>2338</c:v>
                </c:pt>
                <c:pt idx="268">
                  <c:v>2344</c:v>
                </c:pt>
                <c:pt idx="269">
                  <c:v>2344</c:v>
                </c:pt>
                <c:pt idx="270">
                  <c:v>2361</c:v>
                </c:pt>
                <c:pt idx="271">
                  <c:v>2420</c:v>
                </c:pt>
                <c:pt idx="272">
                  <c:v>2449</c:v>
                </c:pt>
                <c:pt idx="273">
                  <c:v>2457</c:v>
                </c:pt>
                <c:pt idx="274">
                  <c:v>2503</c:v>
                </c:pt>
                <c:pt idx="275">
                  <c:v>2565</c:v>
                </c:pt>
                <c:pt idx="276">
                  <c:v>2579</c:v>
                </c:pt>
                <c:pt idx="277">
                  <c:v>2615</c:v>
                </c:pt>
                <c:pt idx="278">
                  <c:v>2702</c:v>
                </c:pt>
                <c:pt idx="279">
                  <c:v>2725</c:v>
                </c:pt>
                <c:pt idx="280">
                  <c:v>2725</c:v>
                </c:pt>
                <c:pt idx="281">
                  <c:v>2725</c:v>
                </c:pt>
                <c:pt idx="282">
                  <c:v>2761</c:v>
                </c:pt>
                <c:pt idx="283">
                  <c:v>2843</c:v>
                </c:pt>
                <c:pt idx="284">
                  <c:v>2848</c:v>
                </c:pt>
                <c:pt idx="285">
                  <c:v>2873</c:v>
                </c:pt>
                <c:pt idx="286">
                  <c:v>2971</c:v>
                </c:pt>
                <c:pt idx="287">
                  <c:v>2995</c:v>
                </c:pt>
                <c:pt idx="288">
                  <c:v>3014</c:v>
                </c:pt>
                <c:pt idx="289">
                  <c:v>3052</c:v>
                </c:pt>
                <c:pt idx="290">
                  <c:v>3052</c:v>
                </c:pt>
                <c:pt idx="291">
                  <c:v>3052</c:v>
                </c:pt>
                <c:pt idx="292">
                  <c:v>3120</c:v>
                </c:pt>
                <c:pt idx="293">
                  <c:v>3140</c:v>
                </c:pt>
                <c:pt idx="294">
                  <c:v>3142</c:v>
                </c:pt>
                <c:pt idx="295">
                  <c:v>3148</c:v>
                </c:pt>
                <c:pt idx="296">
                  <c:v>3154</c:v>
                </c:pt>
                <c:pt idx="297">
                  <c:v>3162</c:v>
                </c:pt>
                <c:pt idx="298">
                  <c:v>3163</c:v>
                </c:pt>
                <c:pt idx="299">
                  <c:v>3163</c:v>
                </c:pt>
                <c:pt idx="300">
                  <c:v>3173</c:v>
                </c:pt>
                <c:pt idx="301">
                  <c:v>3264</c:v>
                </c:pt>
                <c:pt idx="302">
                  <c:v>3293</c:v>
                </c:pt>
                <c:pt idx="303">
                  <c:v>3308</c:v>
                </c:pt>
                <c:pt idx="304">
                  <c:v>3415</c:v>
                </c:pt>
                <c:pt idx="305">
                  <c:v>3421</c:v>
                </c:pt>
                <c:pt idx="306">
                  <c:v>3426</c:v>
                </c:pt>
                <c:pt idx="307">
                  <c:v>3438</c:v>
                </c:pt>
                <c:pt idx="308">
                  <c:v>3455</c:v>
                </c:pt>
                <c:pt idx="309">
                  <c:v>3535</c:v>
                </c:pt>
                <c:pt idx="310">
                  <c:v>3691</c:v>
                </c:pt>
                <c:pt idx="311">
                  <c:v>3694</c:v>
                </c:pt>
                <c:pt idx="312">
                  <c:v>3706</c:v>
                </c:pt>
                <c:pt idx="313">
                  <c:v>3711</c:v>
                </c:pt>
                <c:pt idx="314">
                  <c:v>3720</c:v>
                </c:pt>
                <c:pt idx="315">
                  <c:v>3839</c:v>
                </c:pt>
                <c:pt idx="316">
                  <c:v>3845</c:v>
                </c:pt>
                <c:pt idx="317">
                  <c:v>3848</c:v>
                </c:pt>
                <c:pt idx="318">
                  <c:v>3871</c:v>
                </c:pt>
                <c:pt idx="319">
                  <c:v>3871</c:v>
                </c:pt>
                <c:pt idx="320">
                  <c:v>3936</c:v>
                </c:pt>
                <c:pt idx="321">
                  <c:v>3981</c:v>
                </c:pt>
                <c:pt idx="322">
                  <c:v>3982</c:v>
                </c:pt>
                <c:pt idx="323">
                  <c:v>3982</c:v>
                </c:pt>
                <c:pt idx="324">
                  <c:v>4001</c:v>
                </c:pt>
                <c:pt idx="325">
                  <c:v>4126</c:v>
                </c:pt>
                <c:pt idx="326">
                  <c:v>4235</c:v>
                </c:pt>
                <c:pt idx="327">
                  <c:v>4272</c:v>
                </c:pt>
                <c:pt idx="328">
                  <c:v>4360</c:v>
                </c:pt>
                <c:pt idx="329">
                  <c:v>4385</c:v>
                </c:pt>
                <c:pt idx="330">
                  <c:v>4398</c:v>
                </c:pt>
                <c:pt idx="331">
                  <c:v>4402</c:v>
                </c:pt>
                <c:pt idx="332">
                  <c:v>4403</c:v>
                </c:pt>
                <c:pt idx="333">
                  <c:v>4405</c:v>
                </c:pt>
                <c:pt idx="334">
                  <c:v>4405</c:v>
                </c:pt>
                <c:pt idx="335">
                  <c:v>4507</c:v>
                </c:pt>
                <c:pt idx="336">
                  <c:v>4528</c:v>
                </c:pt>
                <c:pt idx="337">
                  <c:v>4777</c:v>
                </c:pt>
                <c:pt idx="338">
                  <c:v>4780</c:v>
                </c:pt>
                <c:pt idx="339">
                  <c:v>4803</c:v>
                </c:pt>
                <c:pt idx="340">
                  <c:v>4809</c:v>
                </c:pt>
                <c:pt idx="341">
                  <c:v>4820</c:v>
                </c:pt>
                <c:pt idx="342">
                  <c:v>4843</c:v>
                </c:pt>
                <c:pt idx="343">
                  <c:v>5064</c:v>
                </c:pt>
                <c:pt idx="344">
                  <c:v>5114</c:v>
                </c:pt>
                <c:pt idx="345">
                  <c:v>5192</c:v>
                </c:pt>
                <c:pt idx="346">
                  <c:v>5192</c:v>
                </c:pt>
                <c:pt idx="347">
                  <c:v>5199</c:v>
                </c:pt>
                <c:pt idx="348">
                  <c:v>5209</c:v>
                </c:pt>
                <c:pt idx="349">
                  <c:v>5234</c:v>
                </c:pt>
                <c:pt idx="350">
                  <c:v>5335</c:v>
                </c:pt>
                <c:pt idx="351">
                  <c:v>5367</c:v>
                </c:pt>
                <c:pt idx="352">
                  <c:v>5369</c:v>
                </c:pt>
                <c:pt idx="353">
                  <c:v>5619</c:v>
                </c:pt>
                <c:pt idx="354">
                  <c:v>5764</c:v>
                </c:pt>
                <c:pt idx="355">
                  <c:v>5909</c:v>
                </c:pt>
                <c:pt idx="356">
                  <c:v>6051</c:v>
                </c:pt>
                <c:pt idx="357">
                  <c:v>6142</c:v>
                </c:pt>
                <c:pt idx="358">
                  <c:v>6165</c:v>
                </c:pt>
                <c:pt idx="359">
                  <c:v>6188</c:v>
                </c:pt>
                <c:pt idx="360">
                  <c:v>6205</c:v>
                </c:pt>
                <c:pt idx="361">
                  <c:v>6304</c:v>
                </c:pt>
                <c:pt idx="362">
                  <c:v>6307</c:v>
                </c:pt>
                <c:pt idx="363">
                  <c:v>6313</c:v>
                </c:pt>
                <c:pt idx="364">
                  <c:v>6476</c:v>
                </c:pt>
                <c:pt idx="365">
                  <c:v>6589</c:v>
                </c:pt>
                <c:pt idx="366">
                  <c:v>6623</c:v>
                </c:pt>
                <c:pt idx="367">
                  <c:v>6635</c:v>
                </c:pt>
                <c:pt idx="368">
                  <c:v>6313</c:v>
                </c:pt>
                <c:pt idx="369">
                  <c:v>6708</c:v>
                </c:pt>
                <c:pt idx="370">
                  <c:v>6731</c:v>
                </c:pt>
              </c:numCache>
            </c:numRef>
          </c:xVal>
          <c:yVal>
            <c:numRef>
              <c:f>'Active 2'!$K$21:$K$964</c:f>
              <c:numCache>
                <c:formatCode>General</c:formatCode>
                <c:ptCount val="944"/>
                <c:pt idx="306">
                  <c:v>5.6193200005509425E-2</c:v>
                </c:pt>
                <c:pt idx="320">
                  <c:v>8.7775200001487974E-2</c:v>
                </c:pt>
                <c:pt idx="328">
                  <c:v>9.7752000001491979E-2</c:v>
                </c:pt>
                <c:pt idx="333">
                  <c:v>9.4670999998925254E-2</c:v>
                </c:pt>
                <c:pt idx="334">
                  <c:v>9.4970999998622574E-2</c:v>
                </c:pt>
                <c:pt idx="335">
                  <c:v>9.7007400006987154E-2</c:v>
                </c:pt>
                <c:pt idx="337">
                  <c:v>9.6821400009503122E-2</c:v>
                </c:pt>
                <c:pt idx="338">
                  <c:v>9.8196000006282702E-2</c:v>
                </c:pt>
                <c:pt idx="339">
                  <c:v>9.8234600009163842E-2</c:v>
                </c:pt>
                <c:pt idx="340">
                  <c:v>9.8283799998171162E-2</c:v>
                </c:pt>
                <c:pt idx="341">
                  <c:v>9.8224000001209788E-2</c:v>
                </c:pt>
                <c:pt idx="342">
                  <c:v>9.7662600004696287E-2</c:v>
                </c:pt>
                <c:pt idx="343">
                  <c:v>9.4724800008407328E-2</c:v>
                </c:pt>
                <c:pt idx="346">
                  <c:v>9.4974400002683979E-2</c:v>
                </c:pt>
                <c:pt idx="347">
                  <c:v>9.5701800004462712E-2</c:v>
                </c:pt>
                <c:pt idx="348">
                  <c:v>9.496380000928184E-2</c:v>
                </c:pt>
                <c:pt idx="350">
                  <c:v>9.3917000005603768E-2</c:v>
                </c:pt>
                <c:pt idx="352">
                  <c:v>9.3475800000305753E-2</c:v>
                </c:pt>
                <c:pt idx="353">
                  <c:v>9.1825800001970492E-2</c:v>
                </c:pt>
                <c:pt idx="354">
                  <c:v>9.0264800004661083E-2</c:v>
                </c:pt>
                <c:pt idx="355">
                  <c:v>8.8303800010180566E-2</c:v>
                </c:pt>
                <c:pt idx="356">
                  <c:v>8.8968200005183462E-2</c:v>
                </c:pt>
                <c:pt idx="357">
                  <c:v>8.6364400005550124E-2</c:v>
                </c:pt>
                <c:pt idx="358">
                  <c:v>8.8803000006009825E-2</c:v>
                </c:pt>
                <c:pt idx="359">
                  <c:v>8.7641600002825726E-2</c:v>
                </c:pt>
                <c:pt idx="360">
                  <c:v>8.7331000009726267E-2</c:v>
                </c:pt>
                <c:pt idx="361">
                  <c:v>8.6092800003825687E-2</c:v>
                </c:pt>
                <c:pt idx="362">
                  <c:v>8.9567400005762465E-2</c:v>
                </c:pt>
                <c:pt idx="363">
                  <c:v>8.6016600005677901E-2</c:v>
                </c:pt>
                <c:pt idx="364">
                  <c:v>8.2003200004692189E-2</c:v>
                </c:pt>
                <c:pt idx="365">
                  <c:v>7.9479800006083678E-2</c:v>
                </c:pt>
                <c:pt idx="366">
                  <c:v>7.8358600010687951E-2</c:v>
                </c:pt>
                <c:pt idx="367">
                  <c:v>7.8357000005780719E-2</c:v>
                </c:pt>
                <c:pt idx="368">
                  <c:v>8.6016600005677901E-2</c:v>
                </c:pt>
                <c:pt idx="369">
                  <c:v>7.7605600003153086E-2</c:v>
                </c:pt>
                <c:pt idx="370">
                  <c:v>7.2644200001377612E-2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AC-4D3D-A461-6B4F725BE40F}"/>
            </c:ext>
          </c:extLst>
        </c:ser>
        <c:ser>
          <c:idx val="4"/>
          <c:order val="4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2'!$BP$2:$BP$77</c:f>
              <c:numCache>
                <c:formatCode>General</c:formatCode>
                <c:ptCount val="76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</c:numCache>
            </c:numRef>
          </c:xVal>
          <c:yVal>
            <c:numRef>
              <c:f>'Active 2'!$CJ$2:$CJ$77</c:f>
              <c:numCache>
                <c:formatCode>General</c:formatCode>
                <c:ptCount val="76"/>
                <c:pt idx="0">
                  <c:v>1.2377073955416797E-2</c:v>
                </c:pt>
                <c:pt idx="1">
                  <c:v>5.6176753254753367E-3</c:v>
                </c:pt>
                <c:pt idx="2">
                  <c:v>-2.7325116139490079E-3</c:v>
                </c:pt>
                <c:pt idx="3">
                  <c:v>-1.189121120916474E-2</c:v>
                </c:pt>
                <c:pt idx="4">
                  <c:v>-2.1175867863423528E-2</c:v>
                </c:pt>
                <c:pt idx="5">
                  <c:v>-2.9968664716166288E-2</c:v>
                </c:pt>
                <c:pt idx="6">
                  <c:v>-3.7681445272301876E-2</c:v>
                </c:pt>
                <c:pt idx="7">
                  <c:v>-4.3729340494984809E-2</c:v>
                </c:pt>
                <c:pt idx="8">
                  <c:v>-4.7513766171720512E-2</c:v>
                </c:pt>
                <c:pt idx="9">
                  <c:v>-4.8414492610650992E-2</c:v>
                </c:pt>
                <c:pt idx="10">
                  <c:v>-4.5803697074091577E-2</c:v>
                </c:pt>
                <c:pt idx="11">
                  <c:v>-3.9151967609761723E-2</c:v>
                </c:pt>
                <c:pt idx="12">
                  <c:v>-2.8418694151741745E-2</c:v>
                </c:pt>
                <c:pt idx="13">
                  <c:v>-1.4849099528192498E-2</c:v>
                </c:pt>
                <c:pt idx="14">
                  <c:v>-1.2365286615748181E-3</c:v>
                </c:pt>
                <c:pt idx="15">
                  <c:v>9.7261260400490924E-3</c:v>
                </c:pt>
                <c:pt idx="16">
                  <c:v>1.704236327406675E-2</c:v>
                </c:pt>
                <c:pt idx="17">
                  <c:v>2.1016932420449219E-2</c:v>
                </c:pt>
                <c:pt idx="18">
                  <c:v>2.23580756965613E-2</c:v>
                </c:pt>
                <c:pt idx="19">
                  <c:v>2.1762950099350906E-2</c:v>
                </c:pt>
                <c:pt idx="20">
                  <c:v>1.9828389955438931E-2</c:v>
                </c:pt>
                <c:pt idx="21">
                  <c:v>1.7066797971474215E-2</c:v>
                </c:pt>
                <c:pt idx="22">
                  <c:v>1.3943287957007139E-2</c:v>
                </c:pt>
                <c:pt idx="23">
                  <c:v>1.091390967963328E-2</c:v>
                </c:pt>
                <c:pt idx="24">
                  <c:v>8.4627626372090724E-3</c:v>
                </c:pt>
                <c:pt idx="25">
                  <c:v>7.1373572715389168E-3</c:v>
                </c:pt>
                <c:pt idx="26">
                  <c:v>7.573806070159169E-3</c:v>
                </c:pt>
                <c:pt idx="27">
                  <c:v>1.0470604175891726E-2</c:v>
                </c:pt>
                <c:pt idx="28">
                  <c:v>1.6381658386102449E-2</c:v>
                </c:pt>
                <c:pt idx="29">
                  <c:v>2.5100562522016322E-2</c:v>
                </c:pt>
                <c:pt idx="30">
                  <c:v>3.485300757917157E-2</c:v>
                </c:pt>
                <c:pt idx="31">
                  <c:v>4.2829746780206859E-2</c:v>
                </c:pt>
                <c:pt idx="32">
                  <c:v>4.7223707099837184E-2</c:v>
                </c:pt>
                <c:pt idx="33">
                  <c:v>4.7899907456827123E-2</c:v>
                </c:pt>
                <c:pt idx="34">
                  <c:v>4.5540742438236456E-2</c:v>
                </c:pt>
                <c:pt idx="35">
                  <c:v>4.0952711396351239E-2</c:v>
                </c:pt>
                <c:pt idx="36">
                  <c:v>3.4842542497744905E-2</c:v>
                </c:pt>
                <c:pt idx="37">
                  <c:v>2.7799871070125014E-2</c:v>
                </c:pt>
                <c:pt idx="38">
                  <c:v>2.0333345543532562E-2</c:v>
                </c:pt>
                <c:pt idx="39">
                  <c:v>1.2913364673341539E-2</c:v>
                </c:pt>
                <c:pt idx="40">
                  <c:v>6.0130029992055412E-3</c:v>
                </c:pt>
                <c:pt idx="41">
                  <c:v>1.4693544886165352E-4</c:v>
                </c:pt>
                <c:pt idx="42">
                  <c:v>-4.093898835485766E-3</c:v>
                </c:pt>
                <c:pt idx="43">
                  <c:v>-6.0301947515868162E-3</c:v>
                </c:pt>
                <c:pt idx="44">
                  <c:v>-4.9769003629391399E-3</c:v>
                </c:pt>
                <c:pt idx="45">
                  <c:v>-6.0701359066239226E-4</c:v>
                </c:pt>
                <c:pt idx="46">
                  <c:v>6.2465016857349955E-3</c:v>
                </c:pt>
                <c:pt idx="47">
                  <c:v>1.3156235388496444E-2</c:v>
                </c:pt>
                <c:pt idx="48">
                  <c:v>1.7554409498448539E-2</c:v>
                </c:pt>
                <c:pt idx="49">
                  <c:v>1.8470869770898651E-2</c:v>
                </c:pt>
                <c:pt idx="50">
                  <c:v>1.6297246827561847E-2</c:v>
                </c:pt>
                <c:pt idx="51">
                  <c:v>1.1871685755929524E-2</c:v>
                </c:pt>
                <c:pt idx="52">
                  <c:v>6.025361294026324E-3</c:v>
                </c:pt>
                <c:pt idx="53">
                  <c:v>-5.1738256860304338E-4</c:v>
                </c:pt>
                <c:pt idx="54">
                  <c:v>-7.1205640109465894E-3</c:v>
                </c:pt>
                <c:pt idx="55">
                  <c:v>-1.3195240619023413E-2</c:v>
                </c:pt>
                <c:pt idx="56">
                  <c:v>-1.8160403500051721E-2</c:v>
                </c:pt>
                <c:pt idx="57">
                  <c:v>-2.1410737106978859E-2</c:v>
                </c:pt>
                <c:pt idx="58">
                  <c:v>-2.2293470247171585E-2</c:v>
                </c:pt>
                <c:pt idx="59">
                  <c:v>-2.0101564065202516E-2</c:v>
                </c:pt>
                <c:pt idx="60">
                  <c:v>-1.4115734736228194E-2</c:v>
                </c:pt>
                <c:pt idx="61">
                  <c:v>-3.8040808788374764E-3</c:v>
                </c:pt>
                <c:pt idx="62">
                  <c:v>1.0604818076632321E-2</c:v>
                </c:pt>
                <c:pt idx="63">
                  <c:v>2.7300812139716354E-2</c:v>
                </c:pt>
                <c:pt idx="64">
                  <c:v>4.3252820408080442E-2</c:v>
                </c:pt>
                <c:pt idx="65">
                  <c:v>5.6248535284335412E-2</c:v>
                </c:pt>
                <c:pt idx="66">
                  <c:v>6.5807844846551514E-2</c:v>
                </c:pt>
                <c:pt idx="67">
                  <c:v>7.240381539834656E-2</c:v>
                </c:pt>
                <c:pt idx="68">
                  <c:v>7.671890857479137E-2</c:v>
                </c:pt>
                <c:pt idx="69">
                  <c:v>7.938077076482096E-2</c:v>
                </c:pt>
                <c:pt idx="70">
                  <c:v>8.0926184253947167E-2</c:v>
                </c:pt>
                <c:pt idx="71">
                  <c:v>8.1827613760652632E-2</c:v>
                </c:pt>
                <c:pt idx="72">
                  <c:v>8.2529697211317574E-2</c:v>
                </c:pt>
                <c:pt idx="73">
                  <c:v>8.3485481814342954E-2</c:v>
                </c:pt>
                <c:pt idx="74">
                  <c:v>8.5191864896131189E-2</c:v>
                </c:pt>
                <c:pt idx="75">
                  <c:v>8.8222302872192515E-2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AC-4D3D-A461-6B4F725BE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4728"/>
        <c:axId val="1"/>
      </c:scatterChart>
      <c:valAx>
        <c:axId val="8113247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4102964118563"/>
              <c:y val="0.9059847006303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5522620904836196E-2"/>
              <c:y val="0.44871884604168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4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89235569422779"/>
          <c:y val="0.92948919846557643"/>
          <c:w val="0.46333853354134158"/>
          <c:h val="4.27350427350426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200025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75930DF-FE79-A99C-D9EC-D83B3C176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657225</xdr:colOff>
      <xdr:row>18</xdr:row>
      <xdr:rowOff>95250</xdr:rowOff>
    </xdr:to>
    <xdr:graphicFrame macro="">
      <xdr:nvGraphicFramePr>
        <xdr:cNvPr id="2057" name="Chart 1">
          <a:extLst>
            <a:ext uri="{FF2B5EF4-FFF2-40B4-BE49-F238E27FC236}">
              <a16:creationId xmlns:a16="http://schemas.microsoft.com/office/drawing/2014/main" id="{1B6E69E8-4F63-317B-9DF1-AF63CE146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28576</xdr:colOff>
      <xdr:row>0</xdr:row>
      <xdr:rowOff>0</xdr:rowOff>
    </xdr:from>
    <xdr:to>
      <xdr:col>25</xdr:col>
      <xdr:colOff>76200</xdr:colOff>
      <xdr:row>18</xdr:row>
      <xdr:rowOff>95250</xdr:rowOff>
    </xdr:to>
    <xdr:graphicFrame macro="">
      <xdr:nvGraphicFramePr>
        <xdr:cNvPr id="2058" name="Chart 2">
          <a:extLst>
            <a:ext uri="{FF2B5EF4-FFF2-40B4-BE49-F238E27FC236}">
              <a16:creationId xmlns:a16="http://schemas.microsoft.com/office/drawing/2014/main" id="{11A7DCFB-84DD-36EF-E667-B2F52078E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13</xdr:col>
      <xdr:colOff>342900</xdr:colOff>
      <xdr:row>21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84C7E69-8679-9409-D915-C2956B5E9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25</xdr:row>
      <xdr:rowOff>76199</xdr:rowOff>
    </xdr:from>
    <xdr:to>
      <xdr:col>13</xdr:col>
      <xdr:colOff>228600</xdr:colOff>
      <xdr:row>45</xdr:row>
      <xdr:rowOff>9524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2AD796A-251A-CEF3-3EDB-ADE9A971B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40" TargetMode="External"/><Relationship Id="rId13" Type="http://schemas.openxmlformats.org/officeDocument/2006/relationships/hyperlink" Target="http://www.bav-astro.de/sfs/BAVM_link.php?BAVMnr=34" TargetMode="External"/><Relationship Id="rId18" Type="http://schemas.openxmlformats.org/officeDocument/2006/relationships/hyperlink" Target="http://www.konkoly.hu/cgi-bin/IBVS?4555" TargetMode="External"/><Relationship Id="rId26" Type="http://schemas.openxmlformats.org/officeDocument/2006/relationships/hyperlink" Target="http://www.aavso.org/sites/default/files/jaavso/v36n2/171.pdf" TargetMode="External"/><Relationship Id="rId39" Type="http://schemas.openxmlformats.org/officeDocument/2006/relationships/hyperlink" Target="http://www.bav-astro.de/sfs/BAVM_link.php?BAVMnr=157" TargetMode="External"/><Relationship Id="rId3" Type="http://schemas.openxmlformats.org/officeDocument/2006/relationships/hyperlink" Target="http://www.konkoly.hu/cgi-bin/IBVS?247" TargetMode="External"/><Relationship Id="rId21" Type="http://schemas.openxmlformats.org/officeDocument/2006/relationships/hyperlink" Target="http://www.bav-astro.de/sfs/BAVM_link.php?BAVMnr=172" TargetMode="External"/><Relationship Id="rId34" Type="http://schemas.openxmlformats.org/officeDocument/2006/relationships/hyperlink" Target="http://www.bav-astro.de/sfs/BAVM_link.php?BAVMnr=28" TargetMode="External"/><Relationship Id="rId42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637" TargetMode="External"/><Relationship Id="rId12" Type="http://schemas.openxmlformats.org/officeDocument/2006/relationships/hyperlink" Target="http://www.konkoly.hu/cgi-bin/IBVS?1938" TargetMode="External"/><Relationship Id="rId17" Type="http://schemas.openxmlformats.org/officeDocument/2006/relationships/hyperlink" Target="http://www.konkoly.hu/cgi-bin/IBVS?4555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bav-astro.de/sfs/BAVM_link.php?BAVMnr=18" TargetMode="External"/><Relationship Id="rId38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129" TargetMode="External"/><Relationship Id="rId16" Type="http://schemas.openxmlformats.org/officeDocument/2006/relationships/hyperlink" Target="http://www.bav-astro.de/sfs/BAVM_link.php?BAVMnr=50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konkoly.hu/cgi-bin/IBVS?6011" TargetMode="External"/><Relationship Id="rId41" Type="http://schemas.openxmlformats.org/officeDocument/2006/relationships/hyperlink" Target="http://www.bav-astro.de/sfs/BAVM_link.php?BAVMnr=1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328" TargetMode="External"/><Relationship Id="rId11" Type="http://schemas.openxmlformats.org/officeDocument/2006/relationships/hyperlink" Target="http://www.konkoly.hu/cgi-bin/IBVS?1938" TargetMode="External"/><Relationship Id="rId24" Type="http://schemas.openxmlformats.org/officeDocument/2006/relationships/hyperlink" Target="http://www.konkoly.hu/cgi-bin/IBVS?5746" TargetMode="External"/><Relationship Id="rId32" Type="http://schemas.openxmlformats.org/officeDocument/2006/relationships/hyperlink" Target="http://www.bav-astro.de/sfs/BAVM_link.php?BAVMnr=15" TargetMode="External"/><Relationship Id="rId37" Type="http://schemas.openxmlformats.org/officeDocument/2006/relationships/hyperlink" Target="http://www.bav-astro.de/sfs/BAVM_link.php?BAVMnr=122" TargetMode="External"/><Relationship Id="rId40" Type="http://schemas.openxmlformats.org/officeDocument/2006/relationships/hyperlink" Target="http://www.bav-astro.de/sfs/BAVM_link.php?BAVMnr=171" TargetMode="External"/><Relationship Id="rId5" Type="http://schemas.openxmlformats.org/officeDocument/2006/relationships/hyperlink" Target="http://www.konkoly.hu/cgi-bin/IBVS?394" TargetMode="External"/><Relationship Id="rId15" Type="http://schemas.openxmlformats.org/officeDocument/2006/relationships/hyperlink" Target="http://www.bav-astro.de/sfs/BAVM_link.php?BAVMnr=46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konkoly.hu/cgi-bin/IBVS?5945" TargetMode="External"/><Relationship Id="rId36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1938" TargetMode="External"/><Relationship Id="rId19" Type="http://schemas.openxmlformats.org/officeDocument/2006/relationships/hyperlink" Target="http://www.konkoly.hu/cgi-bin/IBVS?4840" TargetMode="External"/><Relationship Id="rId31" Type="http://schemas.openxmlformats.org/officeDocument/2006/relationships/hyperlink" Target="http://www.bav-astro.de/sfs/BAVM_link.php?BAVMnr=15" TargetMode="External"/><Relationship Id="rId4" Type="http://schemas.openxmlformats.org/officeDocument/2006/relationships/hyperlink" Target="http://www.konkoly.hu/cgi-bin/IBVS?394" TargetMode="External"/><Relationship Id="rId9" Type="http://schemas.openxmlformats.org/officeDocument/2006/relationships/hyperlink" Target="http://www.konkoly.hu/cgi-bin/IBVS?1938" TargetMode="External"/><Relationship Id="rId14" Type="http://schemas.openxmlformats.org/officeDocument/2006/relationships/hyperlink" Target="http://www.bav-astro.de/sfs/BAVM_link.php?BAVMnr=34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konkoly.hu/cgi-bin/IBVS?5887" TargetMode="External"/><Relationship Id="rId30" Type="http://schemas.openxmlformats.org/officeDocument/2006/relationships/hyperlink" Target="http://www.bav-astro.de/sfs/BAVM_link.php?BAVMnr=15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3"/>
  <sheetViews>
    <sheetView tabSelected="1" workbookViewId="0">
      <pane xSplit="13" ySplit="22" topLeftCell="N404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RowHeight="12.75" x14ac:dyDescent="0.2"/>
  <cols>
    <col min="1" max="1" width="18" style="1" customWidth="1"/>
    <col min="2" max="2" width="5.5703125" style="2" customWidth="1"/>
    <col min="3" max="3" width="15.7109375" style="3" customWidth="1"/>
    <col min="4" max="4" width="9.5703125" style="3" customWidth="1"/>
    <col min="5" max="5" width="11.85546875" style="3" customWidth="1"/>
    <col min="6" max="6" width="15.5703125" style="3" customWidth="1"/>
    <col min="7" max="8" width="9.140625" style="3"/>
    <col min="9" max="11" width="8.42578125" style="3" customWidth="1"/>
    <col min="12" max="14" width="12.28515625" style="3" customWidth="1"/>
    <col min="15" max="15" width="9.140625" style="3"/>
    <col min="16" max="16" width="10.28515625" style="3" customWidth="1"/>
    <col min="17" max="17" width="11.85546875" style="3" customWidth="1"/>
    <col min="18" max="18" width="11.42578125" style="3" customWidth="1"/>
    <col min="19" max="19" width="10.7109375" style="3" customWidth="1"/>
    <col min="20" max="16384" width="9.140625" style="3"/>
  </cols>
  <sheetData>
    <row r="1" spans="1:16" ht="20.25" x14ac:dyDescent="0.3">
      <c r="A1" s="4" t="s">
        <v>0</v>
      </c>
    </row>
    <row r="2" spans="1:16" s="62" customFormat="1" ht="12.95" customHeight="1" x14ac:dyDescent="0.2">
      <c r="A2" s="56" t="s">
        <v>1</v>
      </c>
      <c r="B2" s="11" t="s">
        <v>2</v>
      </c>
      <c r="C2" s="89"/>
    </row>
    <row r="3" spans="1:16" s="62" customFormat="1" ht="12.95" customHeight="1" x14ac:dyDescent="0.2">
      <c r="A3" s="56"/>
      <c r="B3" s="11"/>
      <c r="C3" s="167"/>
      <c r="D3" s="167"/>
    </row>
    <row r="4" spans="1:16" s="62" customFormat="1" ht="12.95" customHeight="1" x14ac:dyDescent="0.2">
      <c r="A4" s="79" t="s">
        <v>3</v>
      </c>
      <c r="B4" s="168"/>
      <c r="C4" s="169">
        <v>42436.588000000003</v>
      </c>
      <c r="D4" s="170">
        <v>2.6483150000000002</v>
      </c>
      <c r="E4" s="83"/>
    </row>
    <row r="5" spans="1:16" s="62" customFormat="1" ht="12.95" customHeight="1" x14ac:dyDescent="0.2">
      <c r="A5" s="56"/>
      <c r="B5" s="11"/>
      <c r="C5" s="73"/>
      <c r="D5" s="73"/>
    </row>
    <row r="6" spans="1:16" s="62" customFormat="1" ht="12.95" customHeight="1" x14ac:dyDescent="0.2">
      <c r="A6" s="79" t="s">
        <v>4</v>
      </c>
      <c r="B6" s="11"/>
    </row>
    <row r="7" spans="1:16" s="62" customFormat="1" ht="12.95" customHeight="1" x14ac:dyDescent="0.2">
      <c r="A7" s="56" t="s">
        <v>5</v>
      </c>
      <c r="B7" s="11"/>
      <c r="C7" s="60">
        <v>42436.588000000003</v>
      </c>
      <c r="D7" s="62" t="s">
        <v>1444</v>
      </c>
      <c r="K7" s="62" t="s">
        <v>6</v>
      </c>
      <c r="P7" s="62">
        <v>-0.05</v>
      </c>
    </row>
    <row r="8" spans="1:16" s="62" customFormat="1" ht="12.95" customHeight="1" x14ac:dyDescent="0.2">
      <c r="A8" s="56" t="s">
        <v>7</v>
      </c>
      <c r="B8" s="11"/>
      <c r="C8" s="60">
        <v>2.6483150000000002</v>
      </c>
      <c r="D8" s="62" t="s">
        <v>1444</v>
      </c>
      <c r="K8" s="62" t="s">
        <v>8</v>
      </c>
      <c r="P8" s="95">
        <v>2.5000000000000001E-5</v>
      </c>
    </row>
    <row r="9" spans="1:16" s="62" customFormat="1" ht="12.95" customHeight="1" x14ac:dyDescent="0.2">
      <c r="A9" s="61" t="s">
        <v>9</v>
      </c>
      <c r="B9" s="69"/>
      <c r="C9" s="111">
        <v>-9.5</v>
      </c>
      <c r="D9" s="56" t="s">
        <v>10</v>
      </c>
      <c r="E9" s="56"/>
      <c r="F9" s="56"/>
      <c r="G9" s="56"/>
      <c r="H9" s="56"/>
      <c r="K9" s="62" t="s">
        <v>11</v>
      </c>
      <c r="P9" s="95">
        <v>8.7999999999999994E-9</v>
      </c>
    </row>
    <row r="10" spans="1:16" s="62" customFormat="1" ht="12.95" customHeight="1" x14ac:dyDescent="0.2">
      <c r="A10" s="56"/>
      <c r="B10" s="69"/>
      <c r="C10" s="131" t="s">
        <v>12</v>
      </c>
      <c r="D10" s="131" t="s">
        <v>13</v>
      </c>
      <c r="E10" s="56"/>
      <c r="F10" s="56"/>
      <c r="G10" s="56"/>
      <c r="H10" s="56"/>
      <c r="P10" s="95"/>
    </row>
    <row r="11" spans="1:16" s="62" customFormat="1" ht="12.95" customHeight="1" x14ac:dyDescent="0.2">
      <c r="A11" s="56" t="s">
        <v>14</v>
      </c>
      <c r="B11" s="69"/>
      <c r="C11" s="90">
        <f ca="1">INTERCEPT(INDIRECT($G$11):G985,INDIRECT($F$11):F985)</f>
        <v>-3.7539481593847956E-2</v>
      </c>
      <c r="D11" s="69"/>
      <c r="E11" s="56"/>
      <c r="F11" s="103" t="str">
        <f>"F"&amp;E19</f>
        <v>F180</v>
      </c>
      <c r="G11" s="90" t="str">
        <f>"G"&amp;E19</f>
        <v>G180</v>
      </c>
      <c r="H11" s="56"/>
    </row>
    <row r="12" spans="1:16" s="62" customFormat="1" ht="12.95" customHeight="1" x14ac:dyDescent="0.2">
      <c r="A12" s="56" t="s">
        <v>15</v>
      </c>
      <c r="B12" s="69"/>
      <c r="C12" s="90">
        <f ca="1">SLOPE(INDIRECT($G$11):G985,INDIRECT($F$11):F985)</f>
        <v>4.885095815431857E-5</v>
      </c>
      <c r="D12" s="69"/>
      <c r="E12" s="187" t="s">
        <v>1440</v>
      </c>
      <c r="F12" s="188" t="s">
        <v>1443</v>
      </c>
      <c r="G12" s="56"/>
      <c r="H12" s="56"/>
    </row>
    <row r="13" spans="1:16" s="62" customFormat="1" ht="12.95" customHeight="1" x14ac:dyDescent="0.2">
      <c r="A13" s="56" t="s">
        <v>16</v>
      </c>
      <c r="B13" s="69"/>
      <c r="C13" s="69" t="s">
        <v>17</v>
      </c>
      <c r="D13" s="116"/>
      <c r="E13" s="184" t="s">
        <v>18</v>
      </c>
      <c r="F13" s="189">
        <v>1</v>
      </c>
      <c r="G13" s="56"/>
      <c r="H13" s="56"/>
    </row>
    <row r="14" spans="1:16" s="62" customFormat="1" ht="12.95" customHeight="1" x14ac:dyDescent="0.2">
      <c r="A14" s="56"/>
      <c r="B14" s="69"/>
      <c r="C14" s="56"/>
      <c r="D14" s="116"/>
      <c r="E14" s="184" t="s">
        <v>19</v>
      </c>
      <c r="F14" s="190">
        <f ca="1">NOW()+15018.5+$C$9/24</f>
        <v>60581.811068634255</v>
      </c>
      <c r="G14" s="56"/>
      <c r="H14" s="56"/>
    </row>
    <row r="15" spans="1:16" s="62" customFormat="1" ht="12.95" customHeight="1" x14ac:dyDescent="0.2">
      <c r="A15" s="79" t="s">
        <v>20</v>
      </c>
      <c r="B15" s="69"/>
      <c r="C15" s="171">
        <f ca="1">(C7+C11)+(C8+C12)*INT(MAX(F21:F3526))</f>
        <v>60262.687541317748</v>
      </c>
      <c r="D15" s="116"/>
      <c r="E15" s="184" t="s">
        <v>21</v>
      </c>
      <c r="F15" s="190">
        <f ca="1">ROUND(2*($F$14-$C$7)/$C$8,0)/2+$F$13</f>
        <v>6852.5</v>
      </c>
      <c r="G15" s="56"/>
      <c r="H15" s="56"/>
    </row>
    <row r="16" spans="1:16" s="62" customFormat="1" ht="12.95" customHeight="1" x14ac:dyDescent="0.2">
      <c r="A16" s="79" t="s">
        <v>22</v>
      </c>
      <c r="B16" s="69"/>
      <c r="C16" s="171">
        <f ca="1">+C8+C12</f>
        <v>2.6483638509581544</v>
      </c>
      <c r="D16" s="116"/>
      <c r="E16" s="184" t="s">
        <v>23</v>
      </c>
      <c r="F16" s="190">
        <f ca="1">ROUND(2*($F$14-$C$15)/$C$16,0)/2+$F$13</f>
        <v>121.5</v>
      </c>
      <c r="G16" s="56"/>
      <c r="H16" s="56"/>
    </row>
    <row r="17" spans="1:34" s="62" customFormat="1" ht="12.95" customHeight="1" x14ac:dyDescent="0.2">
      <c r="A17" s="116" t="s">
        <v>24</v>
      </c>
      <c r="B17" s="69"/>
      <c r="C17" s="56">
        <f>COUNT(C21:C2184)</f>
        <v>395</v>
      </c>
      <c r="D17" s="116"/>
      <c r="E17" s="185" t="s">
        <v>1441</v>
      </c>
      <c r="F17" s="191">
        <f ca="1">+$C$15+$C$16*$F$16-15018.5-$C$9/24</f>
        <v>45566.3595825425</v>
      </c>
      <c r="G17" s="56"/>
      <c r="H17" s="56"/>
    </row>
    <row r="18" spans="1:34" s="62" customFormat="1" ht="12.95" customHeight="1" x14ac:dyDescent="0.2">
      <c r="A18" s="79" t="s">
        <v>25</v>
      </c>
      <c r="B18" s="69"/>
      <c r="C18" s="172">
        <f ca="1">+C15</f>
        <v>60262.687541317748</v>
      </c>
      <c r="D18" s="193">
        <f ca="1">+C16</f>
        <v>2.6483638509581544</v>
      </c>
      <c r="E18" s="186" t="s">
        <v>1442</v>
      </c>
      <c r="F18" s="192">
        <f ca="1">+($C$15+$C$16*$F$16)-($C$16/2)-15018.5-$C$9/24</f>
        <v>45565.035400617024</v>
      </c>
      <c r="G18" s="56"/>
      <c r="H18" s="56"/>
      <c r="K18" s="62" t="s">
        <v>26</v>
      </c>
      <c r="P18" s="62">
        <f>SUM(R41:R69)</f>
        <v>0.10206750475514867</v>
      </c>
    </row>
    <row r="19" spans="1:34" s="62" customFormat="1" ht="12.95" customHeight="1" x14ac:dyDescent="0.2">
      <c r="A19" s="116" t="s">
        <v>27</v>
      </c>
      <c r="B19" s="69"/>
      <c r="C19" s="56"/>
      <c r="D19" s="56"/>
      <c r="E19" s="194">
        <v>180</v>
      </c>
      <c r="F19" s="56"/>
      <c r="G19" s="56"/>
      <c r="H19" s="56"/>
      <c r="O19" s="62" t="s">
        <v>28</v>
      </c>
    </row>
    <row r="20" spans="1:34" s="62" customFormat="1" ht="12.95" customHeight="1" x14ac:dyDescent="0.2">
      <c r="A20" s="126" t="s">
        <v>1434</v>
      </c>
      <c r="B20" s="127" t="s">
        <v>29</v>
      </c>
      <c r="C20" s="126" t="s">
        <v>1435</v>
      </c>
      <c r="D20" s="126" t="s">
        <v>30</v>
      </c>
      <c r="E20" s="126" t="s">
        <v>31</v>
      </c>
      <c r="F20" s="126" t="s">
        <v>32</v>
      </c>
      <c r="G20" s="126" t="s">
        <v>33</v>
      </c>
      <c r="H20" s="126" t="s">
        <v>34</v>
      </c>
      <c r="I20" s="126" t="s">
        <v>35</v>
      </c>
      <c r="J20" s="126" t="s">
        <v>36</v>
      </c>
      <c r="K20" s="126" t="s">
        <v>37</v>
      </c>
      <c r="L20" s="126" t="s">
        <v>38</v>
      </c>
      <c r="M20" s="126" t="s">
        <v>39</v>
      </c>
      <c r="N20" s="126" t="s">
        <v>40</v>
      </c>
      <c r="O20" s="126" t="s">
        <v>41</v>
      </c>
      <c r="P20" s="126" t="s">
        <v>42</v>
      </c>
      <c r="Q20" s="126" t="s">
        <v>43</v>
      </c>
    </row>
    <row r="21" spans="1:34" s="62" customFormat="1" ht="12.95" customHeight="1" x14ac:dyDescent="0.2">
      <c r="A21" s="173" t="s">
        <v>149</v>
      </c>
      <c r="B21" s="165" t="s">
        <v>131</v>
      </c>
      <c r="C21" s="88">
        <v>17857.330000000002</v>
      </c>
      <c r="D21" s="88" t="s">
        <v>150</v>
      </c>
      <c r="E21" s="73">
        <f t="shared" ref="E21:E84" si="0">(C21-C$7)/C$8</f>
        <v>-9281.0930723875372</v>
      </c>
      <c r="F21" s="73">
        <f t="shared" ref="F21:F84" si="1">ROUND(2*E21,0)/2</f>
        <v>-9281</v>
      </c>
      <c r="G21" s="73">
        <f t="shared" ref="G21:G84" si="2">C21-(C$7+F21*C$8)</f>
        <v>-0.24648499999966589</v>
      </c>
      <c r="H21" s="73"/>
      <c r="I21" s="73"/>
      <c r="J21" s="73">
        <f t="shared" ref="J21:J52" si="3">G21</f>
        <v>-0.24648499999966589</v>
      </c>
      <c r="K21" s="73"/>
      <c r="L21" s="73"/>
      <c r="M21" s="73"/>
      <c r="N21" s="73"/>
      <c r="O21" s="73">
        <f t="shared" ref="O21:O52" ca="1" si="4">+C$11+C$12*F21</f>
        <v>-0.49092522422407858</v>
      </c>
      <c r="P21" s="136"/>
      <c r="Q21" s="174">
        <f t="shared" ref="Q21:Q84" si="5">C21-15018.5</f>
        <v>2838.8300000000017</v>
      </c>
    </row>
    <row r="22" spans="1:34" s="62" customFormat="1" ht="12.95" customHeight="1" x14ac:dyDescent="0.2">
      <c r="A22" s="135" t="s">
        <v>151</v>
      </c>
      <c r="B22" s="63" t="s">
        <v>131</v>
      </c>
      <c r="C22" s="59">
        <v>18524.673999999999</v>
      </c>
      <c r="D22" s="59" t="s">
        <v>150</v>
      </c>
      <c r="E22" s="62">
        <f t="shared" si="0"/>
        <v>-9029.1049214311752</v>
      </c>
      <c r="F22" s="73">
        <f t="shared" si="1"/>
        <v>-9029</v>
      </c>
      <c r="G22" s="62">
        <f t="shared" si="2"/>
        <v>-0.27786500000365777</v>
      </c>
      <c r="J22" s="62">
        <f t="shared" si="3"/>
        <v>-0.27786500000365777</v>
      </c>
      <c r="O22" s="73">
        <f t="shared" ca="1" si="4"/>
        <v>-0.47861478276919034</v>
      </c>
      <c r="P22" s="136"/>
      <c r="Q22" s="137">
        <f t="shared" si="5"/>
        <v>3506.1739999999991</v>
      </c>
    </row>
    <row r="23" spans="1:34" s="62" customFormat="1" ht="12.95" customHeight="1" x14ac:dyDescent="0.2">
      <c r="A23" s="135" t="s">
        <v>151</v>
      </c>
      <c r="B23" s="63" t="s">
        <v>131</v>
      </c>
      <c r="C23" s="59">
        <v>18532.615000000002</v>
      </c>
      <c r="D23" s="59" t="s">
        <v>150</v>
      </c>
      <c r="E23" s="62">
        <f t="shared" si="0"/>
        <v>-9026.1064110575971</v>
      </c>
      <c r="F23" s="73">
        <f t="shared" si="1"/>
        <v>-9026</v>
      </c>
      <c r="G23" s="62">
        <f t="shared" si="2"/>
        <v>-0.28181000000040513</v>
      </c>
      <c r="J23" s="62">
        <f t="shared" si="3"/>
        <v>-0.28181000000040513</v>
      </c>
      <c r="O23" s="73">
        <f t="shared" ca="1" si="4"/>
        <v>-0.47846822989472737</v>
      </c>
      <c r="P23" s="136"/>
      <c r="Q23" s="137">
        <f t="shared" si="5"/>
        <v>3514.1150000000016</v>
      </c>
    </row>
    <row r="24" spans="1:34" s="62" customFormat="1" ht="12.95" customHeight="1" x14ac:dyDescent="0.2">
      <c r="A24" s="135" t="s">
        <v>151</v>
      </c>
      <c r="B24" s="63" t="s">
        <v>131</v>
      </c>
      <c r="C24" s="59">
        <v>18548.506000000001</v>
      </c>
      <c r="D24" s="59" t="s">
        <v>150</v>
      </c>
      <c r="E24" s="62">
        <f t="shared" si="0"/>
        <v>-9020.1059919231666</v>
      </c>
      <c r="F24" s="73">
        <f t="shared" si="1"/>
        <v>-9020</v>
      </c>
      <c r="G24" s="62">
        <f t="shared" si="2"/>
        <v>-0.28069999999934225</v>
      </c>
      <c r="J24" s="62">
        <f t="shared" si="3"/>
        <v>-0.28069999999934225</v>
      </c>
      <c r="O24" s="73">
        <f t="shared" ca="1" si="4"/>
        <v>-0.47817512414580143</v>
      </c>
      <c r="P24" s="136"/>
      <c r="Q24" s="137">
        <f t="shared" si="5"/>
        <v>3530.0060000000012</v>
      </c>
    </row>
    <row r="25" spans="1:34" s="62" customFormat="1" ht="12.95" customHeight="1" x14ac:dyDescent="0.2">
      <c r="A25" s="135" t="s">
        <v>152</v>
      </c>
      <c r="B25" s="63" t="s">
        <v>131</v>
      </c>
      <c r="C25" s="59">
        <v>18564.393</v>
      </c>
      <c r="D25" s="59" t="s">
        <v>150</v>
      </c>
      <c r="E25" s="62">
        <f t="shared" si="0"/>
        <v>-9014.1070831830802</v>
      </c>
      <c r="F25" s="73">
        <f t="shared" si="1"/>
        <v>-9014</v>
      </c>
      <c r="G25" s="62">
        <f t="shared" si="2"/>
        <v>-0.28359000000273227</v>
      </c>
      <c r="J25" s="62">
        <f t="shared" si="3"/>
        <v>-0.28359000000273227</v>
      </c>
      <c r="O25" s="73">
        <f t="shared" ca="1" si="4"/>
        <v>-0.47788201839687555</v>
      </c>
      <c r="P25" s="136"/>
      <c r="Q25" s="137">
        <f t="shared" si="5"/>
        <v>3545.893</v>
      </c>
      <c r="AD25" s="62">
        <v>17</v>
      </c>
      <c r="AF25" s="62" t="s">
        <v>49</v>
      </c>
      <c r="AH25" s="62" t="s">
        <v>50</v>
      </c>
    </row>
    <row r="26" spans="1:34" s="62" customFormat="1" ht="12.95" customHeight="1" x14ac:dyDescent="0.2">
      <c r="A26" s="135" t="s">
        <v>151</v>
      </c>
      <c r="B26" s="63" t="s">
        <v>131</v>
      </c>
      <c r="C26" s="59">
        <v>18601.467000000001</v>
      </c>
      <c r="D26" s="59" t="s">
        <v>150</v>
      </c>
      <c r="E26" s="62">
        <f t="shared" si="0"/>
        <v>-9000.1079931956738</v>
      </c>
      <c r="F26" s="73">
        <f t="shared" si="1"/>
        <v>-9000</v>
      </c>
      <c r="G26" s="62">
        <f t="shared" si="2"/>
        <v>-0.28600000000005821</v>
      </c>
      <c r="J26" s="62">
        <f t="shared" si="3"/>
        <v>-0.28600000000005821</v>
      </c>
      <c r="O26" s="73">
        <f t="shared" ca="1" si="4"/>
        <v>-0.47719810498271509</v>
      </c>
      <c r="P26" s="136"/>
      <c r="Q26" s="137">
        <f t="shared" si="5"/>
        <v>3582.9670000000006</v>
      </c>
    </row>
    <row r="27" spans="1:34" s="62" customFormat="1" ht="12.95" customHeight="1" x14ac:dyDescent="0.2">
      <c r="A27" s="135" t="s">
        <v>151</v>
      </c>
      <c r="B27" s="63" t="s">
        <v>131</v>
      </c>
      <c r="C27" s="59">
        <v>18625.298999999999</v>
      </c>
      <c r="D27" s="59" t="s">
        <v>150</v>
      </c>
      <c r="E27" s="62">
        <f t="shared" si="0"/>
        <v>-8991.109063687667</v>
      </c>
      <c r="F27" s="73">
        <f t="shared" si="1"/>
        <v>-8991</v>
      </c>
      <c r="G27" s="62">
        <f t="shared" si="2"/>
        <v>-0.28883500000301865</v>
      </c>
      <c r="J27" s="62">
        <f t="shared" si="3"/>
        <v>-0.28883500000301865</v>
      </c>
      <c r="O27" s="73">
        <f t="shared" ca="1" si="4"/>
        <v>-0.47675844635932624</v>
      </c>
      <c r="P27" s="136"/>
      <c r="Q27" s="137">
        <f t="shared" si="5"/>
        <v>3606.7989999999991</v>
      </c>
    </row>
    <row r="28" spans="1:34" s="62" customFormat="1" ht="12.95" customHeight="1" x14ac:dyDescent="0.2">
      <c r="A28" s="135" t="s">
        <v>151</v>
      </c>
      <c r="B28" s="63" t="s">
        <v>131</v>
      </c>
      <c r="C28" s="59">
        <v>18630.596000000001</v>
      </c>
      <c r="D28" s="59" t="s">
        <v>150</v>
      </c>
      <c r="E28" s="62">
        <f t="shared" si="0"/>
        <v>-8989.1089239761895</v>
      </c>
      <c r="F28" s="73">
        <f t="shared" si="1"/>
        <v>-8989</v>
      </c>
      <c r="G28" s="62">
        <f t="shared" si="2"/>
        <v>-0.2884650000014517</v>
      </c>
      <c r="J28" s="62">
        <f t="shared" si="3"/>
        <v>-0.2884650000014517</v>
      </c>
      <c r="O28" s="73">
        <f t="shared" ca="1" si="4"/>
        <v>-0.47666074444301759</v>
      </c>
      <c r="P28" s="136"/>
      <c r="Q28" s="137">
        <f t="shared" si="5"/>
        <v>3612.0960000000014</v>
      </c>
    </row>
    <row r="29" spans="1:34" s="62" customFormat="1" ht="12.95" customHeight="1" x14ac:dyDescent="0.2">
      <c r="A29" s="135" t="s">
        <v>152</v>
      </c>
      <c r="B29" s="63" t="s">
        <v>131</v>
      </c>
      <c r="C29" s="59">
        <v>18633.248</v>
      </c>
      <c r="D29" s="59" t="s">
        <v>150</v>
      </c>
      <c r="E29" s="62">
        <f t="shared" si="0"/>
        <v>-8988.1075325253987</v>
      </c>
      <c r="F29" s="73">
        <f t="shared" si="1"/>
        <v>-8988</v>
      </c>
      <c r="G29" s="62">
        <f t="shared" si="2"/>
        <v>-0.28478000000177417</v>
      </c>
      <c r="J29" s="62">
        <f t="shared" si="3"/>
        <v>-0.28478000000177417</v>
      </c>
      <c r="O29" s="73">
        <f t="shared" ca="1" si="4"/>
        <v>-0.47661189348486327</v>
      </c>
      <c r="P29" s="136"/>
      <c r="Q29" s="137">
        <f t="shared" si="5"/>
        <v>3614.7479999999996</v>
      </c>
      <c r="AD29" s="62">
        <v>14</v>
      </c>
      <c r="AF29" s="62" t="s">
        <v>53</v>
      </c>
      <c r="AH29" s="62" t="s">
        <v>50</v>
      </c>
    </row>
    <row r="30" spans="1:34" s="62" customFormat="1" ht="12.95" customHeight="1" x14ac:dyDescent="0.2">
      <c r="A30" s="135" t="s">
        <v>151</v>
      </c>
      <c r="B30" s="63" t="s">
        <v>131</v>
      </c>
      <c r="C30" s="59">
        <v>18633.254000000001</v>
      </c>
      <c r="D30" s="59" t="s">
        <v>150</v>
      </c>
      <c r="E30" s="62">
        <f t="shared" si="0"/>
        <v>-8988.1052669338806</v>
      </c>
      <c r="F30" s="73">
        <f t="shared" si="1"/>
        <v>-8988</v>
      </c>
      <c r="G30" s="62">
        <f t="shared" si="2"/>
        <v>-0.27878000000055181</v>
      </c>
      <c r="J30" s="62">
        <f t="shared" si="3"/>
        <v>-0.27878000000055181</v>
      </c>
      <c r="O30" s="73">
        <f t="shared" ca="1" si="4"/>
        <v>-0.47661189348486327</v>
      </c>
      <c r="P30" s="136"/>
      <c r="Q30" s="137">
        <f t="shared" si="5"/>
        <v>3614.7540000000008</v>
      </c>
    </row>
    <row r="31" spans="1:34" s="62" customFormat="1" ht="12.95" customHeight="1" x14ac:dyDescent="0.2">
      <c r="A31" s="135" t="s">
        <v>151</v>
      </c>
      <c r="B31" s="63" t="s">
        <v>131</v>
      </c>
      <c r="C31" s="59">
        <v>18646.487000000001</v>
      </c>
      <c r="D31" s="59" t="s">
        <v>150</v>
      </c>
      <c r="E31" s="62">
        <f t="shared" si="0"/>
        <v>-8983.108504841759</v>
      </c>
      <c r="F31" s="73">
        <f t="shared" si="1"/>
        <v>-8983</v>
      </c>
      <c r="G31" s="62">
        <f t="shared" si="2"/>
        <v>-0.28735500000038883</v>
      </c>
      <c r="J31" s="62">
        <f t="shared" si="3"/>
        <v>-0.28735500000038883</v>
      </c>
      <c r="O31" s="73">
        <f t="shared" ca="1" si="4"/>
        <v>-0.47636763869409166</v>
      </c>
      <c r="P31" s="136"/>
      <c r="Q31" s="137">
        <f t="shared" si="5"/>
        <v>3627.987000000001</v>
      </c>
      <c r="AD31" s="62">
        <v>14</v>
      </c>
      <c r="AF31" s="62" t="s">
        <v>49</v>
      </c>
      <c r="AH31" s="62" t="s">
        <v>50</v>
      </c>
    </row>
    <row r="32" spans="1:34" s="62" customFormat="1" ht="12.95" customHeight="1" x14ac:dyDescent="0.2">
      <c r="A32" s="135" t="s">
        <v>151</v>
      </c>
      <c r="B32" s="63" t="s">
        <v>131</v>
      </c>
      <c r="C32" s="59">
        <v>18649.134999999998</v>
      </c>
      <c r="D32" s="59" t="s">
        <v>150</v>
      </c>
      <c r="E32" s="62">
        <f t="shared" si="0"/>
        <v>-8982.1086237853142</v>
      </c>
      <c r="F32" s="73">
        <f t="shared" si="1"/>
        <v>-8982</v>
      </c>
      <c r="G32" s="62">
        <f t="shared" si="2"/>
        <v>-0.2876700000015262</v>
      </c>
      <c r="J32" s="62">
        <f t="shared" si="3"/>
        <v>-0.2876700000015262</v>
      </c>
      <c r="O32" s="73">
        <f t="shared" ca="1" si="4"/>
        <v>-0.47631878773593733</v>
      </c>
      <c r="P32" s="136"/>
      <c r="Q32" s="137">
        <f t="shared" si="5"/>
        <v>3630.6349999999984</v>
      </c>
    </row>
    <row r="33" spans="1:34" s="62" customFormat="1" ht="12.95" customHeight="1" x14ac:dyDescent="0.2">
      <c r="A33" s="135" t="s">
        <v>151</v>
      </c>
      <c r="B33" s="63" t="s">
        <v>131</v>
      </c>
      <c r="C33" s="59">
        <v>18654.43</v>
      </c>
      <c r="D33" s="59" t="s">
        <v>150</v>
      </c>
      <c r="E33" s="62">
        <f t="shared" si="0"/>
        <v>-8980.1092392710088</v>
      </c>
      <c r="F33" s="73">
        <f t="shared" si="1"/>
        <v>-8980</v>
      </c>
      <c r="G33" s="62">
        <f t="shared" si="2"/>
        <v>-0.28930000000036671</v>
      </c>
      <c r="J33" s="62">
        <f t="shared" si="3"/>
        <v>-0.28930000000036671</v>
      </c>
      <c r="O33" s="73">
        <f t="shared" ca="1" si="4"/>
        <v>-0.47622108581962869</v>
      </c>
      <c r="P33" s="136"/>
      <c r="Q33" s="137">
        <f t="shared" si="5"/>
        <v>3635.9300000000003</v>
      </c>
      <c r="AD33" s="62">
        <v>12</v>
      </c>
      <c r="AF33" s="62" t="s">
        <v>49</v>
      </c>
      <c r="AH33" s="62" t="s">
        <v>50</v>
      </c>
    </row>
    <row r="34" spans="1:34" s="62" customFormat="1" ht="12.95" customHeight="1" x14ac:dyDescent="0.2">
      <c r="A34" s="135" t="s">
        <v>151</v>
      </c>
      <c r="B34" s="63" t="s">
        <v>131</v>
      </c>
      <c r="C34" s="59">
        <v>18662.366999999998</v>
      </c>
      <c r="D34" s="59" t="s">
        <v>150</v>
      </c>
      <c r="E34" s="62">
        <f t="shared" si="0"/>
        <v>-8977.1122392917769</v>
      </c>
      <c r="F34" s="73">
        <f t="shared" si="1"/>
        <v>-8977</v>
      </c>
      <c r="G34" s="62">
        <f t="shared" si="2"/>
        <v>-0.29724500000156695</v>
      </c>
      <c r="J34" s="62">
        <f t="shared" si="3"/>
        <v>-0.29724500000156695</v>
      </c>
      <c r="O34" s="73">
        <f t="shared" ca="1" si="4"/>
        <v>-0.47607453294516577</v>
      </c>
      <c r="P34" s="136"/>
      <c r="Q34" s="137">
        <f t="shared" si="5"/>
        <v>3643.8669999999984</v>
      </c>
    </row>
    <row r="35" spans="1:34" s="62" customFormat="1" ht="12.95" customHeight="1" x14ac:dyDescent="0.2">
      <c r="A35" s="135" t="s">
        <v>152</v>
      </c>
      <c r="B35" s="63" t="s">
        <v>131</v>
      </c>
      <c r="C35" s="59">
        <v>18678.274000000001</v>
      </c>
      <c r="D35" s="59" t="s">
        <v>150</v>
      </c>
      <c r="E35" s="62">
        <f t="shared" si="0"/>
        <v>-8971.1057785799658</v>
      </c>
      <c r="F35" s="73">
        <f t="shared" si="1"/>
        <v>-8971</v>
      </c>
      <c r="G35" s="62">
        <f t="shared" si="2"/>
        <v>-0.28013500000088243</v>
      </c>
      <c r="J35" s="62">
        <f t="shared" si="3"/>
        <v>-0.28013500000088243</v>
      </c>
      <c r="O35" s="73">
        <f t="shared" ca="1" si="4"/>
        <v>-0.47578142719623984</v>
      </c>
      <c r="P35" s="136"/>
      <c r="Q35" s="137">
        <f t="shared" si="5"/>
        <v>3659.7740000000013</v>
      </c>
    </row>
    <row r="36" spans="1:34" s="62" customFormat="1" ht="12.95" customHeight="1" x14ac:dyDescent="0.2">
      <c r="A36" s="135" t="s">
        <v>151</v>
      </c>
      <c r="B36" s="63" t="s">
        <v>131</v>
      </c>
      <c r="C36" s="59">
        <v>18715.346000000001</v>
      </c>
      <c r="D36" s="59" t="s">
        <v>150</v>
      </c>
      <c r="E36" s="62">
        <f t="shared" si="0"/>
        <v>-8957.1074437897314</v>
      </c>
      <c r="F36" s="73">
        <f t="shared" si="1"/>
        <v>-8957</v>
      </c>
      <c r="G36" s="62">
        <f t="shared" si="2"/>
        <v>-0.28454499999861582</v>
      </c>
      <c r="J36" s="62">
        <f t="shared" si="3"/>
        <v>-0.28454499999861582</v>
      </c>
      <c r="O36" s="73">
        <f t="shared" ca="1" si="4"/>
        <v>-0.47509751378207937</v>
      </c>
      <c r="P36" s="136"/>
      <c r="Q36" s="137">
        <f t="shared" si="5"/>
        <v>3696.8460000000014</v>
      </c>
      <c r="AD36" s="62">
        <v>11</v>
      </c>
      <c r="AF36" s="62" t="s">
        <v>49</v>
      </c>
      <c r="AH36" s="62" t="s">
        <v>50</v>
      </c>
    </row>
    <row r="37" spans="1:34" s="62" customFormat="1" ht="12.95" customHeight="1" x14ac:dyDescent="0.2">
      <c r="A37" s="135" t="s">
        <v>151</v>
      </c>
      <c r="B37" s="63" t="s">
        <v>131</v>
      </c>
      <c r="C37" s="59">
        <v>18760.371999999999</v>
      </c>
      <c r="D37" s="59" t="s">
        <v>150</v>
      </c>
      <c r="E37" s="62">
        <f t="shared" si="0"/>
        <v>-8940.1056898442985</v>
      </c>
      <c r="F37" s="73">
        <f t="shared" si="1"/>
        <v>-8940</v>
      </c>
      <c r="G37" s="62">
        <f t="shared" si="2"/>
        <v>-0.27990000000136206</v>
      </c>
      <c r="J37" s="62">
        <f t="shared" si="3"/>
        <v>-0.27990000000136206</v>
      </c>
      <c r="O37" s="73">
        <f t="shared" ca="1" si="4"/>
        <v>-0.474267047493456</v>
      </c>
      <c r="P37" s="136"/>
      <c r="Q37" s="137">
        <f t="shared" si="5"/>
        <v>3741.8719999999994</v>
      </c>
      <c r="AD37" s="62">
        <v>10</v>
      </c>
      <c r="AF37" s="62" t="s">
        <v>53</v>
      </c>
      <c r="AH37" s="62" t="s">
        <v>50</v>
      </c>
    </row>
    <row r="38" spans="1:34" s="62" customFormat="1" ht="12.95" customHeight="1" x14ac:dyDescent="0.2">
      <c r="A38" s="135" t="s">
        <v>151</v>
      </c>
      <c r="B38" s="63" t="s">
        <v>131</v>
      </c>
      <c r="C38" s="59">
        <v>18895.439999999999</v>
      </c>
      <c r="D38" s="59" t="s">
        <v>150</v>
      </c>
      <c r="E38" s="62">
        <f t="shared" si="0"/>
        <v>-8889.104203993862</v>
      </c>
      <c r="F38" s="73">
        <f t="shared" si="1"/>
        <v>-8889</v>
      </c>
      <c r="G38" s="62">
        <f t="shared" si="2"/>
        <v>-0.27596500000436208</v>
      </c>
      <c r="J38" s="62">
        <f t="shared" si="3"/>
        <v>-0.27596500000436208</v>
      </c>
      <c r="O38" s="73">
        <f t="shared" ca="1" si="4"/>
        <v>-0.4717756486275857</v>
      </c>
      <c r="P38" s="136"/>
      <c r="Q38" s="137">
        <f t="shared" si="5"/>
        <v>3876.9399999999987</v>
      </c>
      <c r="AD38" s="62">
        <v>12</v>
      </c>
      <c r="AF38" s="62" t="s">
        <v>49</v>
      </c>
      <c r="AH38" s="62" t="s">
        <v>50</v>
      </c>
    </row>
    <row r="39" spans="1:34" s="62" customFormat="1" ht="12.95" customHeight="1" x14ac:dyDescent="0.2">
      <c r="A39" s="135" t="s">
        <v>151</v>
      </c>
      <c r="B39" s="63" t="s">
        <v>131</v>
      </c>
      <c r="C39" s="59">
        <v>18940.455999999998</v>
      </c>
      <c r="D39" s="59" t="s">
        <v>150</v>
      </c>
      <c r="E39" s="62">
        <f t="shared" si="0"/>
        <v>-8872.1062260342915</v>
      </c>
      <c r="F39" s="73">
        <f t="shared" si="1"/>
        <v>-8872</v>
      </c>
      <c r="G39" s="62">
        <f t="shared" si="2"/>
        <v>-0.28132000000186963</v>
      </c>
      <c r="J39" s="62">
        <f t="shared" si="3"/>
        <v>-0.28132000000186963</v>
      </c>
      <c r="O39" s="73">
        <f t="shared" ca="1" si="4"/>
        <v>-0.47094518233896232</v>
      </c>
      <c r="P39" s="136"/>
      <c r="Q39" s="137">
        <f t="shared" si="5"/>
        <v>3921.9559999999983</v>
      </c>
    </row>
    <row r="40" spans="1:34" s="62" customFormat="1" ht="12.95" customHeight="1" x14ac:dyDescent="0.2">
      <c r="A40" s="135" t="s">
        <v>151</v>
      </c>
      <c r="B40" s="63" t="s">
        <v>131</v>
      </c>
      <c r="C40" s="59">
        <v>18985.484</v>
      </c>
      <c r="D40" s="59" t="s">
        <v>150</v>
      </c>
      <c r="E40" s="62">
        <f t="shared" si="0"/>
        <v>-8855.1037168916846</v>
      </c>
      <c r="F40" s="73">
        <f t="shared" si="1"/>
        <v>-8855</v>
      </c>
      <c r="G40" s="62">
        <f t="shared" si="2"/>
        <v>-0.27467500000057044</v>
      </c>
      <c r="J40" s="62">
        <f t="shared" si="3"/>
        <v>-0.27467500000057044</v>
      </c>
      <c r="O40" s="73">
        <f t="shared" ca="1" si="4"/>
        <v>-0.47011471605033889</v>
      </c>
      <c r="P40" s="136"/>
      <c r="Q40" s="137">
        <f t="shared" si="5"/>
        <v>3966.9840000000004</v>
      </c>
      <c r="AD40" s="62">
        <v>13</v>
      </c>
      <c r="AF40" s="62" t="s">
        <v>49</v>
      </c>
      <c r="AH40" s="62" t="s">
        <v>50</v>
      </c>
    </row>
    <row r="41" spans="1:34" s="62" customFormat="1" ht="12.95" customHeight="1" x14ac:dyDescent="0.2">
      <c r="A41" s="135" t="s">
        <v>151</v>
      </c>
      <c r="B41" s="63" t="s">
        <v>131</v>
      </c>
      <c r="C41" s="59">
        <v>19030.504000000001</v>
      </c>
      <c r="D41" s="59" t="s">
        <v>150</v>
      </c>
      <c r="E41" s="62">
        <f t="shared" si="0"/>
        <v>-8838.104228537768</v>
      </c>
      <c r="F41" s="73">
        <f t="shared" si="1"/>
        <v>-8838</v>
      </c>
      <c r="G41" s="62">
        <f t="shared" si="2"/>
        <v>-0.27603000000090105</v>
      </c>
      <c r="J41" s="62">
        <f t="shared" si="3"/>
        <v>-0.27603000000090105</v>
      </c>
      <c r="O41" s="73">
        <f t="shared" ca="1" si="4"/>
        <v>-0.46928424976171546</v>
      </c>
      <c r="P41" s="136"/>
      <c r="Q41" s="137">
        <f t="shared" si="5"/>
        <v>4012.0040000000008</v>
      </c>
      <c r="AD41" s="62">
        <v>6</v>
      </c>
      <c r="AF41" s="62" t="s">
        <v>53</v>
      </c>
      <c r="AH41" s="62" t="s">
        <v>50</v>
      </c>
    </row>
    <row r="42" spans="1:34" s="62" customFormat="1" ht="12.95" customHeight="1" x14ac:dyDescent="0.2">
      <c r="A42" s="135" t="s">
        <v>151</v>
      </c>
      <c r="B42" s="63" t="s">
        <v>131</v>
      </c>
      <c r="C42" s="59">
        <v>19033.154999999999</v>
      </c>
      <c r="D42" s="59" t="s">
        <v>150</v>
      </c>
      <c r="E42" s="62">
        <f t="shared" si="0"/>
        <v>-8837.103214685565</v>
      </c>
      <c r="F42" s="73">
        <f t="shared" si="1"/>
        <v>-8837</v>
      </c>
      <c r="G42" s="62">
        <f t="shared" si="2"/>
        <v>-0.27334500000142725</v>
      </c>
      <c r="J42" s="62">
        <f t="shared" si="3"/>
        <v>-0.27334500000142725</v>
      </c>
      <c r="O42" s="73">
        <f t="shared" ca="1" si="4"/>
        <v>-0.46923539880356113</v>
      </c>
      <c r="P42" s="136"/>
      <c r="Q42" s="137">
        <f t="shared" si="5"/>
        <v>4014.6549999999988</v>
      </c>
      <c r="AD42" s="62">
        <v>8</v>
      </c>
      <c r="AF42" s="62" t="s">
        <v>53</v>
      </c>
      <c r="AH42" s="62" t="s">
        <v>50</v>
      </c>
    </row>
    <row r="43" spans="1:34" s="62" customFormat="1" ht="12.95" customHeight="1" x14ac:dyDescent="0.2">
      <c r="A43" s="135" t="s">
        <v>151</v>
      </c>
      <c r="B43" s="63" t="s">
        <v>131</v>
      </c>
      <c r="C43" s="59">
        <v>19067.571</v>
      </c>
      <c r="D43" s="59" t="s">
        <v>150</v>
      </c>
      <c r="E43" s="62">
        <f t="shared" si="0"/>
        <v>-8824.1077817404657</v>
      </c>
      <c r="F43" s="73">
        <f t="shared" si="1"/>
        <v>-8824</v>
      </c>
      <c r="G43" s="62">
        <f t="shared" si="2"/>
        <v>-0.28544000000329106</v>
      </c>
      <c r="J43" s="62">
        <f t="shared" si="3"/>
        <v>-0.28544000000329106</v>
      </c>
      <c r="O43" s="73">
        <f t="shared" ca="1" si="4"/>
        <v>-0.46860033634755499</v>
      </c>
      <c r="P43" s="136"/>
      <c r="Q43" s="137">
        <f t="shared" si="5"/>
        <v>4049.0709999999999</v>
      </c>
      <c r="AD43" s="62">
        <v>11</v>
      </c>
      <c r="AF43" s="62" t="s">
        <v>49</v>
      </c>
      <c r="AH43" s="62" t="s">
        <v>50</v>
      </c>
    </row>
    <row r="44" spans="1:34" s="62" customFormat="1" ht="12.95" customHeight="1" x14ac:dyDescent="0.2">
      <c r="A44" s="135" t="s">
        <v>151</v>
      </c>
      <c r="B44" s="63" t="s">
        <v>131</v>
      </c>
      <c r="C44" s="59">
        <v>19115.259999999998</v>
      </c>
      <c r="D44" s="59" t="s">
        <v>150</v>
      </c>
      <c r="E44" s="62">
        <f t="shared" si="0"/>
        <v>-8806.1004827597935</v>
      </c>
      <c r="F44" s="73">
        <f t="shared" si="1"/>
        <v>-8806</v>
      </c>
      <c r="G44" s="62">
        <f t="shared" si="2"/>
        <v>-0.26611000000411877</v>
      </c>
      <c r="J44" s="62">
        <f t="shared" si="3"/>
        <v>-0.26611000000411877</v>
      </c>
      <c r="O44" s="73">
        <f t="shared" ca="1" si="4"/>
        <v>-0.46772101910077729</v>
      </c>
      <c r="P44" s="136"/>
      <c r="Q44" s="137">
        <f t="shared" si="5"/>
        <v>4096.7599999999984</v>
      </c>
      <c r="AD44" s="62">
        <v>11</v>
      </c>
      <c r="AF44" s="62" t="s">
        <v>53</v>
      </c>
      <c r="AH44" s="62" t="s">
        <v>50</v>
      </c>
    </row>
    <row r="45" spans="1:34" s="62" customFormat="1" ht="12.95" customHeight="1" x14ac:dyDescent="0.2">
      <c r="A45" s="135" t="s">
        <v>151</v>
      </c>
      <c r="B45" s="63" t="s">
        <v>131</v>
      </c>
      <c r="C45" s="59">
        <v>19255.615000000002</v>
      </c>
      <c r="D45" s="59" t="s">
        <v>150</v>
      </c>
      <c r="E45" s="62">
        <f t="shared" si="0"/>
        <v>-8753.102633183742</v>
      </c>
      <c r="F45" s="73">
        <f t="shared" si="1"/>
        <v>-8753</v>
      </c>
      <c r="G45" s="62">
        <f t="shared" si="2"/>
        <v>-0.27180500000031316</v>
      </c>
      <c r="J45" s="62">
        <f t="shared" si="3"/>
        <v>-0.27180500000031316</v>
      </c>
      <c r="O45" s="73">
        <f t="shared" ca="1" si="4"/>
        <v>-0.4651319183185984</v>
      </c>
      <c r="P45" s="136"/>
      <c r="Q45" s="137">
        <f t="shared" si="5"/>
        <v>4237.1150000000016</v>
      </c>
      <c r="AD45" s="62">
        <v>7</v>
      </c>
      <c r="AF45" s="62" t="s">
        <v>53</v>
      </c>
      <c r="AH45" s="62" t="s">
        <v>50</v>
      </c>
    </row>
    <row r="46" spans="1:34" s="62" customFormat="1" ht="12.95" customHeight="1" x14ac:dyDescent="0.2">
      <c r="A46" s="135" t="s">
        <v>151</v>
      </c>
      <c r="B46" s="63" t="s">
        <v>131</v>
      </c>
      <c r="C46" s="59">
        <v>19279.45</v>
      </c>
      <c r="D46" s="59" t="s">
        <v>150</v>
      </c>
      <c r="E46" s="62">
        <f t="shared" si="0"/>
        <v>-8744.1025708799752</v>
      </c>
      <c r="F46" s="73">
        <f t="shared" si="1"/>
        <v>-8744</v>
      </c>
      <c r="G46" s="62">
        <f t="shared" si="2"/>
        <v>-0.27164000000266242</v>
      </c>
      <c r="J46" s="62">
        <f t="shared" si="3"/>
        <v>-0.27164000000266242</v>
      </c>
      <c r="O46" s="73">
        <f t="shared" ca="1" si="4"/>
        <v>-0.46469225969520955</v>
      </c>
      <c r="P46" s="136"/>
      <c r="Q46" s="137">
        <f t="shared" si="5"/>
        <v>4260.9500000000007</v>
      </c>
      <c r="AD46" s="62">
        <v>10</v>
      </c>
      <c r="AF46" s="62" t="s">
        <v>49</v>
      </c>
      <c r="AH46" s="62" t="s">
        <v>50</v>
      </c>
    </row>
    <row r="47" spans="1:34" s="62" customFormat="1" ht="12.95" customHeight="1" x14ac:dyDescent="0.2">
      <c r="A47" s="135" t="s">
        <v>151</v>
      </c>
      <c r="B47" s="63" t="s">
        <v>131</v>
      </c>
      <c r="C47" s="59">
        <v>19308.577000000001</v>
      </c>
      <c r="D47" s="59" t="s">
        <v>150</v>
      </c>
      <c r="E47" s="62">
        <f t="shared" si="0"/>
        <v>-8733.1042568576631</v>
      </c>
      <c r="F47" s="73">
        <f t="shared" si="1"/>
        <v>-8733</v>
      </c>
      <c r="G47" s="62">
        <f t="shared" si="2"/>
        <v>-0.27610500000082538</v>
      </c>
      <c r="J47" s="62">
        <f t="shared" si="3"/>
        <v>-0.27610500000082538</v>
      </c>
      <c r="O47" s="73">
        <f t="shared" ca="1" si="4"/>
        <v>-0.464154899155512</v>
      </c>
      <c r="P47" s="136"/>
      <c r="Q47" s="137">
        <f t="shared" si="5"/>
        <v>4290.0770000000011</v>
      </c>
    </row>
    <row r="48" spans="1:34" s="62" customFormat="1" ht="12.95" customHeight="1" x14ac:dyDescent="0.2">
      <c r="A48" s="135" t="s">
        <v>151</v>
      </c>
      <c r="B48" s="63" t="s">
        <v>131</v>
      </c>
      <c r="C48" s="59">
        <v>19311.232</v>
      </c>
      <c r="D48" s="59" t="s">
        <v>150</v>
      </c>
      <c r="E48" s="62">
        <f t="shared" si="0"/>
        <v>-8732.1017326111141</v>
      </c>
      <c r="F48" s="73">
        <f t="shared" si="1"/>
        <v>-8732</v>
      </c>
      <c r="G48" s="62">
        <f t="shared" si="2"/>
        <v>-0.26942000000053667</v>
      </c>
      <c r="J48" s="62">
        <f t="shared" si="3"/>
        <v>-0.26942000000053667</v>
      </c>
      <c r="O48" s="73">
        <f t="shared" ca="1" si="4"/>
        <v>-0.46410604819735773</v>
      </c>
      <c r="P48" s="136"/>
      <c r="Q48" s="137">
        <f t="shared" si="5"/>
        <v>4292.732</v>
      </c>
      <c r="AD48" s="62">
        <v>6</v>
      </c>
      <c r="AF48" s="62" t="s">
        <v>53</v>
      </c>
      <c r="AH48" s="62" t="s">
        <v>50</v>
      </c>
    </row>
    <row r="49" spans="1:34" s="62" customFormat="1" ht="12.95" customHeight="1" x14ac:dyDescent="0.2">
      <c r="A49" s="135" t="s">
        <v>151</v>
      </c>
      <c r="B49" s="63" t="s">
        <v>131</v>
      </c>
      <c r="C49" s="59">
        <v>19348.298999999999</v>
      </c>
      <c r="D49" s="59" t="s">
        <v>150</v>
      </c>
      <c r="E49" s="62">
        <f t="shared" si="0"/>
        <v>-8718.10528581381</v>
      </c>
      <c r="F49" s="73">
        <f t="shared" si="1"/>
        <v>-8718</v>
      </c>
      <c r="G49" s="62">
        <f t="shared" si="2"/>
        <v>-0.27883000000292668</v>
      </c>
      <c r="J49" s="62">
        <f t="shared" si="3"/>
        <v>-0.27883000000292668</v>
      </c>
      <c r="O49" s="73">
        <f t="shared" ca="1" si="4"/>
        <v>-0.46342213478319727</v>
      </c>
      <c r="P49" s="136"/>
      <c r="Q49" s="137">
        <f t="shared" si="5"/>
        <v>4329.7989999999991</v>
      </c>
    </row>
    <row r="50" spans="1:34" s="62" customFormat="1" ht="12.95" customHeight="1" x14ac:dyDescent="0.2">
      <c r="A50" s="135" t="s">
        <v>151</v>
      </c>
      <c r="B50" s="63" t="s">
        <v>131</v>
      </c>
      <c r="C50" s="59">
        <v>19353.598999999998</v>
      </c>
      <c r="D50" s="59" t="s">
        <v>150</v>
      </c>
      <c r="E50" s="62">
        <f t="shared" si="0"/>
        <v>-8716.1040133065762</v>
      </c>
      <c r="F50" s="73">
        <f t="shared" si="1"/>
        <v>-8716</v>
      </c>
      <c r="G50" s="62">
        <f t="shared" si="2"/>
        <v>-0.27546000000438653</v>
      </c>
      <c r="J50" s="62">
        <f t="shared" si="3"/>
        <v>-0.27546000000438653</v>
      </c>
      <c r="O50" s="73">
        <f t="shared" ca="1" si="4"/>
        <v>-0.46332443286688862</v>
      </c>
      <c r="P50" s="136"/>
      <c r="Q50" s="137">
        <f t="shared" si="5"/>
        <v>4335.0989999999983</v>
      </c>
    </row>
    <row r="51" spans="1:34" s="62" customFormat="1" ht="12.95" customHeight="1" x14ac:dyDescent="0.2">
      <c r="A51" s="135" t="s">
        <v>151</v>
      </c>
      <c r="B51" s="63" t="s">
        <v>131</v>
      </c>
      <c r="C51" s="59">
        <v>19361.538</v>
      </c>
      <c r="D51" s="59" t="s">
        <v>150</v>
      </c>
      <c r="E51" s="62">
        <f t="shared" si="0"/>
        <v>-8713.1062581301703</v>
      </c>
      <c r="F51" s="73">
        <f t="shared" si="1"/>
        <v>-8713</v>
      </c>
      <c r="G51" s="62">
        <f t="shared" si="2"/>
        <v>-0.28140500000154134</v>
      </c>
      <c r="J51" s="62">
        <f t="shared" si="3"/>
        <v>-0.28140500000154134</v>
      </c>
      <c r="O51" s="73">
        <f t="shared" ca="1" si="4"/>
        <v>-0.46317787999242566</v>
      </c>
      <c r="P51" s="136"/>
      <c r="Q51" s="137">
        <f t="shared" si="5"/>
        <v>4343.0380000000005</v>
      </c>
      <c r="AD51" s="62">
        <v>6</v>
      </c>
      <c r="AF51" s="62" t="s">
        <v>53</v>
      </c>
      <c r="AH51" s="62" t="s">
        <v>50</v>
      </c>
    </row>
    <row r="52" spans="1:34" s="62" customFormat="1" ht="12.95" customHeight="1" x14ac:dyDescent="0.2">
      <c r="A52" s="135" t="s">
        <v>151</v>
      </c>
      <c r="B52" s="63" t="s">
        <v>131</v>
      </c>
      <c r="C52" s="59">
        <v>19385.39</v>
      </c>
      <c r="D52" s="59" t="s">
        <v>150</v>
      </c>
      <c r="E52" s="62">
        <f t="shared" si="0"/>
        <v>-8704.099776650437</v>
      </c>
      <c r="F52" s="73">
        <f t="shared" si="1"/>
        <v>-8704</v>
      </c>
      <c r="G52" s="62">
        <f t="shared" si="2"/>
        <v>-0.26424000000406522</v>
      </c>
      <c r="J52" s="62">
        <f t="shared" si="3"/>
        <v>-0.26424000000406522</v>
      </c>
      <c r="O52" s="73">
        <f t="shared" ca="1" si="4"/>
        <v>-0.46273822136903681</v>
      </c>
      <c r="P52" s="136"/>
      <c r="Q52" s="137">
        <f t="shared" si="5"/>
        <v>4366.8899999999994</v>
      </c>
      <c r="AD52" s="62">
        <v>12</v>
      </c>
      <c r="AF52" s="62" t="s">
        <v>49</v>
      </c>
      <c r="AH52" s="62" t="s">
        <v>50</v>
      </c>
    </row>
    <row r="53" spans="1:34" s="62" customFormat="1" ht="12.95" customHeight="1" x14ac:dyDescent="0.2">
      <c r="A53" s="135" t="s">
        <v>151</v>
      </c>
      <c r="B53" s="63" t="s">
        <v>131</v>
      </c>
      <c r="C53" s="59">
        <v>19398.626</v>
      </c>
      <c r="D53" s="59" t="s">
        <v>150</v>
      </c>
      <c r="E53" s="62">
        <f t="shared" si="0"/>
        <v>-8699.1018817625554</v>
      </c>
      <c r="F53" s="73">
        <f t="shared" si="1"/>
        <v>-8699</v>
      </c>
      <c r="G53" s="62">
        <f t="shared" si="2"/>
        <v>-0.26981499999965308</v>
      </c>
      <c r="J53" s="62">
        <f t="shared" ref="J53:J84" si="6">G53</f>
        <v>-0.26981499999965308</v>
      </c>
      <c r="O53" s="73">
        <f t="shared" ref="O53:O84" ca="1" si="7">+C$11+C$12*F53</f>
        <v>-0.46249396657826519</v>
      </c>
      <c r="P53" s="136"/>
      <c r="Q53" s="137">
        <f t="shared" si="5"/>
        <v>4380.1260000000002</v>
      </c>
    </row>
    <row r="54" spans="1:34" s="62" customFormat="1" ht="12.95" customHeight="1" x14ac:dyDescent="0.2">
      <c r="A54" s="135" t="s">
        <v>151</v>
      </c>
      <c r="B54" s="63" t="s">
        <v>131</v>
      </c>
      <c r="C54" s="59">
        <v>19409.228999999999</v>
      </c>
      <c r="D54" s="59" t="s">
        <v>150</v>
      </c>
      <c r="E54" s="62">
        <f t="shared" si="0"/>
        <v>-8695.098203952326</v>
      </c>
      <c r="F54" s="73">
        <f t="shared" si="1"/>
        <v>-8695</v>
      </c>
      <c r="G54" s="62">
        <f t="shared" si="2"/>
        <v>-0.2600750000019616</v>
      </c>
      <c r="J54" s="62">
        <f t="shared" si="6"/>
        <v>-0.2600750000019616</v>
      </c>
      <c r="O54" s="73">
        <f t="shared" ca="1" si="7"/>
        <v>-0.4622985627456479</v>
      </c>
      <c r="P54" s="136"/>
      <c r="Q54" s="137">
        <f t="shared" si="5"/>
        <v>4390.7289999999994</v>
      </c>
      <c r="AD54" s="62">
        <v>4</v>
      </c>
      <c r="AF54" s="62" t="s">
        <v>53</v>
      </c>
      <c r="AH54" s="62" t="s">
        <v>50</v>
      </c>
    </row>
    <row r="55" spans="1:34" s="62" customFormat="1" ht="12.95" customHeight="1" x14ac:dyDescent="0.2">
      <c r="A55" s="135" t="s">
        <v>151</v>
      </c>
      <c r="B55" s="63" t="s">
        <v>131</v>
      </c>
      <c r="C55" s="59">
        <v>19430.402999999998</v>
      </c>
      <c r="D55" s="59" t="s">
        <v>150</v>
      </c>
      <c r="E55" s="62">
        <f t="shared" si="0"/>
        <v>-8687.1029314866264</v>
      </c>
      <c r="F55" s="73">
        <f t="shared" si="1"/>
        <v>-8687</v>
      </c>
      <c r="G55" s="62">
        <f t="shared" si="2"/>
        <v>-0.27259500000218395</v>
      </c>
      <c r="J55" s="62">
        <f t="shared" si="6"/>
        <v>-0.27259500000218395</v>
      </c>
      <c r="O55" s="73">
        <f t="shared" ca="1" si="7"/>
        <v>-0.46190775508041337</v>
      </c>
      <c r="P55" s="136"/>
      <c r="Q55" s="137">
        <f t="shared" si="5"/>
        <v>4411.9029999999984</v>
      </c>
    </row>
    <row r="56" spans="1:34" s="62" customFormat="1" ht="12.95" customHeight="1" x14ac:dyDescent="0.2">
      <c r="A56" s="135" t="s">
        <v>153</v>
      </c>
      <c r="B56" s="63" t="s">
        <v>131</v>
      </c>
      <c r="C56" s="59">
        <v>24155.08</v>
      </c>
      <c r="D56" s="59" t="s">
        <v>150</v>
      </c>
      <c r="E56" s="62">
        <f t="shared" si="0"/>
        <v>-6903.0715757000207</v>
      </c>
      <c r="F56" s="73">
        <f t="shared" si="1"/>
        <v>-6903</v>
      </c>
      <c r="G56" s="62">
        <f t="shared" si="2"/>
        <v>-0.18955500000083703</v>
      </c>
      <c r="J56" s="62">
        <f t="shared" si="6"/>
        <v>-0.18955500000083703</v>
      </c>
      <c r="O56" s="73">
        <f t="shared" ca="1" si="7"/>
        <v>-0.37475764573310905</v>
      </c>
      <c r="P56" s="136"/>
      <c r="Q56" s="137">
        <f t="shared" si="5"/>
        <v>9136.5800000000017</v>
      </c>
    </row>
    <row r="57" spans="1:34" s="62" customFormat="1" ht="12.95" customHeight="1" x14ac:dyDescent="0.2">
      <c r="A57" s="135" t="s">
        <v>154</v>
      </c>
      <c r="B57" s="63" t="s">
        <v>131</v>
      </c>
      <c r="C57" s="59">
        <v>24552.334999999999</v>
      </c>
      <c r="D57" s="59" t="s">
        <v>150</v>
      </c>
      <c r="E57" s="62">
        <f t="shared" si="0"/>
        <v>-6753.0686493109779</v>
      </c>
      <c r="F57" s="73">
        <f t="shared" si="1"/>
        <v>-6753</v>
      </c>
      <c r="G57" s="62">
        <f t="shared" si="2"/>
        <v>-0.18180500000380562</v>
      </c>
      <c r="J57" s="62">
        <f t="shared" si="6"/>
        <v>-0.18180500000380562</v>
      </c>
      <c r="O57" s="73">
        <f t="shared" ca="1" si="7"/>
        <v>-0.36743000200996123</v>
      </c>
      <c r="P57" s="136"/>
      <c r="Q57" s="137">
        <f t="shared" si="5"/>
        <v>9533.8349999999991</v>
      </c>
      <c r="AD57" s="62">
        <v>6</v>
      </c>
      <c r="AF57" s="62" t="s">
        <v>53</v>
      </c>
      <c r="AH57" s="62" t="s">
        <v>50</v>
      </c>
    </row>
    <row r="58" spans="1:34" s="62" customFormat="1" ht="12.95" customHeight="1" x14ac:dyDescent="0.2">
      <c r="A58" s="135" t="s">
        <v>154</v>
      </c>
      <c r="B58" s="63" t="s">
        <v>131</v>
      </c>
      <c r="C58" s="59">
        <v>24785.395</v>
      </c>
      <c r="D58" s="59" t="s">
        <v>150</v>
      </c>
      <c r="E58" s="62">
        <f t="shared" si="0"/>
        <v>-6665.0655227946836</v>
      </c>
      <c r="F58" s="73">
        <f t="shared" si="1"/>
        <v>-6665</v>
      </c>
      <c r="G58" s="62">
        <f t="shared" si="2"/>
        <v>-0.17352500000197324</v>
      </c>
      <c r="J58" s="62">
        <f t="shared" si="6"/>
        <v>-0.17352500000197324</v>
      </c>
      <c r="O58" s="73">
        <f t="shared" ca="1" si="7"/>
        <v>-0.36313111769238121</v>
      </c>
      <c r="P58" s="136"/>
      <c r="Q58" s="137">
        <f t="shared" si="5"/>
        <v>9766.8950000000004</v>
      </c>
    </row>
    <row r="59" spans="1:34" s="62" customFormat="1" ht="12.95" customHeight="1" x14ac:dyDescent="0.2">
      <c r="A59" s="135" t="s">
        <v>155</v>
      </c>
      <c r="B59" s="63" t="s">
        <v>131</v>
      </c>
      <c r="C59" s="59">
        <v>24793.331999999999</v>
      </c>
      <c r="D59" s="59" t="s">
        <v>150</v>
      </c>
      <c r="E59" s="62">
        <f t="shared" si="0"/>
        <v>-6662.0685228154516</v>
      </c>
      <c r="F59" s="73">
        <f t="shared" si="1"/>
        <v>-6662</v>
      </c>
      <c r="G59" s="62">
        <f t="shared" si="2"/>
        <v>-0.18147000000317348</v>
      </c>
      <c r="J59" s="62">
        <f t="shared" si="6"/>
        <v>-0.18147000000317348</v>
      </c>
      <c r="O59" s="73">
        <f t="shared" ca="1" si="7"/>
        <v>-0.36298456481791824</v>
      </c>
      <c r="P59" s="136"/>
      <c r="Q59" s="137">
        <f t="shared" si="5"/>
        <v>9774.8319999999985</v>
      </c>
    </row>
    <row r="60" spans="1:34" s="62" customFormat="1" ht="12.95" customHeight="1" x14ac:dyDescent="0.2">
      <c r="A60" s="135" t="s">
        <v>156</v>
      </c>
      <c r="B60" s="63" t="s">
        <v>131</v>
      </c>
      <c r="C60" s="59">
        <v>25500.458999999999</v>
      </c>
      <c r="D60" s="59" t="s">
        <v>150</v>
      </c>
      <c r="E60" s="62">
        <f t="shared" si="0"/>
        <v>-6395.0583673014744</v>
      </c>
      <c r="F60" s="73">
        <f t="shared" si="1"/>
        <v>-6395</v>
      </c>
      <c r="G60" s="62">
        <f t="shared" si="2"/>
        <v>-0.15457500000411528</v>
      </c>
      <c r="J60" s="62">
        <f t="shared" si="6"/>
        <v>-0.15457500000411528</v>
      </c>
      <c r="O60" s="73">
        <f t="shared" ca="1" si="7"/>
        <v>-0.34994135899071521</v>
      </c>
      <c r="P60" s="136"/>
      <c r="Q60" s="137">
        <f t="shared" si="5"/>
        <v>10481.958999999999</v>
      </c>
      <c r="AD60" s="62">
        <v>6</v>
      </c>
      <c r="AF60" s="62" t="s">
        <v>53</v>
      </c>
      <c r="AH60" s="62" t="s">
        <v>50</v>
      </c>
    </row>
    <row r="61" spans="1:34" s="62" customFormat="1" ht="12.95" customHeight="1" x14ac:dyDescent="0.2">
      <c r="A61" s="135" t="s">
        <v>157</v>
      </c>
      <c r="B61" s="63" t="s">
        <v>131</v>
      </c>
      <c r="C61" s="59">
        <v>25839.441999999999</v>
      </c>
      <c r="D61" s="59" t="s">
        <v>150</v>
      </c>
      <c r="E61" s="62">
        <f t="shared" si="0"/>
        <v>-6267.0588657316075</v>
      </c>
      <c r="F61" s="73">
        <f t="shared" si="1"/>
        <v>-6267</v>
      </c>
      <c r="G61" s="62">
        <f t="shared" si="2"/>
        <v>-0.15589500000351109</v>
      </c>
      <c r="J61" s="62">
        <f t="shared" si="6"/>
        <v>-0.15589500000351109</v>
      </c>
      <c r="O61" s="73">
        <f t="shared" ca="1" si="7"/>
        <v>-0.34368843634696244</v>
      </c>
      <c r="P61" s="136"/>
      <c r="Q61" s="137">
        <f t="shared" si="5"/>
        <v>10820.941999999999</v>
      </c>
    </row>
    <row r="62" spans="1:34" s="62" customFormat="1" ht="12.95" customHeight="1" x14ac:dyDescent="0.2">
      <c r="A62" s="59" t="s">
        <v>157</v>
      </c>
      <c r="B62" s="63" t="s">
        <v>131</v>
      </c>
      <c r="C62" s="59">
        <v>26390.3</v>
      </c>
      <c r="D62" s="59" t="s">
        <v>150</v>
      </c>
      <c r="E62" s="62">
        <f t="shared" si="0"/>
        <v>-6059.0556636955962</v>
      </c>
      <c r="F62" s="73">
        <f t="shared" si="1"/>
        <v>-6059</v>
      </c>
      <c r="G62" s="62">
        <f t="shared" si="2"/>
        <v>-0.14741500000309316</v>
      </c>
      <c r="J62" s="62">
        <f t="shared" si="6"/>
        <v>-0.14741500000309316</v>
      </c>
      <c r="O62" s="73">
        <f t="shared" ca="1" si="7"/>
        <v>-0.33352743705086418</v>
      </c>
      <c r="P62" s="136"/>
      <c r="Q62" s="137">
        <f t="shared" si="5"/>
        <v>11371.8</v>
      </c>
      <c r="AC62" s="62" t="s">
        <v>69</v>
      </c>
      <c r="AD62" s="62">
        <v>8</v>
      </c>
      <c r="AF62" s="62" t="s">
        <v>49</v>
      </c>
      <c r="AH62" s="62" t="s">
        <v>50</v>
      </c>
    </row>
    <row r="63" spans="1:34" s="62" customFormat="1" ht="12.95" customHeight="1" x14ac:dyDescent="0.2">
      <c r="A63" s="59" t="s">
        <v>157</v>
      </c>
      <c r="B63" s="63" t="s">
        <v>131</v>
      </c>
      <c r="C63" s="59">
        <v>26652.485000000001</v>
      </c>
      <c r="D63" s="59" t="s">
        <v>150</v>
      </c>
      <c r="E63" s="62">
        <f t="shared" si="0"/>
        <v>-5960.0549783541619</v>
      </c>
      <c r="F63" s="73">
        <f t="shared" si="1"/>
        <v>-5960</v>
      </c>
      <c r="G63" s="62">
        <f t="shared" si="2"/>
        <v>-0.14560000000346918</v>
      </c>
      <c r="J63" s="62">
        <f t="shared" si="6"/>
        <v>-0.14560000000346918</v>
      </c>
      <c r="O63" s="73">
        <f t="shared" ca="1" si="7"/>
        <v>-0.32869119219358661</v>
      </c>
      <c r="P63" s="136"/>
      <c r="Q63" s="137">
        <f t="shared" si="5"/>
        <v>11633.985000000001</v>
      </c>
    </row>
    <row r="64" spans="1:34" s="62" customFormat="1" ht="12.95" customHeight="1" x14ac:dyDescent="0.2">
      <c r="A64" s="59" t="s">
        <v>158</v>
      </c>
      <c r="B64" s="63" t="s">
        <v>131</v>
      </c>
      <c r="C64" s="59">
        <v>27370.195</v>
      </c>
      <c r="D64" s="59" t="s">
        <v>150</v>
      </c>
      <c r="E64" s="62">
        <f t="shared" si="0"/>
        <v>-5689.0486970016791</v>
      </c>
      <c r="F64" s="73">
        <f t="shared" si="1"/>
        <v>-5689</v>
      </c>
      <c r="G64" s="62">
        <f t="shared" si="2"/>
        <v>-0.12896500000351807</v>
      </c>
      <c r="J64" s="62">
        <f t="shared" si="6"/>
        <v>-0.12896500000351807</v>
      </c>
      <c r="O64" s="73">
        <f t="shared" ca="1" si="7"/>
        <v>-0.31545258253376629</v>
      </c>
      <c r="P64" s="136"/>
      <c r="Q64" s="137">
        <f t="shared" si="5"/>
        <v>12351.695</v>
      </c>
      <c r="R64" s="62">
        <f t="shared" ref="R64:R95" si="8">+(P64-G64)^2</f>
        <v>1.6631971225907417E-2</v>
      </c>
      <c r="AC64" s="62" t="s">
        <v>69</v>
      </c>
      <c r="AD64" s="62">
        <v>7</v>
      </c>
      <c r="AF64" s="62" t="s">
        <v>53</v>
      </c>
      <c r="AH64" s="62" t="s">
        <v>50</v>
      </c>
    </row>
    <row r="65" spans="1:34" s="62" customFormat="1" ht="12.95" customHeight="1" x14ac:dyDescent="0.2">
      <c r="A65" s="59" t="s">
        <v>158</v>
      </c>
      <c r="B65" s="63" t="s">
        <v>131</v>
      </c>
      <c r="C65" s="59">
        <v>27473.473999999998</v>
      </c>
      <c r="D65" s="59" t="s">
        <v>150</v>
      </c>
      <c r="E65" s="62">
        <f t="shared" si="0"/>
        <v>-5650.050692610208</v>
      </c>
      <c r="F65" s="73">
        <f t="shared" si="1"/>
        <v>-5650</v>
      </c>
      <c r="G65" s="62">
        <f t="shared" si="2"/>
        <v>-0.13425000000643195</v>
      </c>
      <c r="J65" s="62">
        <f t="shared" si="6"/>
        <v>-0.13425000000643195</v>
      </c>
      <c r="O65" s="73">
        <f t="shared" ca="1" si="7"/>
        <v>-0.31354739516574787</v>
      </c>
      <c r="P65" s="136"/>
      <c r="Q65" s="137">
        <f t="shared" si="5"/>
        <v>12454.973999999998</v>
      </c>
      <c r="R65" s="62">
        <f t="shared" si="8"/>
        <v>1.8023062501726979E-2</v>
      </c>
      <c r="AC65" s="62" t="s">
        <v>69</v>
      </c>
      <c r="AD65" s="62">
        <v>6</v>
      </c>
      <c r="AF65" s="62" t="s">
        <v>53</v>
      </c>
      <c r="AH65" s="62" t="s">
        <v>50</v>
      </c>
    </row>
    <row r="66" spans="1:34" s="62" customFormat="1" ht="12.95" customHeight="1" x14ac:dyDescent="0.2">
      <c r="A66" s="59" t="s">
        <v>158</v>
      </c>
      <c r="B66" s="63" t="s">
        <v>131</v>
      </c>
      <c r="C66" s="59">
        <v>27481.416000000001</v>
      </c>
      <c r="D66" s="59" t="s">
        <v>150</v>
      </c>
      <c r="E66" s="62">
        <f t="shared" si="0"/>
        <v>-5647.0518046380439</v>
      </c>
      <c r="F66" s="73">
        <f t="shared" si="1"/>
        <v>-5647</v>
      </c>
      <c r="G66" s="62">
        <f t="shared" si="2"/>
        <v>-0.1371949999993376</v>
      </c>
      <c r="J66" s="62">
        <f t="shared" si="6"/>
        <v>-0.1371949999993376</v>
      </c>
      <c r="O66" s="73">
        <f t="shared" ca="1" si="7"/>
        <v>-0.3134008422912849</v>
      </c>
      <c r="P66" s="136"/>
      <c r="Q66" s="137">
        <f t="shared" si="5"/>
        <v>12462.916000000001</v>
      </c>
      <c r="R66" s="62">
        <f t="shared" si="8"/>
        <v>1.8822468024818243E-2</v>
      </c>
    </row>
    <row r="67" spans="1:34" s="62" customFormat="1" ht="12.95" customHeight="1" x14ac:dyDescent="0.2">
      <c r="A67" s="59" t="s">
        <v>158</v>
      </c>
      <c r="B67" s="63" t="s">
        <v>131</v>
      </c>
      <c r="C67" s="59">
        <v>27505.266</v>
      </c>
      <c r="D67" s="59" t="s">
        <v>150</v>
      </c>
      <c r="E67" s="62">
        <f t="shared" si="0"/>
        <v>-5638.0460783554836</v>
      </c>
      <c r="F67" s="73">
        <f t="shared" si="1"/>
        <v>-5638</v>
      </c>
      <c r="G67" s="62">
        <f t="shared" si="2"/>
        <v>-0.12203000000226893</v>
      </c>
      <c r="J67" s="62">
        <f t="shared" si="6"/>
        <v>-0.12203000000226893</v>
      </c>
      <c r="O67" s="73">
        <f t="shared" ca="1" si="7"/>
        <v>-0.31296118366789605</v>
      </c>
      <c r="P67" s="136"/>
      <c r="Q67" s="137">
        <f t="shared" si="5"/>
        <v>12486.766</v>
      </c>
      <c r="R67" s="62">
        <f t="shared" si="8"/>
        <v>1.4891320900553756E-2</v>
      </c>
    </row>
    <row r="68" spans="1:34" s="62" customFormat="1" ht="12.95" customHeight="1" x14ac:dyDescent="0.2">
      <c r="A68" s="59" t="s">
        <v>158</v>
      </c>
      <c r="B68" s="63" t="s">
        <v>131</v>
      </c>
      <c r="C68" s="59">
        <v>27722.42</v>
      </c>
      <c r="D68" s="59" t="s">
        <v>150</v>
      </c>
      <c r="E68" s="62">
        <f t="shared" si="0"/>
        <v>-5556.0490349524143</v>
      </c>
      <c r="F68" s="73">
        <f t="shared" si="1"/>
        <v>-5556</v>
      </c>
      <c r="G68" s="62">
        <f t="shared" si="2"/>
        <v>-0.12986000000455533</v>
      </c>
      <c r="J68" s="62">
        <f t="shared" si="6"/>
        <v>-0.12986000000455533</v>
      </c>
      <c r="O68" s="73">
        <f t="shared" ca="1" si="7"/>
        <v>-0.30895540509924191</v>
      </c>
      <c r="P68" s="136"/>
      <c r="Q68" s="137">
        <f t="shared" si="5"/>
        <v>12703.919999999998</v>
      </c>
      <c r="R68" s="62">
        <f t="shared" si="8"/>
        <v>1.686361960118311E-2</v>
      </c>
      <c r="AC68" s="62" t="s">
        <v>69</v>
      </c>
      <c r="AD68" s="62">
        <v>6</v>
      </c>
      <c r="AF68" s="62" t="s">
        <v>53</v>
      </c>
      <c r="AH68" s="62" t="s">
        <v>50</v>
      </c>
    </row>
    <row r="69" spans="1:34" s="62" customFormat="1" ht="12.95" customHeight="1" x14ac:dyDescent="0.2">
      <c r="A69" s="59" t="s">
        <v>158</v>
      </c>
      <c r="B69" s="63" t="s">
        <v>131</v>
      </c>
      <c r="C69" s="59">
        <v>27738.31</v>
      </c>
      <c r="D69" s="59" t="s">
        <v>150</v>
      </c>
      <c r="E69" s="62">
        <f t="shared" si="0"/>
        <v>-5550.0489934165689</v>
      </c>
      <c r="F69" s="73">
        <f t="shared" si="1"/>
        <v>-5550</v>
      </c>
      <c r="G69" s="62">
        <f t="shared" si="2"/>
        <v>-0.12975000000369619</v>
      </c>
      <c r="J69" s="62">
        <f t="shared" si="6"/>
        <v>-0.12975000000369619</v>
      </c>
      <c r="O69" s="73">
        <f t="shared" ca="1" si="7"/>
        <v>-0.30866229935031603</v>
      </c>
      <c r="P69" s="136"/>
      <c r="Q69" s="137">
        <f t="shared" si="5"/>
        <v>12719.810000000001</v>
      </c>
      <c r="R69" s="62">
        <f t="shared" si="8"/>
        <v>1.6835062500959161E-2</v>
      </c>
      <c r="AC69" s="62" t="s">
        <v>69</v>
      </c>
      <c r="AD69" s="62">
        <v>7</v>
      </c>
      <c r="AF69" s="62" t="s">
        <v>53</v>
      </c>
      <c r="AH69" s="62" t="s">
        <v>50</v>
      </c>
    </row>
    <row r="70" spans="1:34" s="62" customFormat="1" ht="12.95" customHeight="1" x14ac:dyDescent="0.2">
      <c r="A70" s="59" t="s">
        <v>158</v>
      </c>
      <c r="B70" s="63" t="s">
        <v>131</v>
      </c>
      <c r="C70" s="59">
        <v>27775.363000000001</v>
      </c>
      <c r="D70" s="59" t="s">
        <v>150</v>
      </c>
      <c r="E70" s="62">
        <f t="shared" si="0"/>
        <v>-5536.0578329994732</v>
      </c>
      <c r="F70" s="73">
        <f t="shared" si="1"/>
        <v>-5536</v>
      </c>
      <c r="G70" s="62">
        <f t="shared" si="2"/>
        <v>-0.15316000000166241</v>
      </c>
      <c r="J70" s="62">
        <f t="shared" si="6"/>
        <v>-0.15316000000166241</v>
      </c>
      <c r="O70" s="73">
        <f t="shared" ca="1" si="7"/>
        <v>-0.30797838593615556</v>
      </c>
      <c r="P70" s="136"/>
      <c r="Q70" s="137">
        <f t="shared" si="5"/>
        <v>12756.863000000001</v>
      </c>
      <c r="R70" s="62">
        <f t="shared" si="8"/>
        <v>2.345798560050923E-2</v>
      </c>
    </row>
    <row r="71" spans="1:34" s="62" customFormat="1" ht="12.95" customHeight="1" x14ac:dyDescent="0.2">
      <c r="A71" s="59" t="s">
        <v>158</v>
      </c>
      <c r="B71" s="63" t="s">
        <v>131</v>
      </c>
      <c r="C71" s="59">
        <v>28037.564999999999</v>
      </c>
      <c r="D71" s="59" t="s">
        <v>150</v>
      </c>
      <c r="E71" s="62">
        <f t="shared" si="0"/>
        <v>-5437.0507284820742</v>
      </c>
      <c r="F71" s="73">
        <f t="shared" si="1"/>
        <v>-5437</v>
      </c>
      <c r="G71" s="62">
        <f t="shared" si="2"/>
        <v>-0.13434500000221306</v>
      </c>
      <c r="J71" s="62">
        <f t="shared" si="6"/>
        <v>-0.13434500000221306</v>
      </c>
      <c r="O71" s="73">
        <f t="shared" ca="1" si="7"/>
        <v>-0.30314214107887805</v>
      </c>
      <c r="P71" s="136"/>
      <c r="Q71" s="137">
        <f t="shared" si="5"/>
        <v>13019.064999999999</v>
      </c>
      <c r="R71" s="62">
        <f t="shared" si="8"/>
        <v>1.8048579025594626E-2</v>
      </c>
    </row>
    <row r="72" spans="1:34" s="62" customFormat="1" ht="12.95" customHeight="1" x14ac:dyDescent="0.2">
      <c r="A72" s="59" t="s">
        <v>158</v>
      </c>
      <c r="B72" s="63" t="s">
        <v>131</v>
      </c>
      <c r="C72" s="59">
        <v>28053.456999999999</v>
      </c>
      <c r="D72" s="59" t="s">
        <v>150</v>
      </c>
      <c r="E72" s="62">
        <f t="shared" si="0"/>
        <v>-5431.0499317490567</v>
      </c>
      <c r="F72" s="73">
        <f t="shared" si="1"/>
        <v>-5431</v>
      </c>
      <c r="G72" s="62">
        <f t="shared" si="2"/>
        <v>-0.13223500000458444</v>
      </c>
      <c r="J72" s="62">
        <f t="shared" si="6"/>
        <v>-0.13223500000458444</v>
      </c>
      <c r="O72" s="73">
        <f t="shared" ca="1" si="7"/>
        <v>-0.30284903532995211</v>
      </c>
      <c r="P72" s="136"/>
      <c r="Q72" s="137">
        <f t="shared" si="5"/>
        <v>13034.956999999999</v>
      </c>
      <c r="R72" s="62">
        <f t="shared" si="8"/>
        <v>1.7486095226212445E-2</v>
      </c>
    </row>
    <row r="73" spans="1:34" s="62" customFormat="1" ht="12.95" customHeight="1" x14ac:dyDescent="0.2">
      <c r="A73" s="59" t="s">
        <v>159</v>
      </c>
      <c r="B73" s="63" t="s">
        <v>131</v>
      </c>
      <c r="C73" s="59">
        <v>28103.785</v>
      </c>
      <c r="D73" s="59" t="s">
        <v>150</v>
      </c>
      <c r="E73" s="62">
        <f t="shared" si="0"/>
        <v>-5412.0461500992151</v>
      </c>
      <c r="F73" s="73">
        <f t="shared" si="1"/>
        <v>-5412</v>
      </c>
      <c r="G73" s="62">
        <f t="shared" si="2"/>
        <v>-0.12222000000110711</v>
      </c>
      <c r="J73" s="62">
        <f t="shared" si="6"/>
        <v>-0.12222000000110711</v>
      </c>
      <c r="O73" s="73">
        <f t="shared" ca="1" si="7"/>
        <v>-0.30192086712502003</v>
      </c>
      <c r="P73" s="136"/>
      <c r="Q73" s="137">
        <f t="shared" si="5"/>
        <v>13085.285</v>
      </c>
      <c r="R73" s="62">
        <f t="shared" si="8"/>
        <v>1.4937728400270621E-2</v>
      </c>
      <c r="AC73" s="62" t="s">
        <v>69</v>
      </c>
      <c r="AD73" s="62">
        <v>6</v>
      </c>
      <c r="AF73" s="62" t="s">
        <v>53</v>
      </c>
      <c r="AH73" s="62" t="s">
        <v>50</v>
      </c>
    </row>
    <row r="74" spans="1:34" s="62" customFormat="1" ht="12.95" customHeight="1" x14ac:dyDescent="0.2">
      <c r="A74" s="59" t="s">
        <v>158</v>
      </c>
      <c r="B74" s="63" t="s">
        <v>131</v>
      </c>
      <c r="C74" s="59">
        <v>28106.429</v>
      </c>
      <c r="D74" s="59" t="s">
        <v>150</v>
      </c>
      <c r="E74" s="62">
        <f t="shared" si="0"/>
        <v>-5411.0477794371145</v>
      </c>
      <c r="F74" s="73">
        <f t="shared" si="1"/>
        <v>-5411</v>
      </c>
      <c r="G74" s="62">
        <f t="shared" si="2"/>
        <v>-0.12653500000305939</v>
      </c>
      <c r="J74" s="62">
        <f t="shared" si="6"/>
        <v>-0.12653500000305939</v>
      </c>
      <c r="O74" s="73">
        <f t="shared" ca="1" si="7"/>
        <v>-0.30187201616686576</v>
      </c>
      <c r="P74" s="136"/>
      <c r="Q74" s="137">
        <f t="shared" si="5"/>
        <v>13087.929</v>
      </c>
      <c r="R74" s="62">
        <f t="shared" si="8"/>
        <v>1.601110622577424E-2</v>
      </c>
      <c r="AC74" s="62" t="s">
        <v>69</v>
      </c>
      <c r="AD74" s="62">
        <v>10</v>
      </c>
      <c r="AF74" s="62" t="s">
        <v>49</v>
      </c>
      <c r="AH74" s="62" t="s">
        <v>50</v>
      </c>
    </row>
    <row r="75" spans="1:34" s="62" customFormat="1" ht="12.95" customHeight="1" x14ac:dyDescent="0.2">
      <c r="A75" s="59" t="s">
        <v>158</v>
      </c>
      <c r="B75" s="63" t="s">
        <v>131</v>
      </c>
      <c r="C75" s="59">
        <v>28122.31</v>
      </c>
      <c r="D75" s="59" t="s">
        <v>150</v>
      </c>
      <c r="E75" s="62">
        <f t="shared" si="0"/>
        <v>-5405.0511362885463</v>
      </c>
      <c r="F75" s="73">
        <f t="shared" si="1"/>
        <v>-5405</v>
      </c>
      <c r="G75" s="62">
        <f t="shared" si="2"/>
        <v>-0.13542500000039581</v>
      </c>
      <c r="J75" s="62">
        <f t="shared" si="6"/>
        <v>-0.13542500000039581</v>
      </c>
      <c r="O75" s="73">
        <f t="shared" ca="1" si="7"/>
        <v>-0.30157891041793983</v>
      </c>
      <c r="P75" s="136"/>
      <c r="Q75" s="137">
        <f t="shared" si="5"/>
        <v>13103.810000000001</v>
      </c>
      <c r="R75" s="62">
        <f t="shared" si="8"/>
        <v>1.8339930625107206E-2</v>
      </c>
      <c r="AC75" s="62" t="s">
        <v>69</v>
      </c>
      <c r="AD75" s="62">
        <v>14</v>
      </c>
      <c r="AF75" s="62" t="s">
        <v>76</v>
      </c>
      <c r="AH75" s="62" t="s">
        <v>50</v>
      </c>
    </row>
    <row r="76" spans="1:34" s="62" customFormat="1" ht="12.95" customHeight="1" x14ac:dyDescent="0.2">
      <c r="A76" s="59" t="s">
        <v>158</v>
      </c>
      <c r="B76" s="63" t="s">
        <v>131</v>
      </c>
      <c r="C76" s="59">
        <v>28151.458999999999</v>
      </c>
      <c r="D76" s="59" t="s">
        <v>150</v>
      </c>
      <c r="E76" s="62">
        <f t="shared" si="0"/>
        <v>-5394.0445150973364</v>
      </c>
      <c r="F76" s="73">
        <f t="shared" si="1"/>
        <v>-5394</v>
      </c>
      <c r="G76" s="62">
        <f t="shared" si="2"/>
        <v>-0.11789000000499072</v>
      </c>
      <c r="J76" s="62">
        <f t="shared" si="6"/>
        <v>-0.11789000000499072</v>
      </c>
      <c r="O76" s="73">
        <f t="shared" ca="1" si="7"/>
        <v>-0.30104154987824233</v>
      </c>
      <c r="P76" s="136"/>
      <c r="Q76" s="137">
        <f t="shared" si="5"/>
        <v>13132.958999999999</v>
      </c>
      <c r="R76" s="62">
        <f t="shared" si="8"/>
        <v>1.3898052101176714E-2</v>
      </c>
      <c r="AC76" s="62" t="s">
        <v>69</v>
      </c>
      <c r="AD76" s="62">
        <v>11</v>
      </c>
      <c r="AF76" s="62" t="s">
        <v>78</v>
      </c>
      <c r="AH76" s="62" t="s">
        <v>50</v>
      </c>
    </row>
    <row r="77" spans="1:34" s="62" customFormat="1" ht="12.95" customHeight="1" x14ac:dyDescent="0.2">
      <c r="A77" s="59" t="s">
        <v>158</v>
      </c>
      <c r="B77" s="63" t="s">
        <v>131</v>
      </c>
      <c r="C77" s="59">
        <v>28159.387999999999</v>
      </c>
      <c r="D77" s="59" t="s">
        <v>150</v>
      </c>
      <c r="E77" s="62">
        <f t="shared" si="0"/>
        <v>-5391.0505359067947</v>
      </c>
      <c r="F77" s="73">
        <f t="shared" si="1"/>
        <v>-5391</v>
      </c>
      <c r="G77" s="62">
        <f t="shared" si="2"/>
        <v>-0.1338350000041828</v>
      </c>
      <c r="J77" s="62">
        <f t="shared" si="6"/>
        <v>-0.1338350000041828</v>
      </c>
      <c r="O77" s="73">
        <f t="shared" ca="1" si="7"/>
        <v>-0.30089499700377936</v>
      </c>
      <c r="P77" s="136"/>
      <c r="Q77" s="137">
        <f t="shared" si="5"/>
        <v>13140.887999999999</v>
      </c>
      <c r="R77" s="62">
        <f t="shared" si="8"/>
        <v>1.7911807226119611E-2</v>
      </c>
    </row>
    <row r="78" spans="1:34" s="62" customFormat="1" ht="12.95" customHeight="1" x14ac:dyDescent="0.2">
      <c r="A78" s="59" t="s">
        <v>158</v>
      </c>
      <c r="B78" s="63" t="s">
        <v>131</v>
      </c>
      <c r="C78" s="59">
        <v>28191.18</v>
      </c>
      <c r="D78" s="59" t="s">
        <v>150</v>
      </c>
      <c r="E78" s="62">
        <f t="shared" si="0"/>
        <v>-5379.0459216520703</v>
      </c>
      <c r="F78" s="73">
        <f t="shared" si="1"/>
        <v>-5379</v>
      </c>
      <c r="G78" s="62">
        <f t="shared" si="2"/>
        <v>-0.12161500000365777</v>
      </c>
      <c r="J78" s="62">
        <f t="shared" si="6"/>
        <v>-0.12161500000365777</v>
      </c>
      <c r="O78" s="73">
        <f t="shared" ca="1" si="7"/>
        <v>-0.30030878550592754</v>
      </c>
      <c r="P78" s="136"/>
      <c r="Q78" s="137">
        <f t="shared" si="5"/>
        <v>13172.68</v>
      </c>
      <c r="R78" s="62">
        <f t="shared" si="8"/>
        <v>1.4790208225889679E-2</v>
      </c>
    </row>
    <row r="79" spans="1:34" s="62" customFormat="1" ht="12.95" customHeight="1" x14ac:dyDescent="0.2">
      <c r="A79" s="59" t="s">
        <v>158</v>
      </c>
      <c r="B79" s="63" t="s">
        <v>131</v>
      </c>
      <c r="C79" s="59">
        <v>28204.416000000001</v>
      </c>
      <c r="D79" s="59" t="s">
        <v>150</v>
      </c>
      <c r="E79" s="62">
        <f t="shared" si="0"/>
        <v>-5374.0480267641879</v>
      </c>
      <c r="F79" s="73">
        <f t="shared" si="1"/>
        <v>-5374</v>
      </c>
      <c r="G79" s="62">
        <f t="shared" si="2"/>
        <v>-0.12719000000288361</v>
      </c>
      <c r="J79" s="62">
        <f t="shared" si="6"/>
        <v>-0.12719000000288361</v>
      </c>
      <c r="O79" s="73">
        <f t="shared" ca="1" si="7"/>
        <v>-0.30006453071515593</v>
      </c>
      <c r="P79" s="136"/>
      <c r="Q79" s="137">
        <f t="shared" si="5"/>
        <v>13185.916000000001</v>
      </c>
      <c r="R79" s="62">
        <f t="shared" si="8"/>
        <v>1.6177296100733533E-2</v>
      </c>
    </row>
    <row r="80" spans="1:34" s="62" customFormat="1" ht="12.95" customHeight="1" x14ac:dyDescent="0.2">
      <c r="A80" s="59" t="s">
        <v>160</v>
      </c>
      <c r="B80" s="63" t="s">
        <v>131</v>
      </c>
      <c r="C80" s="59">
        <v>28212.36</v>
      </c>
      <c r="D80" s="59" t="s">
        <v>150</v>
      </c>
      <c r="E80" s="62">
        <f t="shared" si="0"/>
        <v>-5371.0483835948526</v>
      </c>
      <c r="F80" s="73">
        <f t="shared" si="1"/>
        <v>-5371</v>
      </c>
      <c r="G80" s="62">
        <f t="shared" si="2"/>
        <v>-0.12813499999901978</v>
      </c>
      <c r="J80" s="62">
        <f t="shared" si="6"/>
        <v>-0.12813499999901978</v>
      </c>
      <c r="O80" s="73">
        <f t="shared" ca="1" si="7"/>
        <v>-0.29991797784069302</v>
      </c>
      <c r="P80" s="136"/>
      <c r="Q80" s="137">
        <f t="shared" si="5"/>
        <v>13193.86</v>
      </c>
      <c r="R80" s="62">
        <f t="shared" si="8"/>
        <v>1.6418578224748799E-2</v>
      </c>
      <c r="AC80" s="62" t="s">
        <v>69</v>
      </c>
      <c r="AH80" s="62" t="s">
        <v>80</v>
      </c>
    </row>
    <row r="81" spans="1:34" s="62" customFormat="1" ht="12.95" customHeight="1" x14ac:dyDescent="0.2">
      <c r="A81" s="59" t="s">
        <v>158</v>
      </c>
      <c r="B81" s="63" t="s">
        <v>131</v>
      </c>
      <c r="C81" s="59">
        <v>28212.363000000001</v>
      </c>
      <c r="D81" s="59" t="s">
        <v>150</v>
      </c>
      <c r="E81" s="62">
        <f t="shared" si="0"/>
        <v>-5371.0472507990935</v>
      </c>
      <c r="F81" s="73">
        <f t="shared" si="1"/>
        <v>-5371</v>
      </c>
      <c r="G81" s="62">
        <f t="shared" si="2"/>
        <v>-0.1251349999984086</v>
      </c>
      <c r="J81" s="62">
        <f t="shared" si="6"/>
        <v>-0.1251349999984086</v>
      </c>
      <c r="O81" s="73">
        <f t="shared" ca="1" si="7"/>
        <v>-0.29991797784069302</v>
      </c>
      <c r="P81" s="136"/>
      <c r="Q81" s="137">
        <f t="shared" si="5"/>
        <v>13193.863000000001</v>
      </c>
      <c r="R81" s="62">
        <f t="shared" si="8"/>
        <v>1.5658768224601723E-2</v>
      </c>
      <c r="AC81" s="62" t="s">
        <v>69</v>
      </c>
      <c r="AD81" s="62">
        <v>11</v>
      </c>
      <c r="AF81" s="62" t="s">
        <v>49</v>
      </c>
      <c r="AH81" s="62" t="s">
        <v>50</v>
      </c>
    </row>
    <row r="82" spans="1:34" s="62" customFormat="1" ht="12.95" customHeight="1" x14ac:dyDescent="0.2">
      <c r="A82" s="59" t="s">
        <v>158</v>
      </c>
      <c r="B82" s="63" t="s">
        <v>131</v>
      </c>
      <c r="C82" s="59">
        <v>28249.435000000001</v>
      </c>
      <c r="D82" s="59" t="s">
        <v>150</v>
      </c>
      <c r="E82" s="62">
        <f t="shared" si="0"/>
        <v>-5357.0489160088591</v>
      </c>
      <c r="F82" s="73">
        <f t="shared" si="1"/>
        <v>-5357</v>
      </c>
      <c r="G82" s="62">
        <f t="shared" si="2"/>
        <v>-0.12954499999977998</v>
      </c>
      <c r="J82" s="62">
        <f t="shared" si="6"/>
        <v>-0.12954499999977998</v>
      </c>
      <c r="O82" s="73">
        <f t="shared" ca="1" si="7"/>
        <v>-0.29923406442653255</v>
      </c>
      <c r="P82" s="136"/>
      <c r="Q82" s="137">
        <f t="shared" si="5"/>
        <v>13230.935000000001</v>
      </c>
      <c r="R82" s="62">
        <f t="shared" si="8"/>
        <v>1.6781907024942994E-2</v>
      </c>
      <c r="AC82" s="62" t="s">
        <v>69</v>
      </c>
      <c r="AD82" s="62">
        <v>7</v>
      </c>
      <c r="AF82" s="62" t="s">
        <v>82</v>
      </c>
      <c r="AH82" s="62" t="s">
        <v>50</v>
      </c>
    </row>
    <row r="83" spans="1:34" s="62" customFormat="1" ht="12.95" customHeight="1" x14ac:dyDescent="0.2">
      <c r="A83" s="59" t="s">
        <v>158</v>
      </c>
      <c r="B83" s="63" t="s">
        <v>131</v>
      </c>
      <c r="C83" s="59">
        <v>28257.38</v>
      </c>
      <c r="D83" s="59" t="s">
        <v>150</v>
      </c>
      <c r="E83" s="62">
        <f t="shared" si="0"/>
        <v>-5354.0488952409369</v>
      </c>
      <c r="F83" s="73">
        <f t="shared" si="1"/>
        <v>-5354</v>
      </c>
      <c r="G83" s="62">
        <f t="shared" si="2"/>
        <v>-0.12949000000298838</v>
      </c>
      <c r="J83" s="62">
        <f t="shared" si="6"/>
        <v>-0.12949000000298838</v>
      </c>
      <c r="O83" s="73">
        <f t="shared" ca="1" si="7"/>
        <v>-0.29908751155206958</v>
      </c>
      <c r="P83" s="136"/>
      <c r="Q83" s="137">
        <f t="shared" si="5"/>
        <v>13238.880000000001</v>
      </c>
      <c r="R83" s="62">
        <f t="shared" si="8"/>
        <v>1.6767660100773931E-2</v>
      </c>
      <c r="AC83" s="62" t="s">
        <v>69</v>
      </c>
      <c r="AD83" s="62">
        <v>6</v>
      </c>
      <c r="AF83" s="62" t="s">
        <v>53</v>
      </c>
      <c r="AH83" s="62" t="s">
        <v>50</v>
      </c>
    </row>
    <row r="84" spans="1:34" s="62" customFormat="1" ht="12.95" customHeight="1" x14ac:dyDescent="0.2">
      <c r="A84" s="59" t="s">
        <v>161</v>
      </c>
      <c r="B84" s="63" t="s">
        <v>131</v>
      </c>
      <c r="C84" s="59">
        <v>28461.305</v>
      </c>
      <c r="D84" s="59" t="s">
        <v>150</v>
      </c>
      <c r="E84" s="62">
        <f t="shared" si="0"/>
        <v>-5277.047103535645</v>
      </c>
      <c r="F84" s="73">
        <f t="shared" si="1"/>
        <v>-5277</v>
      </c>
      <c r="G84" s="62">
        <f t="shared" si="2"/>
        <v>-0.12474500000098487</v>
      </c>
      <c r="J84" s="62">
        <f t="shared" si="6"/>
        <v>-0.12474500000098487</v>
      </c>
      <c r="O84" s="73">
        <f t="shared" ca="1" si="7"/>
        <v>-0.29532598777418706</v>
      </c>
      <c r="P84" s="136"/>
      <c r="Q84" s="137">
        <f t="shared" si="5"/>
        <v>13442.805</v>
      </c>
      <c r="R84" s="62">
        <f t="shared" si="8"/>
        <v>1.5561315025245716E-2</v>
      </c>
    </row>
    <row r="85" spans="1:34" s="62" customFormat="1" ht="12.95" customHeight="1" x14ac:dyDescent="0.2">
      <c r="A85" s="59" t="s">
        <v>161</v>
      </c>
      <c r="B85" s="63" t="s">
        <v>131</v>
      </c>
      <c r="C85" s="59">
        <v>28477.187999999998</v>
      </c>
      <c r="D85" s="59" t="s">
        <v>150</v>
      </c>
      <c r="E85" s="62">
        <f t="shared" ref="E85:E148" si="9">(C85-C$7)/C$8</f>
        <v>-5271.0497051899056</v>
      </c>
      <c r="F85" s="73">
        <f t="shared" ref="F85:F148" si="10">ROUND(2*E85,0)/2</f>
        <v>-5271</v>
      </c>
      <c r="G85" s="62">
        <f t="shared" ref="G85:G148" si="11">C85-(C$7+F85*C$8)</f>
        <v>-0.13163500000155182</v>
      </c>
      <c r="J85" s="62">
        <f t="shared" ref="J85:J116" si="12">G85</f>
        <v>-0.13163500000155182</v>
      </c>
      <c r="O85" s="73">
        <f t="shared" ref="O85:O116" ca="1" si="13">+C$11+C$12*F85</f>
        <v>-0.29503288202526112</v>
      </c>
      <c r="P85" s="136"/>
      <c r="Q85" s="137">
        <f t="shared" ref="Q85:Q148" si="14">C85-15018.5</f>
        <v>13458.687999999998</v>
      </c>
      <c r="R85" s="62">
        <f t="shared" si="8"/>
        <v>1.7327773225408547E-2</v>
      </c>
      <c r="AC85" s="62" t="s">
        <v>69</v>
      </c>
      <c r="AD85" s="62">
        <v>7</v>
      </c>
      <c r="AF85" s="62" t="s">
        <v>85</v>
      </c>
      <c r="AH85" s="62" t="s">
        <v>50</v>
      </c>
    </row>
    <row r="86" spans="1:34" s="62" customFormat="1" ht="12.95" customHeight="1" x14ac:dyDescent="0.2">
      <c r="A86" s="59" t="s">
        <v>161</v>
      </c>
      <c r="B86" s="63" t="s">
        <v>131</v>
      </c>
      <c r="C86" s="59">
        <v>28514.271000000001</v>
      </c>
      <c r="D86" s="59" t="s">
        <v>150</v>
      </c>
      <c r="E86" s="62">
        <f t="shared" si="9"/>
        <v>-5257.047216815221</v>
      </c>
      <c r="F86" s="73">
        <f t="shared" si="10"/>
        <v>-5257</v>
      </c>
      <c r="G86" s="62">
        <f t="shared" si="11"/>
        <v>-0.12504500000068219</v>
      </c>
      <c r="J86" s="62">
        <f t="shared" si="12"/>
        <v>-0.12504500000068219</v>
      </c>
      <c r="O86" s="73">
        <f t="shared" ca="1" si="13"/>
        <v>-0.29434896861110066</v>
      </c>
      <c r="P86" s="136"/>
      <c r="Q86" s="137">
        <f t="shared" si="14"/>
        <v>13495.771000000001</v>
      </c>
      <c r="R86" s="62">
        <f t="shared" si="8"/>
        <v>1.5636252025170608E-2</v>
      </c>
      <c r="AC86" s="62" t="s">
        <v>69</v>
      </c>
      <c r="AH86" s="62" t="s">
        <v>80</v>
      </c>
    </row>
    <row r="87" spans="1:34" s="62" customFormat="1" ht="12.95" customHeight="1" x14ac:dyDescent="0.2">
      <c r="A87" s="59" t="s">
        <v>161</v>
      </c>
      <c r="B87" s="63" t="s">
        <v>131</v>
      </c>
      <c r="C87" s="59">
        <v>28535.455999999998</v>
      </c>
      <c r="D87" s="59" t="s">
        <v>150</v>
      </c>
      <c r="E87" s="62">
        <f t="shared" si="9"/>
        <v>-5249.0477907650729</v>
      </c>
      <c r="F87" s="73">
        <f t="shared" si="10"/>
        <v>-5249</v>
      </c>
      <c r="G87" s="62">
        <f t="shared" si="11"/>
        <v>-0.12656500000593951</v>
      </c>
      <c r="J87" s="62">
        <f t="shared" si="12"/>
        <v>-0.12656500000593951</v>
      </c>
      <c r="O87" s="73">
        <f t="shared" ca="1" si="13"/>
        <v>-0.29395816094586613</v>
      </c>
      <c r="P87" s="136"/>
      <c r="Q87" s="137">
        <f t="shared" si="14"/>
        <v>13516.955999999998</v>
      </c>
      <c r="R87" s="62">
        <f t="shared" si="8"/>
        <v>1.601869922650347E-2</v>
      </c>
      <c r="AC87" s="62" t="s">
        <v>69</v>
      </c>
      <c r="AD87" s="62">
        <v>14</v>
      </c>
      <c r="AF87" s="62" t="s">
        <v>49</v>
      </c>
      <c r="AH87" s="62" t="s">
        <v>50</v>
      </c>
    </row>
    <row r="88" spans="1:34" s="62" customFormat="1" ht="12.95" customHeight="1" x14ac:dyDescent="0.2">
      <c r="A88" s="59" t="s">
        <v>161</v>
      </c>
      <c r="B88" s="63" t="s">
        <v>131</v>
      </c>
      <c r="C88" s="59">
        <v>28543.402999999998</v>
      </c>
      <c r="D88" s="59" t="s">
        <v>150</v>
      </c>
      <c r="E88" s="62">
        <f t="shared" si="9"/>
        <v>-5246.0470147999777</v>
      </c>
      <c r="F88" s="73">
        <f t="shared" si="10"/>
        <v>-5246</v>
      </c>
      <c r="G88" s="62">
        <f t="shared" si="11"/>
        <v>-0.1245100000014645</v>
      </c>
      <c r="J88" s="62">
        <f t="shared" si="12"/>
        <v>-0.1245100000014645</v>
      </c>
      <c r="O88" s="73">
        <f t="shared" ca="1" si="13"/>
        <v>-0.29381160807140316</v>
      </c>
      <c r="P88" s="136"/>
      <c r="Q88" s="137">
        <f t="shared" si="14"/>
        <v>13524.902999999998</v>
      </c>
      <c r="R88" s="62">
        <f t="shared" si="8"/>
        <v>1.5502740100364691E-2</v>
      </c>
    </row>
    <row r="89" spans="1:34" s="62" customFormat="1" ht="12.95" customHeight="1" x14ac:dyDescent="0.2">
      <c r="A89" s="59" t="s">
        <v>161</v>
      </c>
      <c r="B89" s="63" t="s">
        <v>131</v>
      </c>
      <c r="C89" s="59">
        <v>28596.367999999999</v>
      </c>
      <c r="D89" s="59" t="s">
        <v>150</v>
      </c>
      <c r="E89" s="62">
        <f t="shared" si="9"/>
        <v>-5226.0475056781397</v>
      </c>
      <c r="F89" s="73">
        <f t="shared" si="10"/>
        <v>-5226</v>
      </c>
      <c r="G89" s="62">
        <f t="shared" si="11"/>
        <v>-0.12581000000136555</v>
      </c>
      <c r="J89" s="62">
        <f t="shared" si="12"/>
        <v>-0.12581000000136555</v>
      </c>
      <c r="O89" s="73">
        <f t="shared" ca="1" si="13"/>
        <v>-0.29283458890831682</v>
      </c>
      <c r="P89" s="136"/>
      <c r="Q89" s="137">
        <f t="shared" si="14"/>
        <v>13577.867999999999</v>
      </c>
      <c r="R89" s="62">
        <f t="shared" si="8"/>
        <v>1.5828156100343601E-2</v>
      </c>
    </row>
    <row r="90" spans="1:34" s="62" customFormat="1" ht="12.95" customHeight="1" x14ac:dyDescent="0.2">
      <c r="A90" s="59" t="s">
        <v>161</v>
      </c>
      <c r="B90" s="63" t="s">
        <v>131</v>
      </c>
      <c r="C90" s="59">
        <v>28612.261999999999</v>
      </c>
      <c r="D90" s="59" t="s">
        <v>150</v>
      </c>
      <c r="E90" s="62">
        <f t="shared" si="9"/>
        <v>-5220.0459537479501</v>
      </c>
      <c r="F90" s="73">
        <f t="shared" si="10"/>
        <v>-5220</v>
      </c>
      <c r="G90" s="62">
        <f t="shared" si="11"/>
        <v>-0.12170000000332948</v>
      </c>
      <c r="J90" s="62">
        <f t="shared" si="12"/>
        <v>-0.12170000000332948</v>
      </c>
      <c r="O90" s="73">
        <f t="shared" ca="1" si="13"/>
        <v>-0.29254148315939088</v>
      </c>
      <c r="P90" s="136"/>
      <c r="Q90" s="137">
        <f t="shared" si="14"/>
        <v>13593.761999999999</v>
      </c>
      <c r="R90" s="62">
        <f t="shared" si="8"/>
        <v>1.4810890000810395E-2</v>
      </c>
      <c r="AD90" s="62">
        <v>5</v>
      </c>
      <c r="AF90" s="62" t="s">
        <v>88</v>
      </c>
      <c r="AH90" s="62" t="s">
        <v>50</v>
      </c>
    </row>
    <row r="91" spans="1:34" s="62" customFormat="1" ht="12.95" customHeight="1" x14ac:dyDescent="0.2">
      <c r="A91" s="59" t="s">
        <v>161</v>
      </c>
      <c r="B91" s="63" t="s">
        <v>131</v>
      </c>
      <c r="C91" s="59">
        <v>28792.348999999998</v>
      </c>
      <c r="D91" s="59" t="s">
        <v>150</v>
      </c>
      <c r="E91" s="62">
        <f t="shared" si="9"/>
        <v>-5152.045357142184</v>
      </c>
      <c r="F91" s="73">
        <f t="shared" si="10"/>
        <v>-5152</v>
      </c>
      <c r="G91" s="62">
        <f t="shared" si="11"/>
        <v>-0.12012000000322587</v>
      </c>
      <c r="J91" s="62">
        <f t="shared" si="12"/>
        <v>-0.12012000000322587</v>
      </c>
      <c r="O91" s="73">
        <f t="shared" ca="1" si="13"/>
        <v>-0.28921961800489721</v>
      </c>
      <c r="P91" s="136"/>
      <c r="Q91" s="137">
        <f t="shared" si="14"/>
        <v>13773.848999999998</v>
      </c>
      <c r="R91" s="62">
        <f t="shared" si="8"/>
        <v>1.4428814400774983E-2</v>
      </c>
    </row>
    <row r="92" spans="1:34" s="62" customFormat="1" ht="12.95" customHeight="1" x14ac:dyDescent="0.2">
      <c r="A92" s="59" t="s">
        <v>161</v>
      </c>
      <c r="B92" s="63" t="s">
        <v>131</v>
      </c>
      <c r="C92" s="59">
        <v>28829.417000000001</v>
      </c>
      <c r="D92" s="59" t="s">
        <v>150</v>
      </c>
      <c r="E92" s="62">
        <f t="shared" si="9"/>
        <v>-5138.0485327462939</v>
      </c>
      <c r="F92" s="73">
        <f t="shared" si="10"/>
        <v>-5138</v>
      </c>
      <c r="G92" s="62">
        <f t="shared" si="11"/>
        <v>-0.12853000000177417</v>
      </c>
      <c r="J92" s="62">
        <f t="shared" si="12"/>
        <v>-0.12853000000177417</v>
      </c>
      <c r="O92" s="73">
        <f t="shared" ca="1" si="13"/>
        <v>-0.28853570459073674</v>
      </c>
      <c r="P92" s="136"/>
      <c r="Q92" s="137">
        <f t="shared" si="14"/>
        <v>13810.917000000001</v>
      </c>
      <c r="R92" s="62">
        <f t="shared" si="8"/>
        <v>1.6519960900456068E-2</v>
      </c>
      <c r="AC92" s="62" t="s">
        <v>69</v>
      </c>
      <c r="AD92" s="62">
        <v>16</v>
      </c>
      <c r="AF92" s="62" t="s">
        <v>90</v>
      </c>
      <c r="AH92" s="62" t="s">
        <v>50</v>
      </c>
    </row>
    <row r="93" spans="1:34" s="62" customFormat="1" ht="12.95" customHeight="1" x14ac:dyDescent="0.2">
      <c r="A93" s="59" t="s">
        <v>161</v>
      </c>
      <c r="B93" s="63" t="s">
        <v>131</v>
      </c>
      <c r="C93" s="59">
        <v>28837.365000000002</v>
      </c>
      <c r="D93" s="59" t="s">
        <v>150</v>
      </c>
      <c r="E93" s="62">
        <f t="shared" si="9"/>
        <v>-5135.0473791826125</v>
      </c>
      <c r="F93" s="73">
        <f t="shared" si="10"/>
        <v>-5135</v>
      </c>
      <c r="G93" s="62">
        <f t="shared" si="11"/>
        <v>-0.12547500000073342</v>
      </c>
      <c r="J93" s="62">
        <f t="shared" si="12"/>
        <v>-0.12547500000073342</v>
      </c>
      <c r="O93" s="73">
        <f t="shared" ca="1" si="13"/>
        <v>-0.28838915171627383</v>
      </c>
      <c r="P93" s="136"/>
      <c r="Q93" s="137">
        <f t="shared" si="14"/>
        <v>13818.865000000002</v>
      </c>
      <c r="R93" s="62">
        <f t="shared" si="8"/>
        <v>1.5743975625184051E-2</v>
      </c>
    </row>
    <row r="94" spans="1:34" s="62" customFormat="1" ht="12.95" customHeight="1" x14ac:dyDescent="0.2">
      <c r="A94" s="59" t="s">
        <v>159</v>
      </c>
      <c r="B94" s="63" t="s">
        <v>131</v>
      </c>
      <c r="C94" s="59">
        <v>28842.675999999999</v>
      </c>
      <c r="D94" s="59" t="s">
        <v>150</v>
      </c>
      <c r="E94" s="62">
        <f t="shared" si="9"/>
        <v>-5133.0419530909285</v>
      </c>
      <c r="F94" s="73">
        <f t="shared" si="10"/>
        <v>-5133</v>
      </c>
      <c r="G94" s="62">
        <f t="shared" si="11"/>
        <v>-0.11110500000359025</v>
      </c>
      <c r="J94" s="62">
        <f t="shared" si="12"/>
        <v>-0.11110500000359025</v>
      </c>
      <c r="O94" s="73">
        <f t="shared" ca="1" si="13"/>
        <v>-0.28829144979996518</v>
      </c>
      <c r="P94" s="136"/>
      <c r="Q94" s="137">
        <f t="shared" si="14"/>
        <v>13824.175999999999</v>
      </c>
      <c r="R94" s="62">
        <f t="shared" si="8"/>
        <v>1.2344321025797789E-2</v>
      </c>
      <c r="AC94" s="62" t="s">
        <v>69</v>
      </c>
      <c r="AH94" s="62" t="s">
        <v>80</v>
      </c>
    </row>
    <row r="95" spans="1:34" s="62" customFormat="1" ht="12.95" customHeight="1" x14ac:dyDescent="0.2">
      <c r="A95" s="59" t="s">
        <v>161</v>
      </c>
      <c r="B95" s="63" t="s">
        <v>131</v>
      </c>
      <c r="C95" s="59">
        <v>28845.305</v>
      </c>
      <c r="D95" s="59" t="s">
        <v>150</v>
      </c>
      <c r="E95" s="62">
        <f t="shared" si="9"/>
        <v>-5132.0492464076224</v>
      </c>
      <c r="F95" s="73">
        <f t="shared" si="10"/>
        <v>-5132</v>
      </c>
      <c r="G95" s="62">
        <f t="shared" si="11"/>
        <v>-0.13042000000132248</v>
      </c>
      <c r="J95" s="62">
        <f t="shared" si="12"/>
        <v>-0.13042000000132248</v>
      </c>
      <c r="O95" s="73">
        <f t="shared" ca="1" si="13"/>
        <v>-0.28824259884181086</v>
      </c>
      <c r="P95" s="136"/>
      <c r="Q95" s="137">
        <f t="shared" si="14"/>
        <v>13826.805</v>
      </c>
      <c r="R95" s="62">
        <f t="shared" si="8"/>
        <v>1.7009376400344955E-2</v>
      </c>
      <c r="AC95" s="62" t="s">
        <v>69</v>
      </c>
      <c r="AH95" s="62" t="s">
        <v>80</v>
      </c>
    </row>
    <row r="96" spans="1:34" s="62" customFormat="1" ht="12.95" customHeight="1" x14ac:dyDescent="0.2">
      <c r="A96" s="59" t="s">
        <v>159</v>
      </c>
      <c r="B96" s="63" t="s">
        <v>131</v>
      </c>
      <c r="C96" s="59">
        <v>28847.964</v>
      </c>
      <c r="D96" s="59" t="s">
        <v>150</v>
      </c>
      <c r="E96" s="62">
        <f t="shared" si="9"/>
        <v>-5131.0452117667282</v>
      </c>
      <c r="F96" s="73">
        <f t="shared" si="10"/>
        <v>-5131</v>
      </c>
      <c r="G96" s="62">
        <f t="shared" si="11"/>
        <v>-0.11973500000021886</v>
      </c>
      <c r="J96" s="62">
        <f t="shared" si="12"/>
        <v>-0.11973500000021886</v>
      </c>
      <c r="O96" s="73">
        <f t="shared" ca="1" si="13"/>
        <v>-0.28819374788365654</v>
      </c>
      <c r="P96" s="136"/>
      <c r="Q96" s="137">
        <f t="shared" si="14"/>
        <v>13829.464</v>
      </c>
      <c r="R96" s="62">
        <f t="shared" ref="R96:R127" si="15">+(P96-G96)^2</f>
        <v>1.4336470225052411E-2</v>
      </c>
    </row>
    <row r="97" spans="1:34" s="62" customFormat="1" ht="12.95" customHeight="1" x14ac:dyDescent="0.2">
      <c r="A97" s="59" t="s">
        <v>161</v>
      </c>
      <c r="B97" s="63" t="s">
        <v>131</v>
      </c>
      <c r="C97" s="59">
        <v>28861.199000000001</v>
      </c>
      <c r="D97" s="59" t="s">
        <v>150</v>
      </c>
      <c r="E97" s="62">
        <f t="shared" si="9"/>
        <v>-5126.0476944774327</v>
      </c>
      <c r="F97" s="73">
        <f t="shared" si="10"/>
        <v>-5126</v>
      </c>
      <c r="G97" s="62">
        <f t="shared" si="11"/>
        <v>-0.12630999999964843</v>
      </c>
      <c r="J97" s="62">
        <f t="shared" si="12"/>
        <v>-0.12630999999964843</v>
      </c>
      <c r="O97" s="73">
        <f t="shared" ca="1" si="13"/>
        <v>-0.28794949309288492</v>
      </c>
      <c r="P97" s="136"/>
      <c r="Q97" s="137">
        <f t="shared" si="14"/>
        <v>13842.699000000001</v>
      </c>
      <c r="R97" s="62">
        <f t="shared" si="15"/>
        <v>1.5954216099911184E-2</v>
      </c>
      <c r="AC97" s="62" t="s">
        <v>69</v>
      </c>
      <c r="AD97" s="62">
        <v>8</v>
      </c>
      <c r="AF97" s="62" t="s">
        <v>53</v>
      </c>
      <c r="AH97" s="62" t="s">
        <v>50</v>
      </c>
    </row>
    <row r="98" spans="1:34" s="62" customFormat="1" ht="12.95" customHeight="1" x14ac:dyDescent="0.2">
      <c r="A98" s="59" t="s">
        <v>159</v>
      </c>
      <c r="B98" s="63" t="s">
        <v>131</v>
      </c>
      <c r="C98" s="59">
        <v>28879.74</v>
      </c>
      <c r="D98" s="59" t="s">
        <v>150</v>
      </c>
      <c r="E98" s="62">
        <f t="shared" si="9"/>
        <v>-5119.0466390893835</v>
      </c>
      <c r="F98" s="73">
        <f t="shared" si="10"/>
        <v>-5119</v>
      </c>
      <c r="G98" s="62">
        <f t="shared" si="11"/>
        <v>-0.12351500000295346</v>
      </c>
      <c r="J98" s="62">
        <f t="shared" si="12"/>
        <v>-0.12351500000295346</v>
      </c>
      <c r="O98" s="73">
        <f t="shared" ca="1" si="13"/>
        <v>-0.28760753638580472</v>
      </c>
      <c r="P98" s="136"/>
      <c r="Q98" s="137">
        <f t="shared" si="14"/>
        <v>13861.240000000002</v>
      </c>
      <c r="R98" s="62">
        <f t="shared" si="15"/>
        <v>1.5255955225729593E-2</v>
      </c>
      <c r="AC98" s="62" t="s">
        <v>69</v>
      </c>
      <c r="AD98" s="62">
        <v>11</v>
      </c>
      <c r="AF98" s="62" t="s">
        <v>90</v>
      </c>
      <c r="AH98" s="62" t="s">
        <v>50</v>
      </c>
    </row>
    <row r="99" spans="1:34" s="62" customFormat="1" ht="12.95" customHeight="1" x14ac:dyDescent="0.2">
      <c r="A99" s="59" t="s">
        <v>159</v>
      </c>
      <c r="B99" s="63" t="s">
        <v>131</v>
      </c>
      <c r="C99" s="59">
        <v>28927.424999999999</v>
      </c>
      <c r="D99" s="59" t="s">
        <v>150</v>
      </c>
      <c r="E99" s="62">
        <f t="shared" si="9"/>
        <v>-5101.0408505030573</v>
      </c>
      <c r="F99" s="73">
        <f t="shared" si="10"/>
        <v>-5101</v>
      </c>
      <c r="G99" s="62">
        <f t="shared" si="11"/>
        <v>-0.1081850000009581</v>
      </c>
      <c r="J99" s="62">
        <f t="shared" si="12"/>
        <v>-0.1081850000009581</v>
      </c>
      <c r="O99" s="73">
        <f t="shared" ca="1" si="13"/>
        <v>-0.28672821913902702</v>
      </c>
      <c r="P99" s="136"/>
      <c r="Q99" s="137">
        <f t="shared" si="14"/>
        <v>13908.924999999999</v>
      </c>
      <c r="R99" s="62">
        <f t="shared" si="15"/>
        <v>1.1703994225207303E-2</v>
      </c>
      <c r="AC99" s="62" t="s">
        <v>69</v>
      </c>
      <c r="AD99" s="62">
        <v>8</v>
      </c>
      <c r="AF99" s="62" t="s">
        <v>94</v>
      </c>
      <c r="AH99" s="62" t="s">
        <v>50</v>
      </c>
    </row>
    <row r="100" spans="1:34" s="62" customFormat="1" ht="12.95" customHeight="1" x14ac:dyDescent="0.2">
      <c r="A100" s="59" t="s">
        <v>161</v>
      </c>
      <c r="B100" s="63" t="s">
        <v>131</v>
      </c>
      <c r="C100" s="59">
        <v>28935.351999999999</v>
      </c>
      <c r="D100" s="59" t="s">
        <v>150</v>
      </c>
      <c r="E100" s="62">
        <f t="shared" si="9"/>
        <v>-5098.0476265096877</v>
      </c>
      <c r="F100" s="73">
        <f t="shared" si="10"/>
        <v>-5098</v>
      </c>
      <c r="G100" s="62">
        <f t="shared" si="11"/>
        <v>-0.12613000000419561</v>
      </c>
      <c r="J100" s="62">
        <f t="shared" si="12"/>
        <v>-0.12613000000419561</v>
      </c>
      <c r="O100" s="73">
        <f t="shared" ca="1" si="13"/>
        <v>-0.28658166626456405</v>
      </c>
      <c r="P100" s="136"/>
      <c r="Q100" s="137">
        <f t="shared" si="14"/>
        <v>13916.851999999999</v>
      </c>
      <c r="R100" s="62">
        <f t="shared" si="15"/>
        <v>1.5908776901058384E-2</v>
      </c>
      <c r="AC100" s="62" t="s">
        <v>69</v>
      </c>
      <c r="AD100" s="62">
        <v>5</v>
      </c>
      <c r="AF100" s="62" t="s">
        <v>53</v>
      </c>
      <c r="AH100" s="62" t="s">
        <v>50</v>
      </c>
    </row>
    <row r="101" spans="1:34" s="62" customFormat="1" ht="12.95" customHeight="1" x14ac:dyDescent="0.2">
      <c r="A101" s="59" t="s">
        <v>161</v>
      </c>
      <c r="B101" s="63" t="s">
        <v>131</v>
      </c>
      <c r="C101" s="59">
        <v>28951.241999999998</v>
      </c>
      <c r="D101" s="59" t="s">
        <v>150</v>
      </c>
      <c r="E101" s="62">
        <f t="shared" si="9"/>
        <v>-5092.0475849738432</v>
      </c>
      <c r="F101" s="73">
        <f t="shared" si="10"/>
        <v>-5092</v>
      </c>
      <c r="G101" s="62">
        <f t="shared" si="11"/>
        <v>-0.12602000000333646</v>
      </c>
      <c r="J101" s="62">
        <f t="shared" si="12"/>
        <v>-0.12602000000333646</v>
      </c>
      <c r="O101" s="73">
        <f t="shared" ca="1" si="13"/>
        <v>-0.28628856051563811</v>
      </c>
      <c r="P101" s="136"/>
      <c r="Q101" s="137">
        <f t="shared" si="14"/>
        <v>13932.741999999998</v>
      </c>
      <c r="R101" s="62">
        <f t="shared" si="15"/>
        <v>1.5881040400840922E-2</v>
      </c>
      <c r="AC101" s="62" t="s">
        <v>69</v>
      </c>
      <c r="AD101" s="62">
        <v>11</v>
      </c>
      <c r="AF101" s="62" t="s">
        <v>49</v>
      </c>
      <c r="AH101" s="62" t="s">
        <v>50</v>
      </c>
    </row>
    <row r="102" spans="1:34" s="62" customFormat="1" ht="12.95" customHeight="1" x14ac:dyDescent="0.2">
      <c r="A102" s="59" t="s">
        <v>159</v>
      </c>
      <c r="B102" s="63" t="s">
        <v>131</v>
      </c>
      <c r="C102" s="59">
        <v>29525.94</v>
      </c>
      <c r="D102" s="59" t="s">
        <v>150</v>
      </c>
      <c r="E102" s="62">
        <f t="shared" si="9"/>
        <v>-4875.0424326411339</v>
      </c>
      <c r="F102" s="73">
        <f t="shared" si="10"/>
        <v>-4875</v>
      </c>
      <c r="G102" s="62">
        <f t="shared" si="11"/>
        <v>-0.11237500000424916</v>
      </c>
      <c r="J102" s="62">
        <f t="shared" si="12"/>
        <v>-0.11237500000424916</v>
      </c>
      <c r="O102" s="73">
        <f t="shared" ca="1" si="13"/>
        <v>-0.27568790259615095</v>
      </c>
      <c r="P102" s="136"/>
      <c r="Q102" s="137">
        <f t="shared" si="14"/>
        <v>14507.439999999999</v>
      </c>
      <c r="R102" s="62">
        <f t="shared" si="15"/>
        <v>1.2628140625954999E-2</v>
      </c>
      <c r="AC102" s="62" t="s">
        <v>69</v>
      </c>
      <c r="AD102" s="62">
        <v>7</v>
      </c>
      <c r="AF102" s="62" t="s">
        <v>49</v>
      </c>
      <c r="AH102" s="62" t="s">
        <v>50</v>
      </c>
    </row>
    <row r="103" spans="1:34" s="62" customFormat="1" ht="12.95" customHeight="1" x14ac:dyDescent="0.2">
      <c r="A103" s="59" t="s">
        <v>159</v>
      </c>
      <c r="B103" s="63" t="s">
        <v>131</v>
      </c>
      <c r="C103" s="59">
        <v>29528.585999999999</v>
      </c>
      <c r="D103" s="59" t="s">
        <v>150</v>
      </c>
      <c r="E103" s="62">
        <f t="shared" si="9"/>
        <v>-4874.0433067818603</v>
      </c>
      <c r="F103" s="73">
        <f t="shared" si="10"/>
        <v>-4874</v>
      </c>
      <c r="G103" s="62">
        <f t="shared" si="11"/>
        <v>-0.11469000000579399</v>
      </c>
      <c r="J103" s="62">
        <f t="shared" si="12"/>
        <v>-0.11469000000579399</v>
      </c>
      <c r="O103" s="73">
        <f t="shared" ca="1" si="13"/>
        <v>-0.27563905163799668</v>
      </c>
      <c r="P103" s="136"/>
      <c r="Q103" s="137">
        <f t="shared" si="14"/>
        <v>14510.085999999999</v>
      </c>
      <c r="R103" s="62">
        <f t="shared" si="15"/>
        <v>1.3153796101329026E-2</v>
      </c>
      <c r="AC103" s="62" t="s">
        <v>69</v>
      </c>
      <c r="AD103" s="62">
        <v>4</v>
      </c>
      <c r="AF103" s="62" t="s">
        <v>82</v>
      </c>
      <c r="AH103" s="62" t="s">
        <v>50</v>
      </c>
    </row>
    <row r="104" spans="1:34" s="62" customFormat="1" ht="12.95" customHeight="1" x14ac:dyDescent="0.2">
      <c r="A104" s="59" t="s">
        <v>159</v>
      </c>
      <c r="B104" s="63" t="s">
        <v>131</v>
      </c>
      <c r="C104" s="59">
        <v>29549.77</v>
      </c>
      <c r="D104" s="59" t="s">
        <v>150</v>
      </c>
      <c r="E104" s="62">
        <f t="shared" si="9"/>
        <v>-4866.0442583302975</v>
      </c>
      <c r="F104" s="73">
        <f t="shared" si="10"/>
        <v>-4866</v>
      </c>
      <c r="G104" s="62">
        <f t="shared" si="11"/>
        <v>-0.1172100000003411</v>
      </c>
      <c r="J104" s="62">
        <f t="shared" si="12"/>
        <v>-0.1172100000003411</v>
      </c>
      <c r="O104" s="73">
        <f t="shared" ca="1" si="13"/>
        <v>-0.27524824397276215</v>
      </c>
      <c r="P104" s="136"/>
      <c r="Q104" s="137">
        <f t="shared" si="14"/>
        <v>14531.27</v>
      </c>
      <c r="R104" s="62">
        <f t="shared" si="15"/>
        <v>1.373818410007996E-2</v>
      </c>
      <c r="AC104" s="62" t="s">
        <v>69</v>
      </c>
      <c r="AH104" s="62" t="s">
        <v>80</v>
      </c>
    </row>
    <row r="105" spans="1:34" s="62" customFormat="1" ht="12.95" customHeight="1" x14ac:dyDescent="0.2">
      <c r="A105" s="59" t="s">
        <v>159</v>
      </c>
      <c r="B105" s="63" t="s">
        <v>131</v>
      </c>
      <c r="C105" s="59">
        <v>29557.715</v>
      </c>
      <c r="D105" s="59" t="s">
        <v>150</v>
      </c>
      <c r="E105" s="62">
        <f t="shared" si="9"/>
        <v>-4863.0442375623752</v>
      </c>
      <c r="F105" s="73">
        <f t="shared" si="10"/>
        <v>-4863</v>
      </c>
      <c r="G105" s="62">
        <f t="shared" si="11"/>
        <v>-0.1171550000035495</v>
      </c>
      <c r="J105" s="62">
        <f t="shared" si="12"/>
        <v>-0.1171550000035495</v>
      </c>
      <c r="O105" s="73">
        <f t="shared" ca="1" si="13"/>
        <v>-0.27510169109829918</v>
      </c>
      <c r="P105" s="136"/>
      <c r="Q105" s="137">
        <f t="shared" si="14"/>
        <v>14539.215</v>
      </c>
      <c r="R105" s="62">
        <f t="shared" si="15"/>
        <v>1.3725294025831685E-2</v>
      </c>
      <c r="AC105" s="62" t="s">
        <v>69</v>
      </c>
      <c r="AH105" s="62" t="s">
        <v>80</v>
      </c>
    </row>
    <row r="106" spans="1:34" s="62" customFormat="1" ht="12.95" customHeight="1" x14ac:dyDescent="0.2">
      <c r="A106" s="59" t="s">
        <v>162</v>
      </c>
      <c r="B106" s="63" t="s">
        <v>131</v>
      </c>
      <c r="C106" s="59">
        <v>29886.132000000001</v>
      </c>
      <c r="D106" s="59" t="s">
        <v>150</v>
      </c>
      <c r="E106" s="62">
        <f t="shared" si="9"/>
        <v>-4739.0344426550473</v>
      </c>
      <c r="F106" s="73">
        <f t="shared" si="10"/>
        <v>-4739</v>
      </c>
      <c r="G106" s="62">
        <f t="shared" si="11"/>
        <v>-9.1215000000374857E-2</v>
      </c>
      <c r="J106" s="62">
        <f t="shared" si="12"/>
        <v>-9.1215000000374857E-2</v>
      </c>
      <c r="O106" s="73">
        <f t="shared" ca="1" si="13"/>
        <v>-0.26904417228716365</v>
      </c>
      <c r="P106" s="136"/>
      <c r="Q106" s="137">
        <f t="shared" si="14"/>
        <v>14867.632000000001</v>
      </c>
      <c r="R106" s="62">
        <f t="shared" si="15"/>
        <v>8.3201762250683844E-3</v>
      </c>
      <c r="AC106" s="62" t="s">
        <v>69</v>
      </c>
      <c r="AH106" s="62" t="s">
        <v>80</v>
      </c>
    </row>
    <row r="107" spans="1:34" s="62" customFormat="1" ht="12.95" customHeight="1" x14ac:dyDescent="0.2">
      <c r="A107" s="59" t="s">
        <v>159</v>
      </c>
      <c r="B107" s="63" t="s">
        <v>131</v>
      </c>
      <c r="C107" s="59">
        <v>29925.84</v>
      </c>
      <c r="D107" s="59" t="s">
        <v>150</v>
      </c>
      <c r="E107" s="62">
        <f t="shared" si="9"/>
        <v>-4724.0407579914026</v>
      </c>
      <c r="F107" s="73">
        <f t="shared" si="10"/>
        <v>-4724</v>
      </c>
      <c r="G107" s="62">
        <f t="shared" si="11"/>
        <v>-0.10794000000169035</v>
      </c>
      <c r="J107" s="62">
        <f t="shared" si="12"/>
        <v>-0.10794000000169035</v>
      </c>
      <c r="O107" s="73">
        <f t="shared" ca="1" si="13"/>
        <v>-0.26831140791484887</v>
      </c>
      <c r="P107" s="136"/>
      <c r="Q107" s="137">
        <f t="shared" si="14"/>
        <v>14907.34</v>
      </c>
      <c r="R107" s="62">
        <f t="shared" si="15"/>
        <v>1.1651043600364912E-2</v>
      </c>
      <c r="AC107" s="62" t="s">
        <v>69</v>
      </c>
      <c r="AH107" s="62" t="s">
        <v>80</v>
      </c>
    </row>
    <row r="108" spans="1:34" s="62" customFormat="1" ht="12.95" customHeight="1" x14ac:dyDescent="0.2">
      <c r="A108" s="59" t="s">
        <v>159</v>
      </c>
      <c r="B108" s="63" t="s">
        <v>131</v>
      </c>
      <c r="C108" s="59">
        <v>29973.505000000001</v>
      </c>
      <c r="D108" s="59" t="s">
        <v>150</v>
      </c>
      <c r="E108" s="62">
        <f t="shared" si="9"/>
        <v>-4706.0425213768003</v>
      </c>
      <c r="F108" s="73">
        <f t="shared" si="10"/>
        <v>-4706</v>
      </c>
      <c r="G108" s="62">
        <f t="shared" si="11"/>
        <v>-0.11261000000013155</v>
      </c>
      <c r="J108" s="62">
        <f t="shared" si="12"/>
        <v>-0.11261000000013155</v>
      </c>
      <c r="O108" s="73">
        <f t="shared" ca="1" si="13"/>
        <v>-0.26743209066807117</v>
      </c>
      <c r="P108" s="136"/>
      <c r="Q108" s="137">
        <f t="shared" si="14"/>
        <v>14955.005000000001</v>
      </c>
      <c r="R108" s="62">
        <f t="shared" si="15"/>
        <v>1.2681012100029627E-2</v>
      </c>
    </row>
    <row r="109" spans="1:34" s="62" customFormat="1" ht="12.95" customHeight="1" x14ac:dyDescent="0.2">
      <c r="A109" s="59" t="s">
        <v>159</v>
      </c>
      <c r="B109" s="63" t="s">
        <v>131</v>
      </c>
      <c r="C109" s="59">
        <v>30055.609</v>
      </c>
      <c r="D109" s="59" t="s">
        <v>150</v>
      </c>
      <c r="E109" s="62">
        <f t="shared" si="9"/>
        <v>-4675.0401670496158</v>
      </c>
      <c r="F109" s="73">
        <f t="shared" si="10"/>
        <v>-4675</v>
      </c>
      <c r="G109" s="62">
        <f t="shared" si="11"/>
        <v>-0.10637499999938882</v>
      </c>
      <c r="J109" s="62">
        <f t="shared" si="12"/>
        <v>-0.10637499999938882</v>
      </c>
      <c r="O109" s="73">
        <f t="shared" ca="1" si="13"/>
        <v>-0.26591771096528727</v>
      </c>
      <c r="P109" s="136"/>
      <c r="Q109" s="137">
        <f t="shared" si="14"/>
        <v>15037.109</v>
      </c>
      <c r="R109" s="62">
        <f t="shared" si="15"/>
        <v>1.1315640624869972E-2</v>
      </c>
      <c r="AC109" s="62" t="s">
        <v>69</v>
      </c>
      <c r="AD109" s="62">
        <v>12</v>
      </c>
      <c r="AF109" s="62" t="s">
        <v>49</v>
      </c>
      <c r="AH109" s="62" t="s">
        <v>50</v>
      </c>
    </row>
    <row r="110" spans="1:34" s="62" customFormat="1" ht="12.95" customHeight="1" x14ac:dyDescent="0.2">
      <c r="A110" s="59" t="s">
        <v>154</v>
      </c>
      <c r="B110" s="63" t="s">
        <v>131</v>
      </c>
      <c r="C110" s="59">
        <v>31713.481</v>
      </c>
      <c r="D110" s="59" t="s">
        <v>150</v>
      </c>
      <c r="E110" s="62">
        <f t="shared" si="9"/>
        <v>-4049.0300436315179</v>
      </c>
      <c r="F110" s="73">
        <f t="shared" si="10"/>
        <v>-4049</v>
      </c>
      <c r="G110" s="62">
        <f t="shared" si="11"/>
        <v>-7.9565000003640307E-2</v>
      </c>
      <c r="J110" s="62">
        <f t="shared" si="12"/>
        <v>-7.9565000003640307E-2</v>
      </c>
      <c r="O110" s="62">
        <f t="shared" ca="1" si="13"/>
        <v>-0.23533701116068384</v>
      </c>
      <c r="P110" s="136"/>
      <c r="Q110" s="137">
        <f t="shared" si="14"/>
        <v>16694.981</v>
      </c>
      <c r="R110" s="62">
        <f t="shared" si="15"/>
        <v>6.330589225579282E-3</v>
      </c>
    </row>
    <row r="111" spans="1:34" s="62" customFormat="1" ht="12.95" customHeight="1" x14ac:dyDescent="0.2">
      <c r="A111" s="59" t="s">
        <v>163</v>
      </c>
      <c r="B111" s="63" t="s">
        <v>131</v>
      </c>
      <c r="C111" s="59">
        <v>31755.85</v>
      </c>
      <c r="D111" s="59" t="s">
        <v>150</v>
      </c>
      <c r="E111" s="62">
        <f t="shared" si="9"/>
        <v>-4033.0315691298065</v>
      </c>
      <c r="F111" s="73">
        <f t="shared" si="10"/>
        <v>-4033</v>
      </c>
      <c r="G111" s="62">
        <f t="shared" si="11"/>
        <v>-8.3605000003444729E-2</v>
      </c>
      <c r="J111" s="62">
        <f t="shared" si="12"/>
        <v>-8.3605000003444729E-2</v>
      </c>
      <c r="O111" s="62">
        <f t="shared" ca="1" si="13"/>
        <v>-0.23455539583021476</v>
      </c>
      <c r="P111" s="136"/>
      <c r="Q111" s="137">
        <f t="shared" si="14"/>
        <v>16737.349999999999</v>
      </c>
      <c r="R111" s="62">
        <f t="shared" si="15"/>
        <v>6.9897960255759931E-3</v>
      </c>
      <c r="AC111" s="62" t="s">
        <v>69</v>
      </c>
      <c r="AH111" s="62" t="s">
        <v>80</v>
      </c>
    </row>
    <row r="112" spans="1:34" s="62" customFormat="1" ht="12.95" customHeight="1" x14ac:dyDescent="0.2">
      <c r="A112" s="59" t="s">
        <v>163</v>
      </c>
      <c r="B112" s="63" t="s">
        <v>131</v>
      </c>
      <c r="C112" s="59">
        <v>31763.794999999998</v>
      </c>
      <c r="D112" s="59" t="s">
        <v>150</v>
      </c>
      <c r="E112" s="62">
        <f t="shared" si="9"/>
        <v>-4030.0315483618847</v>
      </c>
      <c r="F112" s="73">
        <f t="shared" si="10"/>
        <v>-4030</v>
      </c>
      <c r="G112" s="62">
        <f t="shared" si="11"/>
        <v>-8.3550000003015157E-2</v>
      </c>
      <c r="J112" s="62">
        <f t="shared" si="12"/>
        <v>-8.3550000003015157E-2</v>
      </c>
      <c r="O112" s="62">
        <f t="shared" ca="1" si="13"/>
        <v>-0.23440884295575179</v>
      </c>
      <c r="P112" s="136"/>
      <c r="Q112" s="137">
        <f t="shared" si="14"/>
        <v>16745.294999999998</v>
      </c>
      <c r="R112" s="62">
        <f t="shared" si="15"/>
        <v>6.9806025005038326E-3</v>
      </c>
      <c r="AC112" s="62" t="s">
        <v>69</v>
      </c>
      <c r="AD112" s="62">
        <v>6</v>
      </c>
      <c r="AF112" s="62" t="s">
        <v>53</v>
      </c>
      <c r="AH112" s="62" t="s">
        <v>50</v>
      </c>
    </row>
    <row r="113" spans="1:34" s="62" customFormat="1" ht="12.95" customHeight="1" x14ac:dyDescent="0.2">
      <c r="A113" s="59" t="s">
        <v>164</v>
      </c>
      <c r="B113" s="63" t="s">
        <v>131</v>
      </c>
      <c r="C113" s="59">
        <v>32121.324000000001</v>
      </c>
      <c r="D113" s="59" t="s">
        <v>150</v>
      </c>
      <c r="E113" s="62">
        <f t="shared" si="9"/>
        <v>-3895.0291034110378</v>
      </c>
      <c r="F113" s="73">
        <f t="shared" si="10"/>
        <v>-3895</v>
      </c>
      <c r="G113" s="62">
        <f t="shared" si="11"/>
        <v>-7.7075000001059379E-2</v>
      </c>
      <c r="J113" s="62">
        <f t="shared" si="12"/>
        <v>-7.7075000001059379E-2</v>
      </c>
      <c r="O113" s="62">
        <f t="shared" ca="1" si="13"/>
        <v>-0.22781396360491879</v>
      </c>
      <c r="P113" s="136"/>
      <c r="Q113" s="137">
        <f t="shared" si="14"/>
        <v>17102.824000000001</v>
      </c>
      <c r="R113" s="62">
        <f t="shared" si="15"/>
        <v>5.9405556251633032E-3</v>
      </c>
      <c r="AC113" s="62" t="s">
        <v>69</v>
      </c>
      <c r="AD113" s="62">
        <v>9</v>
      </c>
      <c r="AF113" s="62" t="s">
        <v>49</v>
      </c>
      <c r="AH113" s="62" t="s">
        <v>50</v>
      </c>
    </row>
    <row r="114" spans="1:34" s="62" customFormat="1" ht="12.95" customHeight="1" x14ac:dyDescent="0.2">
      <c r="A114" s="59" t="s">
        <v>157</v>
      </c>
      <c r="B114" s="63" t="s">
        <v>131</v>
      </c>
      <c r="C114" s="59">
        <v>32211.371999999999</v>
      </c>
      <c r="D114" s="59" t="s">
        <v>150</v>
      </c>
      <c r="E114" s="62">
        <f t="shared" si="9"/>
        <v>-3861.0271059145166</v>
      </c>
      <c r="F114" s="73">
        <f t="shared" si="10"/>
        <v>-3861</v>
      </c>
      <c r="G114" s="62">
        <f t="shared" si="11"/>
        <v>-7.1785000003728783E-2</v>
      </c>
      <c r="J114" s="62">
        <f t="shared" si="12"/>
        <v>-7.1785000003728783E-2</v>
      </c>
      <c r="O114" s="62">
        <f t="shared" ca="1" si="13"/>
        <v>-0.22615303102767195</v>
      </c>
      <c r="P114" s="136"/>
      <c r="Q114" s="137">
        <f t="shared" si="14"/>
        <v>17192.871999999999</v>
      </c>
      <c r="R114" s="62">
        <f t="shared" si="15"/>
        <v>5.1530862255353416E-3</v>
      </c>
    </row>
    <row r="115" spans="1:34" s="62" customFormat="1" ht="12.95" customHeight="1" x14ac:dyDescent="0.2">
      <c r="A115" s="59" t="s">
        <v>165</v>
      </c>
      <c r="B115" s="63" t="s">
        <v>131</v>
      </c>
      <c r="C115" s="59">
        <v>32799.296999999999</v>
      </c>
      <c r="D115" s="59" t="s">
        <v>150</v>
      </c>
      <c r="E115" s="62">
        <f t="shared" si="9"/>
        <v>-3639.0274570812021</v>
      </c>
      <c r="F115" s="73">
        <f t="shared" si="10"/>
        <v>-3639</v>
      </c>
      <c r="G115" s="62">
        <f t="shared" si="11"/>
        <v>-7.271500000206288E-2</v>
      </c>
      <c r="J115" s="62">
        <f t="shared" si="12"/>
        <v>-7.271500000206288E-2</v>
      </c>
      <c r="O115" s="62">
        <f t="shared" ca="1" si="13"/>
        <v>-0.21530811831741323</v>
      </c>
      <c r="P115" s="136"/>
      <c r="Q115" s="137">
        <f t="shared" si="14"/>
        <v>17780.796999999999</v>
      </c>
      <c r="R115" s="62">
        <f t="shared" si="15"/>
        <v>5.2874712253000045E-3</v>
      </c>
    </row>
    <row r="116" spans="1:34" s="62" customFormat="1" ht="12.95" customHeight="1" x14ac:dyDescent="0.2">
      <c r="A116" s="59" t="s">
        <v>166</v>
      </c>
      <c r="B116" s="63" t="s">
        <v>131</v>
      </c>
      <c r="C116" s="59">
        <v>32955.542999999998</v>
      </c>
      <c r="D116" s="59" t="s">
        <v>150</v>
      </c>
      <c r="E116" s="62">
        <f t="shared" si="9"/>
        <v>-3580.0291883707205</v>
      </c>
      <c r="F116" s="73">
        <f t="shared" si="10"/>
        <v>-3580</v>
      </c>
      <c r="G116" s="62">
        <f t="shared" si="11"/>
        <v>-7.7300000004470348E-2</v>
      </c>
      <c r="J116" s="62">
        <f t="shared" si="12"/>
        <v>-7.7300000004470348E-2</v>
      </c>
      <c r="O116" s="62">
        <f t="shared" ca="1" si="13"/>
        <v>-0.21242591178630843</v>
      </c>
      <c r="P116" s="136"/>
      <c r="Q116" s="137">
        <f t="shared" si="14"/>
        <v>17937.042999999998</v>
      </c>
      <c r="R116" s="62">
        <f t="shared" si="15"/>
        <v>5.9752900006911159E-3</v>
      </c>
    </row>
    <row r="117" spans="1:34" s="62" customFormat="1" ht="12.95" customHeight="1" x14ac:dyDescent="0.2">
      <c r="A117" s="59" t="s">
        <v>166</v>
      </c>
      <c r="B117" s="63" t="s">
        <v>131</v>
      </c>
      <c r="C117" s="59">
        <v>33183.315999999999</v>
      </c>
      <c r="D117" s="59" t="s">
        <v>150</v>
      </c>
      <c r="E117" s="62">
        <f t="shared" si="9"/>
        <v>-3494.0224255800399</v>
      </c>
      <c r="F117" s="73">
        <f t="shared" si="10"/>
        <v>-3494</v>
      </c>
      <c r="G117" s="62">
        <f t="shared" si="11"/>
        <v>-5.9390000002167653E-2</v>
      </c>
      <c r="J117" s="62">
        <f t="shared" ref="J117:J136" si="16">G117</f>
        <v>-5.9390000002167653E-2</v>
      </c>
      <c r="O117" s="62">
        <f t="shared" ref="O117:O131" ca="1" si="17">+C$11+C$12*F117</f>
        <v>-0.20822472938503703</v>
      </c>
      <c r="P117" s="136"/>
      <c r="Q117" s="137">
        <f t="shared" si="14"/>
        <v>18164.815999999999</v>
      </c>
      <c r="R117" s="62">
        <f t="shared" si="15"/>
        <v>3.5271721002574741E-3</v>
      </c>
    </row>
    <row r="118" spans="1:34" s="62" customFormat="1" ht="12.95" customHeight="1" x14ac:dyDescent="0.2">
      <c r="A118" s="59" t="s">
        <v>166</v>
      </c>
      <c r="B118" s="63" t="s">
        <v>131</v>
      </c>
      <c r="C118" s="59">
        <v>33514.358</v>
      </c>
      <c r="D118" s="59" t="s">
        <v>150</v>
      </c>
      <c r="E118" s="62">
        <f t="shared" si="9"/>
        <v>-3369.0214343837506</v>
      </c>
      <c r="F118" s="73">
        <f t="shared" si="10"/>
        <v>-3369</v>
      </c>
      <c r="G118" s="62">
        <f t="shared" si="11"/>
        <v>-5.6765000001178123E-2</v>
      </c>
      <c r="J118" s="62">
        <f t="shared" si="16"/>
        <v>-5.6765000001178123E-2</v>
      </c>
      <c r="O118" s="62">
        <f t="shared" ca="1" si="17"/>
        <v>-0.20211835961574723</v>
      </c>
      <c r="P118" s="136"/>
      <c r="Q118" s="137">
        <f t="shared" si="14"/>
        <v>18495.858</v>
      </c>
      <c r="R118" s="62">
        <f t="shared" si="15"/>
        <v>3.2222652251337521E-3</v>
      </c>
    </row>
    <row r="119" spans="1:34" s="62" customFormat="1" ht="12.95" customHeight="1" x14ac:dyDescent="0.2">
      <c r="A119" s="59" t="s">
        <v>167</v>
      </c>
      <c r="B119" s="63" t="s">
        <v>131</v>
      </c>
      <c r="C119" s="59">
        <v>33625.589500000002</v>
      </c>
      <c r="D119" s="59" t="s">
        <v>150</v>
      </c>
      <c r="E119" s="62">
        <f t="shared" si="9"/>
        <v>-3327.0205772349591</v>
      </c>
      <c r="F119" s="73">
        <f t="shared" si="10"/>
        <v>-3327</v>
      </c>
      <c r="G119" s="62">
        <f t="shared" si="11"/>
        <v>-5.4495000003953464E-2</v>
      </c>
      <c r="J119" s="62">
        <f t="shared" si="16"/>
        <v>-5.4495000003953464E-2</v>
      </c>
      <c r="O119" s="62">
        <f t="shared" ca="1" si="17"/>
        <v>-0.20006661937326584</v>
      </c>
      <c r="P119" s="136"/>
      <c r="Q119" s="137">
        <f t="shared" si="14"/>
        <v>18607.089500000002</v>
      </c>
      <c r="R119" s="62">
        <f t="shared" si="15"/>
        <v>2.9697050254308879E-3</v>
      </c>
    </row>
    <row r="120" spans="1:34" s="62" customFormat="1" ht="12.95" customHeight="1" x14ac:dyDescent="0.2">
      <c r="A120" s="59" t="s">
        <v>166</v>
      </c>
      <c r="B120" s="63" t="s">
        <v>131</v>
      </c>
      <c r="C120" s="59">
        <v>33890.421999999999</v>
      </c>
      <c r="D120" s="59" t="s">
        <v>150</v>
      </c>
      <c r="E120" s="62">
        <f t="shared" si="9"/>
        <v>-3227.0201996363739</v>
      </c>
      <c r="F120" s="73">
        <f t="shared" si="10"/>
        <v>-3227</v>
      </c>
      <c r="G120" s="62">
        <f t="shared" si="11"/>
        <v>-5.3495000007387716E-2</v>
      </c>
      <c r="J120" s="62">
        <f t="shared" si="16"/>
        <v>-5.3495000007387716E-2</v>
      </c>
      <c r="O120" s="62">
        <f t="shared" ca="1" si="17"/>
        <v>-0.19518152355783397</v>
      </c>
      <c r="P120" s="136"/>
      <c r="Q120" s="137">
        <f t="shared" si="14"/>
        <v>18871.921999999999</v>
      </c>
      <c r="R120" s="62">
        <f t="shared" si="15"/>
        <v>2.8617150257904118E-3</v>
      </c>
    </row>
    <row r="121" spans="1:34" s="62" customFormat="1" ht="12.95" customHeight="1" x14ac:dyDescent="0.2">
      <c r="A121" s="59" t="s">
        <v>168</v>
      </c>
      <c r="B121" s="63" t="s">
        <v>131</v>
      </c>
      <c r="C121" s="59">
        <v>34605.474999999999</v>
      </c>
      <c r="D121" s="59" t="s">
        <v>150</v>
      </c>
      <c r="E121" s="62">
        <f t="shared" si="9"/>
        <v>-2957.0171977276132</v>
      </c>
      <c r="F121" s="73">
        <f t="shared" si="10"/>
        <v>-2957</v>
      </c>
      <c r="G121" s="62">
        <f t="shared" si="11"/>
        <v>-4.5545000008132774E-2</v>
      </c>
      <c r="J121" s="62">
        <f t="shared" si="16"/>
        <v>-4.5545000008132774E-2</v>
      </c>
      <c r="O121" s="62">
        <f t="shared" ca="1" si="17"/>
        <v>-0.18199176485616797</v>
      </c>
      <c r="P121" s="136"/>
      <c r="Q121" s="137">
        <f t="shared" si="14"/>
        <v>19586.974999999999</v>
      </c>
      <c r="R121" s="62">
        <f t="shared" si="15"/>
        <v>2.0743470257408143E-3</v>
      </c>
    </row>
    <row r="122" spans="1:34" s="62" customFormat="1" ht="12.95" customHeight="1" x14ac:dyDescent="0.2">
      <c r="A122" s="59" t="s">
        <v>168</v>
      </c>
      <c r="B122" s="63" t="s">
        <v>131</v>
      </c>
      <c r="C122" s="59">
        <v>35397.311000000002</v>
      </c>
      <c r="D122" s="59" t="s">
        <v>150</v>
      </c>
      <c r="E122" s="62">
        <f t="shared" si="9"/>
        <v>-2658.0210435692134</v>
      </c>
      <c r="F122" s="73">
        <f t="shared" si="10"/>
        <v>-2658</v>
      </c>
      <c r="G122" s="62">
        <f t="shared" si="11"/>
        <v>-5.5730000000039581E-2</v>
      </c>
      <c r="J122" s="62">
        <f t="shared" si="16"/>
        <v>-5.5730000000039581E-2</v>
      </c>
      <c r="O122" s="62">
        <f t="shared" ca="1" si="17"/>
        <v>-0.16738532836802672</v>
      </c>
      <c r="P122" s="136"/>
      <c r="Q122" s="137">
        <f t="shared" si="14"/>
        <v>20378.811000000002</v>
      </c>
      <c r="R122" s="62">
        <f t="shared" si="15"/>
        <v>3.1058329000044119E-3</v>
      </c>
      <c r="AC122" s="62" t="s">
        <v>69</v>
      </c>
      <c r="AD122" s="62">
        <v>12</v>
      </c>
      <c r="AF122" s="62" t="s">
        <v>49</v>
      </c>
      <c r="AH122" s="62" t="s">
        <v>50</v>
      </c>
    </row>
    <row r="123" spans="1:34" s="62" customFormat="1" ht="12.95" customHeight="1" x14ac:dyDescent="0.2">
      <c r="A123" s="59" t="s">
        <v>169</v>
      </c>
      <c r="B123" s="63" t="s">
        <v>131</v>
      </c>
      <c r="C123" s="59">
        <v>35932.262000000002</v>
      </c>
      <c r="D123" s="59" t="s">
        <v>150</v>
      </c>
      <c r="E123" s="62">
        <f t="shared" si="9"/>
        <v>-2456.0243022450127</v>
      </c>
      <c r="F123" s="73">
        <f t="shared" si="10"/>
        <v>-2456</v>
      </c>
      <c r="G123" s="62">
        <f t="shared" si="11"/>
        <v>-6.4360000003944151E-2</v>
      </c>
      <c r="J123" s="62">
        <f t="shared" si="16"/>
        <v>-6.4360000003944151E-2</v>
      </c>
      <c r="O123" s="62">
        <f t="shared" ca="1" si="17"/>
        <v>-0.15751743482085437</v>
      </c>
      <c r="P123" s="136"/>
      <c r="Q123" s="137">
        <f t="shared" si="14"/>
        <v>20913.762000000002</v>
      </c>
      <c r="R123" s="62">
        <f t="shared" si="15"/>
        <v>4.1422096005076913E-3</v>
      </c>
      <c r="AC123" s="62" t="s">
        <v>69</v>
      </c>
      <c r="AD123" s="62">
        <v>7</v>
      </c>
      <c r="AF123" s="62" t="s">
        <v>49</v>
      </c>
      <c r="AH123" s="62" t="s">
        <v>50</v>
      </c>
    </row>
    <row r="124" spans="1:34" s="62" customFormat="1" ht="12.95" customHeight="1" x14ac:dyDescent="0.2">
      <c r="A124" s="59" t="s">
        <v>170</v>
      </c>
      <c r="B124" s="63" t="s">
        <v>131</v>
      </c>
      <c r="C124" s="59">
        <v>36549.33</v>
      </c>
      <c r="D124" s="59" t="s">
        <v>150</v>
      </c>
      <c r="E124" s="62">
        <f t="shared" si="9"/>
        <v>-2223.0202978120055</v>
      </c>
      <c r="F124" s="73">
        <f t="shared" si="10"/>
        <v>-2223</v>
      </c>
      <c r="G124" s="62">
        <f t="shared" si="11"/>
        <v>-5.3755000000819564E-2</v>
      </c>
      <c r="J124" s="62">
        <f t="shared" si="16"/>
        <v>-5.3755000000819564E-2</v>
      </c>
      <c r="O124" s="62">
        <f t="shared" ca="1" si="17"/>
        <v>-0.14613516157089812</v>
      </c>
      <c r="P124" s="136"/>
      <c r="Q124" s="137">
        <f t="shared" si="14"/>
        <v>21530.83</v>
      </c>
      <c r="R124" s="62">
        <f t="shared" si="15"/>
        <v>2.8896000250881113E-3</v>
      </c>
    </row>
    <row r="125" spans="1:34" s="62" customFormat="1" ht="12.95" customHeight="1" x14ac:dyDescent="0.2">
      <c r="A125" s="59" t="s">
        <v>171</v>
      </c>
      <c r="B125" s="63" t="s">
        <v>131</v>
      </c>
      <c r="C125" s="59">
        <v>37325.281000000003</v>
      </c>
      <c r="D125" s="59" t="s">
        <v>150</v>
      </c>
      <c r="E125" s="62">
        <f t="shared" si="9"/>
        <v>-1930.0222971965195</v>
      </c>
      <c r="F125" s="73">
        <f t="shared" si="10"/>
        <v>-1930</v>
      </c>
      <c r="G125" s="62">
        <f t="shared" si="11"/>
        <v>-5.9050000003480818E-2</v>
      </c>
      <c r="J125" s="62">
        <f t="shared" si="16"/>
        <v>-5.9050000003480818E-2</v>
      </c>
      <c r="O125" s="62">
        <f t="shared" ca="1" si="17"/>
        <v>-0.13182183083168281</v>
      </c>
      <c r="P125" s="136"/>
      <c r="Q125" s="137">
        <f t="shared" si="14"/>
        <v>22306.781000000003</v>
      </c>
      <c r="R125" s="62">
        <f t="shared" si="15"/>
        <v>3.4869025004110846E-3</v>
      </c>
    </row>
    <row r="126" spans="1:34" s="62" customFormat="1" ht="12.95" customHeight="1" x14ac:dyDescent="0.2">
      <c r="A126" s="59" t="s">
        <v>171</v>
      </c>
      <c r="B126" s="63" t="s">
        <v>131</v>
      </c>
      <c r="C126" s="59">
        <v>37325.283000000003</v>
      </c>
      <c r="D126" s="59" t="s">
        <v>150</v>
      </c>
      <c r="E126" s="62">
        <f t="shared" si="9"/>
        <v>-1930.0215419993467</v>
      </c>
      <c r="F126" s="73">
        <f t="shared" si="10"/>
        <v>-1930</v>
      </c>
      <c r="G126" s="62">
        <f t="shared" si="11"/>
        <v>-5.7050000003073364E-2</v>
      </c>
      <c r="J126" s="62">
        <f t="shared" si="16"/>
        <v>-5.7050000003073364E-2</v>
      </c>
      <c r="O126" s="62">
        <f t="shared" ca="1" si="17"/>
        <v>-0.13182183083168281</v>
      </c>
      <c r="P126" s="136"/>
      <c r="Q126" s="137">
        <f t="shared" si="14"/>
        <v>22306.783000000003</v>
      </c>
      <c r="R126" s="62">
        <f t="shared" si="15"/>
        <v>3.254702500350671E-3</v>
      </c>
      <c r="AC126" s="62" t="s">
        <v>69</v>
      </c>
      <c r="AD126" s="62">
        <v>5</v>
      </c>
      <c r="AF126" s="62" t="s">
        <v>78</v>
      </c>
      <c r="AH126" s="62" t="s">
        <v>50</v>
      </c>
    </row>
    <row r="127" spans="1:34" s="62" customFormat="1" ht="12.95" customHeight="1" x14ac:dyDescent="0.2">
      <c r="A127" s="59" t="s">
        <v>171</v>
      </c>
      <c r="B127" s="63" t="s">
        <v>131</v>
      </c>
      <c r="C127" s="59">
        <v>37325.286999999997</v>
      </c>
      <c r="D127" s="59" t="s">
        <v>150</v>
      </c>
      <c r="E127" s="62">
        <f t="shared" si="9"/>
        <v>-1930.0200316050041</v>
      </c>
      <c r="F127" s="73">
        <f t="shared" si="10"/>
        <v>-1930</v>
      </c>
      <c r="G127" s="62">
        <f t="shared" si="11"/>
        <v>-5.3050000009534415E-2</v>
      </c>
      <c r="J127" s="62">
        <f t="shared" si="16"/>
        <v>-5.3050000009534415E-2</v>
      </c>
      <c r="O127" s="62">
        <f t="shared" ca="1" si="17"/>
        <v>-0.13182183083168281</v>
      </c>
      <c r="P127" s="136"/>
      <c r="Q127" s="137">
        <f t="shared" si="14"/>
        <v>22306.786999999997</v>
      </c>
      <c r="R127" s="62">
        <f t="shared" si="15"/>
        <v>2.8143025010116014E-3</v>
      </c>
      <c r="AC127" s="62" t="s">
        <v>69</v>
      </c>
      <c r="AH127" s="62" t="s">
        <v>80</v>
      </c>
    </row>
    <row r="128" spans="1:34" s="62" customFormat="1" ht="12.95" customHeight="1" x14ac:dyDescent="0.2">
      <c r="A128" s="59" t="s">
        <v>172</v>
      </c>
      <c r="B128" s="63" t="s">
        <v>131</v>
      </c>
      <c r="C128" s="59">
        <v>38371.366999999998</v>
      </c>
      <c r="D128" s="59" t="s">
        <v>150</v>
      </c>
      <c r="E128" s="62">
        <f t="shared" si="9"/>
        <v>-1535.0217024787478</v>
      </c>
      <c r="F128" s="73">
        <f t="shared" si="10"/>
        <v>-1535</v>
      </c>
      <c r="G128" s="62">
        <f t="shared" si="11"/>
        <v>-5.7475000001431908E-2</v>
      </c>
      <c r="J128" s="62">
        <f t="shared" si="16"/>
        <v>-5.7475000001431908E-2</v>
      </c>
      <c r="O128" s="62">
        <f t="shared" ca="1" si="17"/>
        <v>-0.11252570236072697</v>
      </c>
      <c r="P128" s="136"/>
      <c r="Q128" s="137">
        <f t="shared" si="14"/>
        <v>23352.866999999998</v>
      </c>
      <c r="R128" s="62">
        <f t="shared" ref="R128:R154" si="18">+(P128-G128)^2</f>
        <v>3.3033756251645979E-3</v>
      </c>
    </row>
    <row r="129" spans="1:34" s="62" customFormat="1" ht="12.95" customHeight="1" x14ac:dyDescent="0.2">
      <c r="A129" s="59" t="s">
        <v>172</v>
      </c>
      <c r="B129" s="63" t="s">
        <v>131</v>
      </c>
      <c r="C129" s="59">
        <v>38371.368000000002</v>
      </c>
      <c r="D129" s="59" t="s">
        <v>150</v>
      </c>
      <c r="E129" s="62">
        <f t="shared" si="9"/>
        <v>-1535.0213248801599</v>
      </c>
      <c r="F129" s="73">
        <f t="shared" si="10"/>
        <v>-1535</v>
      </c>
      <c r="G129" s="62">
        <f t="shared" si="11"/>
        <v>-5.6474999997590203E-2</v>
      </c>
      <c r="J129" s="62">
        <f t="shared" si="16"/>
        <v>-5.6474999997590203E-2</v>
      </c>
      <c r="O129" s="62">
        <f t="shared" ca="1" si="17"/>
        <v>-0.11252570236072697</v>
      </c>
      <c r="P129" s="136"/>
      <c r="Q129" s="137">
        <f t="shared" si="14"/>
        <v>23352.868000000002</v>
      </c>
      <c r="R129" s="62">
        <f t="shared" si="18"/>
        <v>3.1894256247278134E-3</v>
      </c>
    </row>
    <row r="130" spans="1:34" s="62" customFormat="1" ht="12.95" customHeight="1" x14ac:dyDescent="0.2">
      <c r="A130" s="59" t="s">
        <v>173</v>
      </c>
      <c r="B130" s="63" t="s">
        <v>131</v>
      </c>
      <c r="C130" s="59">
        <v>38739.485000000001</v>
      </c>
      <c r="D130" s="59" t="s">
        <v>150</v>
      </c>
      <c r="E130" s="62">
        <f t="shared" si="9"/>
        <v>-1396.0208660978783</v>
      </c>
      <c r="F130" s="73">
        <f t="shared" si="10"/>
        <v>-1396</v>
      </c>
      <c r="G130" s="62">
        <f t="shared" si="11"/>
        <v>-5.5260000000998843E-2</v>
      </c>
      <c r="J130" s="62">
        <f t="shared" si="16"/>
        <v>-5.5260000000998843E-2</v>
      </c>
      <c r="O130" s="62">
        <f t="shared" ca="1" si="17"/>
        <v>-0.10573541917727668</v>
      </c>
      <c r="P130" s="136"/>
      <c r="Q130" s="137">
        <f t="shared" si="14"/>
        <v>23720.985000000001</v>
      </c>
      <c r="R130" s="62">
        <f t="shared" si="18"/>
        <v>3.0536676001103923E-3</v>
      </c>
      <c r="AC130" s="62" t="s">
        <v>69</v>
      </c>
      <c r="AH130" s="62" t="s">
        <v>80</v>
      </c>
    </row>
    <row r="131" spans="1:34" s="62" customFormat="1" ht="12.95" customHeight="1" x14ac:dyDescent="0.2">
      <c r="A131" s="59" t="s">
        <v>174</v>
      </c>
      <c r="B131" s="63" t="s">
        <v>131</v>
      </c>
      <c r="C131" s="59">
        <v>39033.453999999998</v>
      </c>
      <c r="D131" s="59" t="s">
        <v>150</v>
      </c>
      <c r="E131" s="62">
        <f t="shared" si="9"/>
        <v>-1285.0185872904112</v>
      </c>
      <c r="F131" s="73">
        <f t="shared" si="10"/>
        <v>-1285</v>
      </c>
      <c r="G131" s="62">
        <f t="shared" si="11"/>
        <v>-4.9225000002479646E-2</v>
      </c>
      <c r="J131" s="62">
        <f t="shared" si="16"/>
        <v>-4.9225000002479646E-2</v>
      </c>
      <c r="O131" s="62">
        <f t="shared" ca="1" si="17"/>
        <v>-0.10031296282214731</v>
      </c>
      <c r="P131" s="136"/>
      <c r="Q131" s="137">
        <f t="shared" si="14"/>
        <v>24014.953999999998</v>
      </c>
      <c r="R131" s="62">
        <f t="shared" si="18"/>
        <v>2.4231006252441213E-3</v>
      </c>
    </row>
    <row r="132" spans="1:34" s="62" customFormat="1" ht="12.95" customHeight="1" x14ac:dyDescent="0.2">
      <c r="A132" s="10" t="s">
        <v>44</v>
      </c>
      <c r="B132" s="11"/>
      <c r="C132" s="12">
        <v>39091.712</v>
      </c>
      <c r="D132" s="12"/>
      <c r="E132" s="62">
        <f t="shared" si="9"/>
        <v>-1263.020448851441</v>
      </c>
      <c r="F132" s="73">
        <f t="shared" si="10"/>
        <v>-1263</v>
      </c>
      <c r="G132" s="62">
        <f t="shared" si="11"/>
        <v>-5.4155000005266629E-2</v>
      </c>
      <c r="J132" s="62">
        <f t="shared" si="16"/>
        <v>-5.4155000005266629E-2</v>
      </c>
      <c r="P132" s="136"/>
      <c r="Q132" s="137">
        <f t="shared" si="14"/>
        <v>24073.212</v>
      </c>
      <c r="R132" s="62">
        <f t="shared" si="18"/>
        <v>2.9327640255704286E-3</v>
      </c>
    </row>
    <row r="133" spans="1:34" s="62" customFormat="1" ht="12.95" customHeight="1" x14ac:dyDescent="0.2">
      <c r="A133" s="10" t="s">
        <v>45</v>
      </c>
      <c r="B133" s="11"/>
      <c r="C133" s="12">
        <v>39528.692999999999</v>
      </c>
      <c r="D133" s="12"/>
      <c r="E133" s="62">
        <f t="shared" si="9"/>
        <v>-1098.0170410241999</v>
      </c>
      <c r="F133" s="73">
        <f t="shared" si="10"/>
        <v>-1098</v>
      </c>
      <c r="G133" s="62">
        <f t="shared" si="11"/>
        <v>-4.513000000588363E-2</v>
      </c>
      <c r="J133" s="62">
        <f t="shared" si="16"/>
        <v>-4.513000000588363E-2</v>
      </c>
      <c r="P133" s="136"/>
      <c r="Q133" s="137">
        <f t="shared" si="14"/>
        <v>24510.192999999999</v>
      </c>
      <c r="R133" s="62">
        <f t="shared" si="18"/>
        <v>2.0367169005310565E-3</v>
      </c>
    </row>
    <row r="134" spans="1:34" s="62" customFormat="1" ht="12.95" customHeight="1" x14ac:dyDescent="0.2">
      <c r="A134" s="59" t="s">
        <v>175</v>
      </c>
      <c r="B134" s="63" t="s">
        <v>131</v>
      </c>
      <c r="C134" s="59">
        <v>39769.707000000002</v>
      </c>
      <c r="D134" s="59" t="s">
        <v>150</v>
      </c>
      <c r="E134" s="62">
        <f t="shared" si="9"/>
        <v>-1007.0104953527058</v>
      </c>
      <c r="F134" s="73">
        <f t="shared" si="10"/>
        <v>-1007</v>
      </c>
      <c r="G134" s="62">
        <f t="shared" si="11"/>
        <v>-2.7795000001788139E-2</v>
      </c>
      <c r="J134" s="62">
        <f t="shared" si="16"/>
        <v>-2.7795000001788139E-2</v>
      </c>
      <c r="O134" s="62">
        <f ca="1">+C$11+C$12*F134</f>
        <v>-8.6732396455246746E-2</v>
      </c>
      <c r="P134" s="136"/>
      <c r="Q134" s="137">
        <f t="shared" si="14"/>
        <v>24751.207000000002</v>
      </c>
      <c r="R134" s="62">
        <f t="shared" si="18"/>
        <v>7.7256202509940267E-4</v>
      </c>
    </row>
    <row r="135" spans="1:34" s="62" customFormat="1" ht="12.95" customHeight="1" x14ac:dyDescent="0.2">
      <c r="A135" s="59" t="s">
        <v>176</v>
      </c>
      <c r="B135" s="63" t="s">
        <v>131</v>
      </c>
      <c r="C135" s="59">
        <v>39801.474000000002</v>
      </c>
      <c r="D135" s="59" t="s">
        <v>150</v>
      </c>
      <c r="E135" s="62">
        <f t="shared" si="9"/>
        <v>-995.01532106263835</v>
      </c>
      <c r="F135" s="73">
        <f t="shared" si="10"/>
        <v>-995</v>
      </c>
      <c r="G135" s="62">
        <f t="shared" si="11"/>
        <v>-4.0574999999080319E-2</v>
      </c>
      <c r="J135" s="62">
        <f t="shared" si="16"/>
        <v>-4.0574999999080319E-2</v>
      </c>
      <c r="O135" s="62">
        <f ca="1">+C$11+C$12*F135</f>
        <v>-8.6146184957394928E-2</v>
      </c>
      <c r="P135" s="136"/>
      <c r="Q135" s="137">
        <f t="shared" si="14"/>
        <v>24782.974000000002</v>
      </c>
      <c r="R135" s="62">
        <f t="shared" si="18"/>
        <v>1.6463306249253678E-3</v>
      </c>
      <c r="AC135" s="62" t="s">
        <v>69</v>
      </c>
      <c r="AD135" s="62">
        <v>8</v>
      </c>
      <c r="AF135" s="62" t="s">
        <v>49</v>
      </c>
      <c r="AH135" s="62" t="s">
        <v>50</v>
      </c>
    </row>
    <row r="136" spans="1:34" s="62" customFormat="1" ht="12.95" customHeight="1" x14ac:dyDescent="0.2">
      <c r="A136" s="59" t="s">
        <v>177</v>
      </c>
      <c r="B136" s="63" t="s">
        <v>138</v>
      </c>
      <c r="C136" s="59">
        <v>39837.230000000003</v>
      </c>
      <c r="D136" s="59" t="s">
        <v>150</v>
      </c>
      <c r="E136" s="62">
        <f t="shared" si="9"/>
        <v>-981.51390601193589</v>
      </c>
      <c r="F136" s="73">
        <f t="shared" si="10"/>
        <v>-981.5</v>
      </c>
      <c r="G136" s="62">
        <f t="shared" si="11"/>
        <v>-3.6827500000072177E-2</v>
      </c>
      <c r="J136" s="62">
        <f t="shared" si="16"/>
        <v>-3.6827500000072177E-2</v>
      </c>
      <c r="O136" s="62">
        <f ca="1">+C$11+C$12*F136</f>
        <v>-8.5486697022311625E-2</v>
      </c>
      <c r="P136" s="136"/>
      <c r="Q136" s="137">
        <f t="shared" si="14"/>
        <v>24818.730000000003</v>
      </c>
      <c r="R136" s="62">
        <f t="shared" si="18"/>
        <v>1.3562647562553162E-3</v>
      </c>
    </row>
    <row r="137" spans="1:34" s="62" customFormat="1" ht="12.95" customHeight="1" x14ac:dyDescent="0.2">
      <c r="A137" s="135" t="s">
        <v>46</v>
      </c>
      <c r="B137" s="11"/>
      <c r="C137" s="59">
        <v>39857.098100000003</v>
      </c>
      <c r="D137" s="59"/>
      <c r="E137" s="62">
        <f t="shared" si="9"/>
        <v>-974.0117395400473</v>
      </c>
      <c r="F137" s="73">
        <f t="shared" si="10"/>
        <v>-974</v>
      </c>
      <c r="G137" s="62">
        <f t="shared" si="11"/>
        <v>-3.109000000404194E-2</v>
      </c>
      <c r="I137" s="62">
        <f>G137</f>
        <v>-3.109000000404194E-2</v>
      </c>
      <c r="P137" s="136"/>
      <c r="Q137" s="137">
        <f t="shared" si="14"/>
        <v>24838.598100000003</v>
      </c>
      <c r="R137" s="62">
        <f t="shared" si="18"/>
        <v>9.6658810025132785E-4</v>
      </c>
      <c r="AC137" s="62" t="s">
        <v>69</v>
      </c>
      <c r="AD137" s="62">
        <v>9</v>
      </c>
      <c r="AF137" s="62" t="s">
        <v>49</v>
      </c>
      <c r="AH137" s="62" t="s">
        <v>50</v>
      </c>
    </row>
    <row r="138" spans="1:34" s="62" customFormat="1" ht="12.95" customHeight="1" x14ac:dyDescent="0.2">
      <c r="A138" s="59" t="s">
        <v>175</v>
      </c>
      <c r="B138" s="63" t="s">
        <v>131</v>
      </c>
      <c r="C138" s="59">
        <v>39859.741000000002</v>
      </c>
      <c r="D138" s="59" t="s">
        <v>150</v>
      </c>
      <c r="E138" s="62">
        <f t="shared" si="9"/>
        <v>-973.01378423639233</v>
      </c>
      <c r="F138" s="73">
        <f t="shared" si="10"/>
        <v>-973</v>
      </c>
      <c r="G138" s="62">
        <f t="shared" si="11"/>
        <v>-3.6505000003671739E-2</v>
      </c>
      <c r="J138" s="62">
        <f>G138</f>
        <v>-3.6505000003671739E-2</v>
      </c>
      <c r="O138" s="62">
        <f ca="1">+C$11+C$12*F138</f>
        <v>-8.5071463877999923E-2</v>
      </c>
      <c r="P138" s="136"/>
      <c r="Q138" s="137">
        <f t="shared" si="14"/>
        <v>24841.241000000002</v>
      </c>
      <c r="R138" s="62">
        <f t="shared" si="18"/>
        <v>1.3326150252680738E-3</v>
      </c>
      <c r="AC138" s="62" t="s">
        <v>69</v>
      </c>
      <c r="AD138" s="62">
        <v>9</v>
      </c>
      <c r="AF138" s="62" t="s">
        <v>49</v>
      </c>
      <c r="AH138" s="62" t="s">
        <v>50</v>
      </c>
    </row>
    <row r="139" spans="1:34" s="62" customFormat="1" ht="12.95" customHeight="1" x14ac:dyDescent="0.2">
      <c r="A139" s="59" t="s">
        <v>178</v>
      </c>
      <c r="B139" s="63" t="s">
        <v>131</v>
      </c>
      <c r="C139" s="59">
        <v>40087.462</v>
      </c>
      <c r="D139" s="59" t="s">
        <v>150</v>
      </c>
      <c r="E139" s="62">
        <f t="shared" si="9"/>
        <v>-887.02665657219916</v>
      </c>
      <c r="F139" s="73">
        <f t="shared" si="10"/>
        <v>-887</v>
      </c>
      <c r="G139" s="62">
        <f t="shared" si="11"/>
        <v>-7.0595000004686881E-2</v>
      </c>
      <c r="J139" s="62">
        <f>G139</f>
        <v>-7.0595000004686881E-2</v>
      </c>
      <c r="O139" s="62">
        <f ca="1">+C$11+C$12*F139</f>
        <v>-8.0870281476728534E-2</v>
      </c>
      <c r="P139" s="136"/>
      <c r="Q139" s="137">
        <f t="shared" si="14"/>
        <v>25068.962</v>
      </c>
      <c r="R139" s="62">
        <f t="shared" si="18"/>
        <v>4.9836540256617406E-3</v>
      </c>
      <c r="AC139" s="62" t="s">
        <v>69</v>
      </c>
      <c r="AD139" s="62">
        <v>9</v>
      </c>
      <c r="AF139" s="62" t="s">
        <v>49</v>
      </c>
      <c r="AH139" s="62" t="s">
        <v>50</v>
      </c>
    </row>
    <row r="140" spans="1:34" s="62" customFormat="1" ht="12.95" customHeight="1" x14ac:dyDescent="0.2">
      <c r="A140" s="10" t="s">
        <v>47</v>
      </c>
      <c r="B140" s="11"/>
      <c r="C140" s="12">
        <v>40087.498599999999</v>
      </c>
      <c r="D140" s="12"/>
      <c r="E140" s="62">
        <f t="shared" si="9"/>
        <v>-887.01283646394188</v>
      </c>
      <c r="F140" s="73">
        <f t="shared" si="10"/>
        <v>-887</v>
      </c>
      <c r="G140" s="62">
        <f t="shared" si="11"/>
        <v>-3.3995000005234033E-2</v>
      </c>
      <c r="J140" s="62">
        <f>G140</f>
        <v>-3.3995000005234033E-2</v>
      </c>
      <c r="P140" s="136"/>
      <c r="Q140" s="137">
        <f t="shared" si="14"/>
        <v>25068.998599999999</v>
      </c>
      <c r="R140" s="62">
        <f t="shared" si="18"/>
        <v>1.1556600253558619E-3</v>
      </c>
    </row>
    <row r="141" spans="1:34" s="62" customFormat="1" ht="12.95" customHeight="1" x14ac:dyDescent="0.2">
      <c r="A141" s="141" t="s">
        <v>48</v>
      </c>
      <c r="B141" s="63"/>
      <c r="C141" s="59">
        <v>40095.440000000002</v>
      </c>
      <c r="D141" s="59"/>
      <c r="E141" s="62">
        <f t="shared" si="9"/>
        <v>-884.01417505092888</v>
      </c>
      <c r="F141" s="73">
        <f t="shared" si="10"/>
        <v>-884</v>
      </c>
      <c r="G141" s="62">
        <f t="shared" si="11"/>
        <v>-3.7539999997534323E-2</v>
      </c>
      <c r="M141" s="62">
        <f>G141</f>
        <v>-3.7539999997534323E-2</v>
      </c>
      <c r="P141" s="136"/>
      <c r="Q141" s="137">
        <f t="shared" si="14"/>
        <v>25076.940000000002</v>
      </c>
      <c r="R141" s="62">
        <f t="shared" si="18"/>
        <v>1.4092515998148771E-3</v>
      </c>
      <c r="AC141" s="62" t="s">
        <v>69</v>
      </c>
      <c r="AH141" s="62" t="s">
        <v>80</v>
      </c>
    </row>
    <row r="142" spans="1:34" s="62" customFormat="1" ht="12.95" customHeight="1" x14ac:dyDescent="0.2">
      <c r="A142" s="10" t="s">
        <v>47</v>
      </c>
      <c r="B142" s="11"/>
      <c r="C142" s="12">
        <v>40095.441200000001</v>
      </c>
      <c r="D142" s="12"/>
      <c r="E142" s="62">
        <f t="shared" si="9"/>
        <v>-884.01372193262591</v>
      </c>
      <c r="F142" s="73">
        <f t="shared" si="10"/>
        <v>-884</v>
      </c>
      <c r="G142" s="62">
        <f t="shared" si="11"/>
        <v>-3.6339999998745043E-2</v>
      </c>
      <c r="J142" s="62">
        <f>G142</f>
        <v>-3.6339999998745043E-2</v>
      </c>
      <c r="P142" s="136"/>
      <c r="Q142" s="137">
        <f t="shared" si="14"/>
        <v>25076.941200000001</v>
      </c>
      <c r="R142" s="62">
        <f t="shared" si="18"/>
        <v>1.3205955999087897E-3</v>
      </c>
      <c r="AC142" s="62" t="s">
        <v>69</v>
      </c>
      <c r="AH142" s="62" t="s">
        <v>80</v>
      </c>
    </row>
    <row r="143" spans="1:34" s="62" customFormat="1" ht="12.95" customHeight="1" x14ac:dyDescent="0.2">
      <c r="A143" s="59" t="s">
        <v>175</v>
      </c>
      <c r="B143" s="63" t="s">
        <v>131</v>
      </c>
      <c r="C143" s="59">
        <v>40145.777000000002</v>
      </c>
      <c r="D143" s="59" t="s">
        <v>150</v>
      </c>
      <c r="E143" s="62">
        <f t="shared" si="9"/>
        <v>-865.00699501381121</v>
      </c>
      <c r="F143" s="73">
        <f t="shared" si="10"/>
        <v>-865</v>
      </c>
      <c r="G143" s="62">
        <f t="shared" si="11"/>
        <v>-1.8524999999499414E-2</v>
      </c>
      <c r="J143" s="62">
        <f>G143</f>
        <v>-1.8524999999499414E-2</v>
      </c>
      <c r="O143" s="62">
        <f ca="1">+C$11+C$12*F143</f>
        <v>-7.9795560397333515E-2</v>
      </c>
      <c r="P143" s="136"/>
      <c r="Q143" s="137">
        <f t="shared" si="14"/>
        <v>25127.277000000002</v>
      </c>
      <c r="R143" s="62">
        <f t="shared" si="18"/>
        <v>3.4317562498145329E-4</v>
      </c>
      <c r="AC143" s="62" t="s">
        <v>69</v>
      </c>
      <c r="AD143" s="62">
        <v>10</v>
      </c>
      <c r="AF143" s="62" t="s">
        <v>49</v>
      </c>
      <c r="AH143" s="62" t="s">
        <v>50</v>
      </c>
    </row>
    <row r="144" spans="1:34" s="62" customFormat="1" ht="12.95" customHeight="1" x14ac:dyDescent="0.2">
      <c r="A144" s="59" t="s">
        <v>179</v>
      </c>
      <c r="B144" s="63" t="s">
        <v>131</v>
      </c>
      <c r="C144" s="59">
        <v>40148.408499999998</v>
      </c>
      <c r="D144" s="59" t="s">
        <v>150</v>
      </c>
      <c r="E144" s="62">
        <f t="shared" si="9"/>
        <v>-864.01334433404088</v>
      </c>
      <c r="F144" s="73">
        <f t="shared" si="10"/>
        <v>-864</v>
      </c>
      <c r="G144" s="62">
        <f t="shared" si="11"/>
        <v>-3.5340000002179295E-2</v>
      </c>
      <c r="J144" s="62">
        <f>G144</f>
        <v>-3.5340000002179295E-2</v>
      </c>
      <c r="O144" s="62">
        <f ca="1">+C$11+C$12*F144</f>
        <v>-7.9746709439179192E-2</v>
      </c>
      <c r="P144" s="136"/>
      <c r="Q144" s="137">
        <f t="shared" si="14"/>
        <v>25129.908499999998</v>
      </c>
      <c r="R144" s="62">
        <f t="shared" si="18"/>
        <v>1.2489156001540326E-3</v>
      </c>
      <c r="AC144" s="62" t="s">
        <v>69</v>
      </c>
      <c r="AD144" s="62">
        <v>12</v>
      </c>
      <c r="AF144" s="62" t="s">
        <v>109</v>
      </c>
      <c r="AH144" s="62" t="s">
        <v>50</v>
      </c>
    </row>
    <row r="145" spans="1:34" s="62" customFormat="1" ht="12.95" customHeight="1" x14ac:dyDescent="0.2">
      <c r="A145" s="59" t="s">
        <v>179</v>
      </c>
      <c r="B145" s="63" t="s">
        <v>131</v>
      </c>
      <c r="C145" s="59">
        <v>40156.3557</v>
      </c>
      <c r="D145" s="59" t="s">
        <v>150</v>
      </c>
      <c r="E145" s="62">
        <f t="shared" si="9"/>
        <v>-861.01249284922801</v>
      </c>
      <c r="F145" s="73">
        <f t="shared" si="10"/>
        <v>-861</v>
      </c>
      <c r="G145" s="62">
        <f t="shared" si="11"/>
        <v>-3.3085000002756715E-2</v>
      </c>
      <c r="J145" s="62">
        <f>G145</f>
        <v>-3.3085000002756715E-2</v>
      </c>
      <c r="O145" s="62">
        <f ca="1">+C$11+C$12*F145</f>
        <v>-7.9600156564716251E-2</v>
      </c>
      <c r="P145" s="136"/>
      <c r="Q145" s="137">
        <f t="shared" si="14"/>
        <v>25137.8557</v>
      </c>
      <c r="R145" s="62">
        <f t="shared" si="18"/>
        <v>1.0946172251824118E-3</v>
      </c>
      <c r="AC145" s="62" t="s">
        <v>69</v>
      </c>
      <c r="AD145" s="62">
        <v>8</v>
      </c>
      <c r="AF145" s="62" t="s">
        <v>53</v>
      </c>
      <c r="AH145" s="62" t="s">
        <v>50</v>
      </c>
    </row>
    <row r="146" spans="1:34" s="62" customFormat="1" ht="12.95" customHeight="1" x14ac:dyDescent="0.2">
      <c r="A146" s="135" t="s">
        <v>46</v>
      </c>
      <c r="B146" s="11"/>
      <c r="C146" s="59">
        <v>40222.578500000003</v>
      </c>
      <c r="D146" s="59"/>
      <c r="E146" s="62">
        <f t="shared" si="9"/>
        <v>-836.00685719032663</v>
      </c>
      <c r="F146" s="73">
        <f t="shared" si="10"/>
        <v>-836</v>
      </c>
      <c r="G146" s="62">
        <f t="shared" si="11"/>
        <v>-1.8159999999625143E-2</v>
      </c>
      <c r="I146" s="62">
        <f>G146</f>
        <v>-1.8159999999625143E-2</v>
      </c>
      <c r="P146" s="136"/>
      <c r="Q146" s="137">
        <f t="shared" si="14"/>
        <v>25204.078500000003</v>
      </c>
      <c r="R146" s="62">
        <f t="shared" si="18"/>
        <v>3.297855999863852E-4</v>
      </c>
      <c r="AC146" s="62" t="s">
        <v>69</v>
      </c>
      <c r="AD146" s="62">
        <v>15</v>
      </c>
      <c r="AF146" s="62" t="s">
        <v>49</v>
      </c>
      <c r="AH146" s="62" t="s">
        <v>50</v>
      </c>
    </row>
    <row r="147" spans="1:34" s="62" customFormat="1" ht="12.95" customHeight="1" x14ac:dyDescent="0.2">
      <c r="A147" s="10" t="s">
        <v>51</v>
      </c>
      <c r="B147" s="11"/>
      <c r="C147" s="12">
        <v>40233.159</v>
      </c>
      <c r="D147" s="12">
        <v>4.0000000000000001E-3</v>
      </c>
      <c r="E147" s="62">
        <f t="shared" si="9"/>
        <v>-832.0116753482888</v>
      </c>
      <c r="F147" s="73">
        <f t="shared" si="10"/>
        <v>-832</v>
      </c>
      <c r="G147" s="62">
        <f t="shared" si="11"/>
        <v>-3.0920000004698522E-2</v>
      </c>
      <c r="J147" s="62">
        <f>G147</f>
        <v>-3.0920000004698522E-2</v>
      </c>
      <c r="P147" s="136"/>
      <c r="Q147" s="137">
        <f t="shared" si="14"/>
        <v>25214.659</v>
      </c>
      <c r="R147" s="62">
        <f t="shared" si="18"/>
        <v>9.5604640029055667E-4</v>
      </c>
      <c r="AC147" s="62" t="s">
        <v>69</v>
      </c>
      <c r="AD147" s="62">
        <v>8</v>
      </c>
      <c r="AF147" s="62" t="s">
        <v>49</v>
      </c>
      <c r="AH147" s="62" t="s">
        <v>50</v>
      </c>
    </row>
    <row r="148" spans="1:34" s="62" customFormat="1" ht="12.95" customHeight="1" x14ac:dyDescent="0.2">
      <c r="A148" s="141" t="s">
        <v>52</v>
      </c>
      <c r="B148" s="63"/>
      <c r="C148" s="59">
        <v>40299.368000000002</v>
      </c>
      <c r="D148" s="59"/>
      <c r="E148" s="62">
        <f t="shared" si="9"/>
        <v>-807.01125054987835</v>
      </c>
      <c r="F148" s="73">
        <f t="shared" si="10"/>
        <v>-807</v>
      </c>
      <c r="G148" s="62">
        <f t="shared" si="11"/>
        <v>-2.9795000002195593E-2</v>
      </c>
      <c r="M148" s="62">
        <f>G148</f>
        <v>-2.9795000002195593E-2</v>
      </c>
      <c r="P148" s="136"/>
      <c r="Q148" s="137">
        <f t="shared" si="14"/>
        <v>25280.868000000002</v>
      </c>
      <c r="R148" s="62">
        <f t="shared" si="18"/>
        <v>8.8774202513083541E-4</v>
      </c>
      <c r="AC148" s="62" t="s">
        <v>69</v>
      </c>
      <c r="AD148" s="62">
        <v>5</v>
      </c>
      <c r="AF148" s="62" t="s">
        <v>53</v>
      </c>
      <c r="AH148" s="62" t="s">
        <v>50</v>
      </c>
    </row>
    <row r="149" spans="1:34" s="62" customFormat="1" ht="12.95" customHeight="1" x14ac:dyDescent="0.2">
      <c r="A149" s="59" t="s">
        <v>180</v>
      </c>
      <c r="B149" s="63" t="s">
        <v>131</v>
      </c>
      <c r="C149" s="59">
        <v>40855.519</v>
      </c>
      <c r="D149" s="59" t="s">
        <v>150</v>
      </c>
      <c r="E149" s="62">
        <f t="shared" ref="E149:E212" si="19">(C149-C$7)/C$8</f>
        <v>-597.00941919673562</v>
      </c>
      <c r="F149" s="73">
        <f t="shared" ref="F149:F212" si="20">ROUND(2*E149,0)/2</f>
        <v>-597</v>
      </c>
      <c r="G149" s="62">
        <f t="shared" ref="G149:G212" si="21">C149-(C$7+F149*C$8)</f>
        <v>-2.4945000004663598E-2</v>
      </c>
      <c r="J149" s="62">
        <f>G149</f>
        <v>-2.4945000004663598E-2</v>
      </c>
      <c r="O149" s="62">
        <f ca="1">+C$11+C$12*F149</f>
        <v>-6.6703503611976148E-2</v>
      </c>
      <c r="P149" s="136"/>
      <c r="Q149" s="137">
        <f t="shared" ref="Q149:Q212" si="22">C149-15018.5</f>
        <v>25837.019</v>
      </c>
      <c r="R149" s="62">
        <f t="shared" si="18"/>
        <v>6.2225302523266689E-4</v>
      </c>
      <c r="AC149" s="62" t="s">
        <v>69</v>
      </c>
      <c r="AD149" s="62">
        <v>8</v>
      </c>
      <c r="AF149" s="62" t="s">
        <v>53</v>
      </c>
      <c r="AH149" s="62" t="s">
        <v>50</v>
      </c>
    </row>
    <row r="150" spans="1:34" s="62" customFormat="1" ht="12.95" customHeight="1" x14ac:dyDescent="0.2">
      <c r="A150" s="59" t="s">
        <v>181</v>
      </c>
      <c r="B150" s="63" t="s">
        <v>131</v>
      </c>
      <c r="C150" s="59">
        <v>40863.491999999998</v>
      </c>
      <c r="D150" s="59" t="s">
        <v>150</v>
      </c>
      <c r="E150" s="62">
        <f t="shared" si="19"/>
        <v>-593.99882566839858</v>
      </c>
      <c r="F150" s="73">
        <f t="shared" si="20"/>
        <v>-594</v>
      </c>
      <c r="G150" s="62">
        <f t="shared" si="21"/>
        <v>3.1099999978323467E-3</v>
      </c>
      <c r="J150" s="62">
        <f>G150</f>
        <v>3.1099999978323467E-3</v>
      </c>
      <c r="O150" s="62">
        <f ca="1">+C$11+C$12*F150</f>
        <v>-6.6556950737513193E-2</v>
      </c>
      <c r="P150" s="136"/>
      <c r="Q150" s="137">
        <f t="shared" si="22"/>
        <v>25844.991999999998</v>
      </c>
      <c r="R150" s="62">
        <f t="shared" si="18"/>
        <v>9.6720999865171973E-6</v>
      </c>
      <c r="AC150" s="62" t="s">
        <v>69</v>
      </c>
      <c r="AD150" s="62">
        <v>10</v>
      </c>
      <c r="AF150" s="62" t="s">
        <v>49</v>
      </c>
      <c r="AH150" s="62" t="s">
        <v>50</v>
      </c>
    </row>
    <row r="151" spans="1:34" s="62" customFormat="1" ht="12.95" customHeight="1" x14ac:dyDescent="0.2">
      <c r="A151" s="59" t="s">
        <v>181</v>
      </c>
      <c r="B151" s="63" t="s">
        <v>131</v>
      </c>
      <c r="C151" s="59">
        <v>40940.281000000003</v>
      </c>
      <c r="D151" s="59" t="s">
        <v>150</v>
      </c>
      <c r="E151" s="62">
        <f t="shared" si="19"/>
        <v>-565.00340782724129</v>
      </c>
      <c r="F151" s="73">
        <f t="shared" si="20"/>
        <v>-565</v>
      </c>
      <c r="G151" s="62">
        <f t="shared" si="21"/>
        <v>-9.0249999993829988E-3</v>
      </c>
      <c r="J151" s="62">
        <f>G151</f>
        <v>-9.0249999993829988E-3</v>
      </c>
      <c r="O151" s="62">
        <f ca="1">+C$11+C$12*F151</f>
        <v>-6.5140272951037942E-2</v>
      </c>
      <c r="P151" s="136"/>
      <c r="Q151" s="137">
        <f t="shared" si="22"/>
        <v>25921.781000000003</v>
      </c>
      <c r="R151" s="62">
        <f t="shared" si="18"/>
        <v>8.1450624988863127E-5</v>
      </c>
    </row>
    <row r="152" spans="1:34" s="62" customFormat="1" ht="12.95" customHeight="1" x14ac:dyDescent="0.2">
      <c r="A152" s="135" t="s">
        <v>46</v>
      </c>
      <c r="B152" s="11"/>
      <c r="C152" s="59">
        <v>40950.860200000003</v>
      </c>
      <c r="D152" s="59"/>
      <c r="E152" s="62">
        <f t="shared" si="19"/>
        <v>-561.00871686336427</v>
      </c>
      <c r="F152" s="73">
        <f t="shared" si="20"/>
        <v>-561</v>
      </c>
      <c r="G152" s="62">
        <f t="shared" si="21"/>
        <v>-2.3085000000719447E-2</v>
      </c>
      <c r="I152" s="62">
        <f>G152</f>
        <v>-2.3085000000719447E-2</v>
      </c>
      <c r="P152" s="136"/>
      <c r="Q152" s="137">
        <f t="shared" si="22"/>
        <v>25932.360200000003</v>
      </c>
      <c r="R152" s="62">
        <f t="shared" si="18"/>
        <v>5.3291722503321683E-4</v>
      </c>
      <c r="AC152" s="62" t="s">
        <v>69</v>
      </c>
      <c r="AD152" s="62">
        <v>12</v>
      </c>
      <c r="AF152" s="62" t="s">
        <v>49</v>
      </c>
      <c r="AH152" s="62" t="s">
        <v>50</v>
      </c>
    </row>
    <row r="153" spans="1:34" s="62" customFormat="1" ht="12.95" customHeight="1" x14ac:dyDescent="0.2">
      <c r="A153" s="59" t="s">
        <v>182</v>
      </c>
      <c r="B153" s="63" t="s">
        <v>131</v>
      </c>
      <c r="C153" s="59">
        <v>40982.646000000001</v>
      </c>
      <c r="D153" s="59" t="s">
        <v>150</v>
      </c>
      <c r="E153" s="62">
        <f t="shared" si="19"/>
        <v>-549.00644371987573</v>
      </c>
      <c r="F153" s="73">
        <f t="shared" si="20"/>
        <v>-549</v>
      </c>
      <c r="G153" s="62">
        <f t="shared" si="21"/>
        <v>-1.7065000000002328E-2</v>
      </c>
      <c r="J153" s="62">
        <f>G153</f>
        <v>-1.7065000000002328E-2</v>
      </c>
      <c r="O153" s="62">
        <f ca="1">+C$11+C$12*F153</f>
        <v>-6.435865762056886E-2</v>
      </c>
      <c r="P153" s="136"/>
      <c r="Q153" s="137">
        <f t="shared" si="22"/>
        <v>25964.146000000001</v>
      </c>
      <c r="R153" s="62">
        <f t="shared" si="18"/>
        <v>2.9121422500007947E-4</v>
      </c>
      <c r="AC153" s="62" t="s">
        <v>69</v>
      </c>
      <c r="AD153" s="62">
        <v>11</v>
      </c>
      <c r="AF153" s="62" t="s">
        <v>49</v>
      </c>
      <c r="AH153" s="62" t="s">
        <v>50</v>
      </c>
    </row>
    <row r="154" spans="1:34" s="62" customFormat="1" ht="12.95" customHeight="1" x14ac:dyDescent="0.2">
      <c r="A154" s="59" t="s">
        <v>182</v>
      </c>
      <c r="B154" s="63" t="s">
        <v>131</v>
      </c>
      <c r="C154" s="59">
        <v>40985.29</v>
      </c>
      <c r="D154" s="59" t="s">
        <v>150</v>
      </c>
      <c r="E154" s="62">
        <f t="shared" si="19"/>
        <v>-548.00807305777539</v>
      </c>
      <c r="F154" s="73">
        <f t="shared" si="20"/>
        <v>-548</v>
      </c>
      <c r="G154" s="62">
        <f t="shared" si="21"/>
        <v>-2.1380000005592592E-2</v>
      </c>
      <c r="J154" s="62">
        <f>G154</f>
        <v>-2.1380000005592592E-2</v>
      </c>
      <c r="O154" s="62">
        <f ca="1">+C$11+C$12*F154</f>
        <v>-6.4309806662414537E-2</v>
      </c>
      <c r="P154" s="136"/>
      <c r="Q154" s="137">
        <f t="shared" si="22"/>
        <v>25966.79</v>
      </c>
      <c r="R154" s="62">
        <f t="shared" si="18"/>
        <v>4.5710440023913925E-4</v>
      </c>
      <c r="AC154" s="62" t="s">
        <v>69</v>
      </c>
      <c r="AD154" s="62">
        <v>8</v>
      </c>
      <c r="AF154" s="62" t="s">
        <v>53</v>
      </c>
      <c r="AH154" s="62" t="s">
        <v>50</v>
      </c>
    </row>
    <row r="155" spans="1:34" s="62" customFormat="1" ht="12.95" customHeight="1" x14ac:dyDescent="0.2">
      <c r="A155" s="59" t="s">
        <v>182</v>
      </c>
      <c r="B155" s="63" t="s">
        <v>131</v>
      </c>
      <c r="C155" s="59">
        <v>41035.601000000002</v>
      </c>
      <c r="D155" s="59" t="s">
        <v>150</v>
      </c>
      <c r="E155" s="62">
        <f t="shared" si="19"/>
        <v>-529.01071058389994</v>
      </c>
      <c r="F155" s="73">
        <f t="shared" si="20"/>
        <v>-529</v>
      </c>
      <c r="G155" s="62">
        <f t="shared" si="21"/>
        <v>-2.8364999998302665E-2</v>
      </c>
      <c r="J155" s="62">
        <f>G155</f>
        <v>-2.8364999998302665E-2</v>
      </c>
      <c r="O155" s="62">
        <f ca="1">+C$11+C$12*F155</f>
        <v>-6.3381638457482486E-2</v>
      </c>
      <c r="P155" s="136"/>
      <c r="Q155" s="137">
        <f t="shared" si="22"/>
        <v>26017.101000000002</v>
      </c>
      <c r="R155" s="62">
        <f t="shared" ref="R155:R178" si="23">+(P155-G155)^2</f>
        <v>8.0457322490371018E-4</v>
      </c>
      <c r="AC155" s="62" t="s">
        <v>69</v>
      </c>
      <c r="AD155" s="62">
        <v>11</v>
      </c>
      <c r="AF155" s="62" t="s">
        <v>49</v>
      </c>
      <c r="AH155" s="62" t="s">
        <v>50</v>
      </c>
    </row>
    <row r="156" spans="1:34" s="62" customFormat="1" ht="12.95" customHeight="1" x14ac:dyDescent="0.2">
      <c r="A156" s="141" t="s">
        <v>54</v>
      </c>
      <c r="B156" s="63"/>
      <c r="C156" s="59">
        <v>41202.457000000002</v>
      </c>
      <c r="D156" s="59"/>
      <c r="E156" s="62">
        <f t="shared" si="19"/>
        <v>-466.00612087308389</v>
      </c>
      <c r="F156" s="73">
        <f t="shared" si="20"/>
        <v>-466</v>
      </c>
      <c r="G156" s="62">
        <f t="shared" si="21"/>
        <v>-1.6210000001592562E-2</v>
      </c>
      <c r="M156" s="62">
        <f>G156</f>
        <v>-1.6210000001592562E-2</v>
      </c>
      <c r="P156" s="136"/>
      <c r="Q156" s="137">
        <f t="shared" si="22"/>
        <v>26183.957000000002</v>
      </c>
      <c r="R156" s="62">
        <f t="shared" si="23"/>
        <v>2.6276410005163085E-4</v>
      </c>
      <c r="AC156" s="62" t="s">
        <v>69</v>
      </c>
      <c r="AD156" s="62">
        <v>10</v>
      </c>
      <c r="AF156" s="62" t="s">
        <v>53</v>
      </c>
      <c r="AH156" s="62" t="s">
        <v>50</v>
      </c>
    </row>
    <row r="157" spans="1:34" s="62" customFormat="1" ht="12.95" customHeight="1" x14ac:dyDescent="0.2">
      <c r="A157" s="135" t="s">
        <v>46</v>
      </c>
      <c r="B157" s="11"/>
      <c r="C157" s="59">
        <v>41316.334999999999</v>
      </c>
      <c r="D157" s="59"/>
      <c r="E157" s="62">
        <f t="shared" si="19"/>
        <v>-423.00594906572826</v>
      </c>
      <c r="F157" s="73">
        <f t="shared" si="20"/>
        <v>-423</v>
      </c>
      <c r="G157" s="62">
        <f t="shared" si="21"/>
        <v>-1.575500000762986E-2</v>
      </c>
      <c r="I157" s="62">
        <f>G157</f>
        <v>-1.575500000762986E-2</v>
      </c>
      <c r="P157" s="136"/>
      <c r="Q157" s="137">
        <f t="shared" si="22"/>
        <v>26297.834999999999</v>
      </c>
      <c r="R157" s="62">
        <f t="shared" si="23"/>
        <v>2.4822002524041691E-4</v>
      </c>
      <c r="AC157" s="62" t="s">
        <v>69</v>
      </c>
      <c r="AD157" s="62">
        <v>8</v>
      </c>
      <c r="AF157" s="62" t="s">
        <v>49</v>
      </c>
      <c r="AH157" s="62" t="s">
        <v>50</v>
      </c>
    </row>
    <row r="158" spans="1:34" s="62" customFormat="1" ht="12.95" customHeight="1" x14ac:dyDescent="0.2">
      <c r="A158" s="141" t="s">
        <v>55</v>
      </c>
      <c r="B158" s="63"/>
      <c r="C158" s="59">
        <v>41324.28</v>
      </c>
      <c r="D158" s="59"/>
      <c r="E158" s="62">
        <f t="shared" si="19"/>
        <v>-420.00592829780612</v>
      </c>
      <c r="F158" s="73">
        <f t="shared" si="20"/>
        <v>-420</v>
      </c>
      <c r="G158" s="62">
        <f t="shared" si="21"/>
        <v>-1.5700000003562309E-2</v>
      </c>
      <c r="M158" s="62">
        <f>G158</f>
        <v>-1.5700000003562309E-2</v>
      </c>
      <c r="P158" s="136"/>
      <c r="Q158" s="137">
        <f t="shared" si="22"/>
        <v>26305.78</v>
      </c>
      <c r="R158" s="62">
        <f t="shared" si="23"/>
        <v>2.4649000011185652E-4</v>
      </c>
    </row>
    <row r="159" spans="1:34" s="62" customFormat="1" ht="12.95" customHeight="1" x14ac:dyDescent="0.2">
      <c r="A159" s="13" t="s">
        <v>56</v>
      </c>
      <c r="B159" s="11"/>
      <c r="C159" s="12">
        <v>41353.417000000001</v>
      </c>
      <c r="D159" s="12"/>
      <c r="E159" s="62">
        <f t="shared" si="19"/>
        <v>-409.00383828963021</v>
      </c>
      <c r="F159" s="73">
        <f t="shared" si="20"/>
        <v>-409</v>
      </c>
      <c r="G159" s="62">
        <f t="shared" si="21"/>
        <v>-1.0164999999688007E-2</v>
      </c>
      <c r="J159" s="62">
        <f>G159</f>
        <v>-1.0164999999688007E-2</v>
      </c>
      <c r="P159" s="136"/>
      <c r="Q159" s="137">
        <f t="shared" si="22"/>
        <v>26334.917000000001</v>
      </c>
      <c r="R159" s="62">
        <f t="shared" si="23"/>
        <v>1.0332722499365718E-4</v>
      </c>
      <c r="AC159" s="62" t="s">
        <v>69</v>
      </c>
      <c r="AD159" s="62">
        <v>6</v>
      </c>
      <c r="AF159" s="62" t="s">
        <v>53</v>
      </c>
      <c r="AH159" s="62" t="s">
        <v>50</v>
      </c>
    </row>
    <row r="160" spans="1:34" s="62" customFormat="1" ht="12.95" customHeight="1" x14ac:dyDescent="0.2">
      <c r="A160" s="13" t="s">
        <v>57</v>
      </c>
      <c r="B160" s="11"/>
      <c r="C160" s="12">
        <v>41578.517</v>
      </c>
      <c r="D160" s="12">
        <v>4.0000000000000001E-3</v>
      </c>
      <c r="E160" s="62">
        <f t="shared" si="19"/>
        <v>-324.00639652005276</v>
      </c>
      <c r="F160" s="73">
        <f t="shared" si="20"/>
        <v>-324</v>
      </c>
      <c r="G160" s="62">
        <f t="shared" si="21"/>
        <v>-1.6940000001341105E-2</v>
      </c>
      <c r="J160" s="62">
        <f>G160</f>
        <v>-1.6940000001341105E-2</v>
      </c>
      <c r="P160" s="136"/>
      <c r="Q160" s="137">
        <f t="shared" si="22"/>
        <v>26560.017</v>
      </c>
      <c r="R160" s="62">
        <f t="shared" si="23"/>
        <v>2.8696360004543662E-4</v>
      </c>
      <c r="AC160" s="62" t="s">
        <v>69</v>
      </c>
      <c r="AD160" s="62">
        <v>6</v>
      </c>
      <c r="AF160" s="62" t="s">
        <v>53</v>
      </c>
      <c r="AH160" s="62" t="s">
        <v>50</v>
      </c>
    </row>
    <row r="161" spans="1:34" s="62" customFormat="1" ht="12.95" customHeight="1" x14ac:dyDescent="0.2">
      <c r="A161" s="59" t="s">
        <v>182</v>
      </c>
      <c r="B161" s="63" t="s">
        <v>131</v>
      </c>
      <c r="C161" s="59">
        <v>41591.769</v>
      </c>
      <c r="D161" s="59" t="s">
        <v>150</v>
      </c>
      <c r="E161" s="62">
        <f t="shared" si="19"/>
        <v>-319.00246005479073</v>
      </c>
      <c r="F161" s="73">
        <f t="shared" si="20"/>
        <v>-319</v>
      </c>
      <c r="G161" s="62">
        <f t="shared" si="21"/>
        <v>-6.5150000009452924E-3</v>
      </c>
      <c r="J161" s="62">
        <f>G161</f>
        <v>-6.5150000009452924E-3</v>
      </c>
      <c r="O161" s="62">
        <f ca="1">+C$11+C$12*F161</f>
        <v>-5.312293724507558E-2</v>
      </c>
      <c r="P161" s="136"/>
      <c r="Q161" s="137">
        <f t="shared" si="22"/>
        <v>26573.269</v>
      </c>
      <c r="R161" s="62">
        <f t="shared" si="23"/>
        <v>4.244522501231716E-5</v>
      </c>
    </row>
    <row r="162" spans="1:34" s="62" customFormat="1" ht="12.95" customHeight="1" x14ac:dyDescent="0.2">
      <c r="A162" s="141" t="s">
        <v>58</v>
      </c>
      <c r="B162" s="63"/>
      <c r="C162" s="12">
        <v>41594.411999999997</v>
      </c>
      <c r="D162" s="59"/>
      <c r="E162" s="62">
        <f t="shared" si="19"/>
        <v>-318.00446699127809</v>
      </c>
      <c r="F162" s="73">
        <f t="shared" si="20"/>
        <v>-318</v>
      </c>
      <c r="G162" s="62">
        <f t="shared" si="21"/>
        <v>-1.1830000003101304E-2</v>
      </c>
      <c r="M162" s="62">
        <f>G162</f>
        <v>-1.1830000003101304E-2</v>
      </c>
      <c r="P162" s="136"/>
      <c r="Q162" s="137">
        <f t="shared" si="22"/>
        <v>26575.911999999997</v>
      </c>
      <c r="R162" s="62">
        <f t="shared" si="23"/>
        <v>1.3994890007337687E-4</v>
      </c>
      <c r="AC162" s="62" t="s">
        <v>69</v>
      </c>
      <c r="AH162" s="62" t="s">
        <v>80</v>
      </c>
    </row>
    <row r="163" spans="1:34" s="62" customFormat="1" ht="12.95" customHeight="1" x14ac:dyDescent="0.2">
      <c r="A163" s="141" t="s">
        <v>58</v>
      </c>
      <c r="B163" s="63"/>
      <c r="C163" s="59">
        <v>41610.303</v>
      </c>
      <c r="D163" s="59"/>
      <c r="E163" s="62">
        <f t="shared" si="19"/>
        <v>-312.00404785684611</v>
      </c>
      <c r="F163" s="73">
        <f t="shared" si="20"/>
        <v>-312</v>
      </c>
      <c r="G163" s="62">
        <f t="shared" si="21"/>
        <v>-1.0720000005676411E-2</v>
      </c>
      <c r="M163" s="62">
        <f>G163</f>
        <v>-1.0720000005676411E-2</v>
      </c>
      <c r="P163" s="136"/>
      <c r="Q163" s="137">
        <f t="shared" si="22"/>
        <v>26591.803</v>
      </c>
      <c r="R163" s="62">
        <f t="shared" si="23"/>
        <v>1.1491840012170225E-4</v>
      </c>
      <c r="AD163" s="62">
        <v>8</v>
      </c>
      <c r="AF163" s="62" t="s">
        <v>53</v>
      </c>
      <c r="AH163" s="62" t="s">
        <v>50</v>
      </c>
    </row>
    <row r="164" spans="1:34" s="62" customFormat="1" ht="12.95" customHeight="1" x14ac:dyDescent="0.2">
      <c r="A164" s="141" t="s">
        <v>58</v>
      </c>
      <c r="B164" s="11"/>
      <c r="C164" s="59">
        <v>41610.303999999996</v>
      </c>
      <c r="D164" s="59"/>
      <c r="E164" s="62">
        <f t="shared" si="19"/>
        <v>-312.00367025826114</v>
      </c>
      <c r="F164" s="73">
        <f t="shared" si="20"/>
        <v>-312</v>
      </c>
      <c r="G164" s="62">
        <f t="shared" si="21"/>
        <v>-9.7200000091106631E-3</v>
      </c>
      <c r="M164" s="62">
        <f>G164</f>
        <v>-9.7200000091106631E-3</v>
      </c>
      <c r="P164" s="136"/>
      <c r="Q164" s="137">
        <f t="shared" si="22"/>
        <v>26591.803999999996</v>
      </c>
      <c r="R164" s="62">
        <f t="shared" si="23"/>
        <v>9.4478400177111296E-5</v>
      </c>
      <c r="AC164" s="62" t="s">
        <v>69</v>
      </c>
      <c r="AH164" s="62" t="s">
        <v>80</v>
      </c>
    </row>
    <row r="165" spans="1:34" s="62" customFormat="1" ht="12.95" customHeight="1" x14ac:dyDescent="0.2">
      <c r="A165" s="135" t="s">
        <v>46</v>
      </c>
      <c r="B165" s="11"/>
      <c r="C165" s="59">
        <v>41681.8099</v>
      </c>
      <c r="D165" s="59"/>
      <c r="E165" s="62">
        <f t="shared" si="19"/>
        <v>-285.00314350823186</v>
      </c>
      <c r="F165" s="73">
        <f t="shared" si="20"/>
        <v>-285</v>
      </c>
      <c r="G165" s="62">
        <f t="shared" si="21"/>
        <v>-8.325000002514571E-3</v>
      </c>
      <c r="I165" s="62">
        <f>G165</f>
        <v>-8.325000002514571E-3</v>
      </c>
      <c r="P165" s="136"/>
      <c r="Q165" s="137">
        <f t="shared" si="22"/>
        <v>26663.3099</v>
      </c>
      <c r="R165" s="62">
        <f t="shared" si="23"/>
        <v>6.9305625041867603E-5</v>
      </c>
      <c r="AC165" s="62" t="s">
        <v>69</v>
      </c>
      <c r="AH165" s="62" t="s">
        <v>80</v>
      </c>
    </row>
    <row r="166" spans="1:34" s="62" customFormat="1" ht="12.95" customHeight="1" x14ac:dyDescent="0.2">
      <c r="A166" s="141" t="s">
        <v>59</v>
      </c>
      <c r="B166" s="63"/>
      <c r="C166" s="59">
        <v>41753.313999999998</v>
      </c>
      <c r="D166" s="59"/>
      <c r="E166" s="62">
        <f t="shared" si="19"/>
        <v>-258.00329643565999</v>
      </c>
      <c r="F166" s="73">
        <f t="shared" si="20"/>
        <v>-258</v>
      </c>
      <c r="G166" s="62">
        <f t="shared" si="21"/>
        <v>-8.7300000013783574E-3</v>
      </c>
      <c r="M166" s="62">
        <f>G166</f>
        <v>-8.7300000013783574E-3</v>
      </c>
      <c r="P166" s="136"/>
      <c r="Q166" s="137">
        <f t="shared" si="22"/>
        <v>26734.813999999998</v>
      </c>
      <c r="R166" s="62">
        <f t="shared" si="23"/>
        <v>7.621290002406612E-5</v>
      </c>
      <c r="AC166" s="62" t="s">
        <v>69</v>
      </c>
      <c r="AH166" s="62" t="s">
        <v>80</v>
      </c>
    </row>
    <row r="167" spans="1:34" s="62" customFormat="1" ht="12.95" customHeight="1" x14ac:dyDescent="0.2">
      <c r="A167" s="141" t="s">
        <v>59</v>
      </c>
      <c r="B167" s="63"/>
      <c r="C167" s="59">
        <v>41753.319000000003</v>
      </c>
      <c r="D167" s="59"/>
      <c r="E167" s="62">
        <f t="shared" si="19"/>
        <v>-258.00140844272687</v>
      </c>
      <c r="F167" s="73">
        <f t="shared" si="20"/>
        <v>-258</v>
      </c>
      <c r="G167" s="62">
        <f t="shared" si="21"/>
        <v>-3.7299999967217445E-3</v>
      </c>
      <c r="M167" s="62">
        <f>G167</f>
        <v>-3.7299999967217445E-3</v>
      </c>
      <c r="P167" s="136"/>
      <c r="Q167" s="137">
        <f t="shared" si="22"/>
        <v>26734.819000000003</v>
      </c>
      <c r="R167" s="62">
        <f t="shared" si="23"/>
        <v>1.3912899975544214E-5</v>
      </c>
      <c r="AC167" s="62" t="s">
        <v>69</v>
      </c>
      <c r="AD167" s="62">
        <v>44</v>
      </c>
      <c r="AF167" s="62" t="s">
        <v>121</v>
      </c>
      <c r="AH167" s="62" t="s">
        <v>50</v>
      </c>
    </row>
    <row r="168" spans="1:34" s="62" customFormat="1" ht="12.95" customHeight="1" x14ac:dyDescent="0.2">
      <c r="A168" s="141" t="s">
        <v>60</v>
      </c>
      <c r="B168" s="63"/>
      <c r="C168" s="59">
        <v>41909.563000000002</v>
      </c>
      <c r="D168" s="59"/>
      <c r="E168" s="62">
        <f t="shared" si="19"/>
        <v>-199.00389492941792</v>
      </c>
      <c r="F168" s="73">
        <f t="shared" si="20"/>
        <v>-199</v>
      </c>
      <c r="G168" s="62">
        <f t="shared" si="21"/>
        <v>-1.0314999999536667E-2</v>
      </c>
      <c r="M168" s="62">
        <f>G168</f>
        <v>-1.0314999999536667E-2</v>
      </c>
      <c r="P168" s="136"/>
      <c r="Q168" s="137">
        <f t="shared" si="22"/>
        <v>26891.063000000002</v>
      </c>
      <c r="R168" s="62">
        <f t="shared" si="23"/>
        <v>1.0639922499044143E-4</v>
      </c>
      <c r="AC168" s="62" t="s">
        <v>69</v>
      </c>
      <c r="AD168" s="62">
        <v>8</v>
      </c>
      <c r="AF168" s="62" t="s">
        <v>53</v>
      </c>
      <c r="AH168" s="62" t="s">
        <v>50</v>
      </c>
    </row>
    <row r="169" spans="1:34" s="62" customFormat="1" ht="12.95" customHeight="1" x14ac:dyDescent="0.2">
      <c r="A169" s="141" t="s">
        <v>60</v>
      </c>
      <c r="B169" s="63"/>
      <c r="C169" s="59">
        <v>41933.402999999998</v>
      </c>
      <c r="D169" s="59"/>
      <c r="E169" s="62">
        <f t="shared" si="19"/>
        <v>-190.00194463272115</v>
      </c>
      <c r="F169" s="73">
        <f t="shared" si="20"/>
        <v>-190</v>
      </c>
      <c r="G169" s="62">
        <f t="shared" si="21"/>
        <v>-5.150000004505273E-3</v>
      </c>
      <c r="M169" s="62">
        <f>G169</f>
        <v>-5.150000004505273E-3</v>
      </c>
      <c r="P169" s="136"/>
      <c r="Q169" s="137">
        <f t="shared" si="22"/>
        <v>26914.902999999998</v>
      </c>
      <c r="R169" s="62">
        <f t="shared" si="23"/>
        <v>2.6522500046404313E-5</v>
      </c>
      <c r="AC169" s="62" t="s">
        <v>69</v>
      </c>
      <c r="AD169" s="62">
        <v>18</v>
      </c>
      <c r="AF169" s="62" t="s">
        <v>124</v>
      </c>
      <c r="AH169" s="62" t="s">
        <v>50</v>
      </c>
    </row>
    <row r="170" spans="1:34" s="62" customFormat="1" ht="12.95" customHeight="1" x14ac:dyDescent="0.2">
      <c r="A170" s="141" t="s">
        <v>60</v>
      </c>
      <c r="B170" s="63"/>
      <c r="C170" s="59">
        <v>41954.586000000003</v>
      </c>
      <c r="D170" s="59"/>
      <c r="E170" s="62">
        <f t="shared" si="19"/>
        <v>-182.0032737797431</v>
      </c>
      <c r="F170" s="73">
        <f t="shared" si="20"/>
        <v>-182</v>
      </c>
      <c r="G170" s="62">
        <f t="shared" si="21"/>
        <v>-8.6700000028940849E-3</v>
      </c>
      <c r="M170" s="62">
        <f>G170</f>
        <v>-8.6700000028940849E-3</v>
      </c>
      <c r="P170" s="136"/>
      <c r="Q170" s="137">
        <f t="shared" si="22"/>
        <v>26936.086000000003</v>
      </c>
      <c r="R170" s="62">
        <f t="shared" si="23"/>
        <v>7.5168900050183427E-5</v>
      </c>
      <c r="AC170" s="62" t="s">
        <v>69</v>
      </c>
      <c r="AD170" s="62">
        <v>9</v>
      </c>
      <c r="AF170" s="62" t="s">
        <v>90</v>
      </c>
      <c r="AH170" s="62" t="s">
        <v>50</v>
      </c>
    </row>
    <row r="171" spans="1:34" s="62" customFormat="1" ht="12.95" customHeight="1" x14ac:dyDescent="0.2">
      <c r="A171" s="59" t="s">
        <v>183</v>
      </c>
      <c r="B171" s="63" t="s">
        <v>131</v>
      </c>
      <c r="C171" s="59">
        <v>41983.716999999997</v>
      </c>
      <c r="D171" s="59" t="s">
        <v>150</v>
      </c>
      <c r="E171" s="62">
        <f t="shared" si="19"/>
        <v>-171.00344936308801</v>
      </c>
      <c r="F171" s="73">
        <f t="shared" si="20"/>
        <v>-171</v>
      </c>
      <c r="G171" s="62">
        <f t="shared" si="21"/>
        <v>-9.1350000075181015E-3</v>
      </c>
      <c r="J171" s="62">
        <f>G171</f>
        <v>-9.1350000075181015E-3</v>
      </c>
      <c r="O171" s="62">
        <f ca="1">+C$11+C$12*F171</f>
        <v>-4.5892995438236432E-2</v>
      </c>
      <c r="P171" s="136"/>
      <c r="Q171" s="137">
        <f t="shared" si="22"/>
        <v>26965.216999999997</v>
      </c>
      <c r="R171" s="62">
        <f t="shared" si="23"/>
        <v>8.3448225137355717E-5</v>
      </c>
      <c r="AC171" s="62" t="s">
        <v>69</v>
      </c>
      <c r="AD171" s="62">
        <v>12</v>
      </c>
      <c r="AF171" s="62" t="s">
        <v>49</v>
      </c>
      <c r="AH171" s="62" t="s">
        <v>50</v>
      </c>
    </row>
    <row r="172" spans="1:34" s="62" customFormat="1" ht="12.95" customHeight="1" x14ac:dyDescent="0.2">
      <c r="A172" s="141" t="s">
        <v>61</v>
      </c>
      <c r="B172" s="63"/>
      <c r="C172" s="59">
        <v>41994.311999999998</v>
      </c>
      <c r="D172" s="59"/>
      <c r="E172" s="62">
        <f t="shared" si="19"/>
        <v>-167.00279234154746</v>
      </c>
      <c r="F172" s="73">
        <f t="shared" si="20"/>
        <v>-167</v>
      </c>
      <c r="G172" s="62">
        <f t="shared" si="21"/>
        <v>-7.395000007818453E-3</v>
      </c>
      <c r="M172" s="62">
        <f>G172</f>
        <v>-7.395000007818453E-3</v>
      </c>
      <c r="P172" s="136"/>
      <c r="Q172" s="137">
        <f t="shared" si="22"/>
        <v>26975.811999999998</v>
      </c>
      <c r="R172" s="62">
        <f t="shared" si="23"/>
        <v>5.4686025115634918E-5</v>
      </c>
      <c r="AC172" s="62" t="s">
        <v>69</v>
      </c>
      <c r="AD172" s="62">
        <v>13</v>
      </c>
      <c r="AF172" s="62" t="s">
        <v>49</v>
      </c>
      <c r="AH172" s="62" t="s">
        <v>50</v>
      </c>
    </row>
    <row r="173" spans="1:34" s="62" customFormat="1" ht="12.95" customHeight="1" x14ac:dyDescent="0.2">
      <c r="A173" s="141" t="s">
        <v>61</v>
      </c>
      <c r="B173" s="63"/>
      <c r="C173" s="59">
        <v>41994.315000000002</v>
      </c>
      <c r="D173" s="59"/>
      <c r="E173" s="62">
        <f t="shared" si="19"/>
        <v>-167.00165954578705</v>
      </c>
      <c r="F173" s="73">
        <f t="shared" si="20"/>
        <v>-167</v>
      </c>
      <c r="G173" s="62">
        <f t="shared" si="21"/>
        <v>-4.3950000035692938E-3</v>
      </c>
      <c r="M173" s="62">
        <f>G173</f>
        <v>-4.3950000035692938E-3</v>
      </c>
      <c r="P173" s="136"/>
      <c r="Q173" s="137">
        <f t="shared" si="22"/>
        <v>26975.815000000002</v>
      </c>
      <c r="R173" s="62">
        <f t="shared" si="23"/>
        <v>1.9316025031374091E-5</v>
      </c>
      <c r="AC173" s="62" t="s">
        <v>69</v>
      </c>
      <c r="AD173" s="62">
        <v>12</v>
      </c>
      <c r="AF173" s="62" t="s">
        <v>49</v>
      </c>
      <c r="AH173" s="62" t="s">
        <v>50</v>
      </c>
    </row>
    <row r="174" spans="1:34" s="62" customFormat="1" ht="12.95" customHeight="1" x14ac:dyDescent="0.2">
      <c r="A174" s="59" t="s">
        <v>184</v>
      </c>
      <c r="B174" s="63" t="s">
        <v>131</v>
      </c>
      <c r="C174" s="59">
        <v>42036.687599999997</v>
      </c>
      <c r="D174" s="59" t="s">
        <v>150</v>
      </c>
      <c r="E174" s="62">
        <f t="shared" si="19"/>
        <v>-151.00182568916685</v>
      </c>
      <c r="F174" s="73">
        <f t="shared" si="20"/>
        <v>-151</v>
      </c>
      <c r="G174" s="62">
        <f t="shared" si="21"/>
        <v>-4.8350000070058741E-3</v>
      </c>
      <c r="J174" s="62">
        <f>G174</f>
        <v>-4.8350000070058741E-3</v>
      </c>
      <c r="O174" s="62">
        <f ca="1">+C$11+C$12*F174</f>
        <v>-4.4915976275150059E-2</v>
      </c>
      <c r="P174" s="136"/>
      <c r="Q174" s="137">
        <f t="shared" si="22"/>
        <v>27018.187599999997</v>
      </c>
      <c r="R174" s="62">
        <f t="shared" si="23"/>
        <v>2.3377225067746802E-5</v>
      </c>
      <c r="AC174" s="62" t="s">
        <v>69</v>
      </c>
      <c r="AD174" s="62">
        <v>6</v>
      </c>
      <c r="AF174" s="62" t="s">
        <v>53</v>
      </c>
      <c r="AH174" s="62" t="s">
        <v>50</v>
      </c>
    </row>
    <row r="175" spans="1:34" s="62" customFormat="1" ht="12.95" customHeight="1" x14ac:dyDescent="0.2">
      <c r="A175" s="59" t="s">
        <v>164</v>
      </c>
      <c r="B175" s="63" t="s">
        <v>138</v>
      </c>
      <c r="C175" s="59">
        <v>42040.648999999998</v>
      </c>
      <c r="D175" s="59" t="s">
        <v>150</v>
      </c>
      <c r="E175" s="62">
        <f t="shared" si="19"/>
        <v>-149.50600664951327</v>
      </c>
      <c r="F175" s="73">
        <f t="shared" si="20"/>
        <v>-149.5</v>
      </c>
      <c r="G175" s="62">
        <f t="shared" si="21"/>
        <v>-1.5907500004686881E-2</v>
      </c>
      <c r="J175" s="62">
        <f>G175</f>
        <v>-1.5907500004686881E-2</v>
      </c>
      <c r="O175" s="62">
        <f ca="1">+C$11+C$12*F175</f>
        <v>-4.4842699837918581E-2</v>
      </c>
      <c r="P175" s="136"/>
      <c r="Q175" s="137">
        <f t="shared" si="22"/>
        <v>27022.148999999998</v>
      </c>
      <c r="R175" s="62">
        <f t="shared" si="23"/>
        <v>2.5304855639911311E-4</v>
      </c>
    </row>
    <row r="176" spans="1:34" s="62" customFormat="1" ht="12.95" customHeight="1" x14ac:dyDescent="0.2">
      <c r="A176" s="135" t="s">
        <v>46</v>
      </c>
      <c r="B176" s="11"/>
      <c r="C176" s="59">
        <v>42047.279399999999</v>
      </c>
      <c r="D176" s="59"/>
      <c r="E176" s="62">
        <f t="shared" si="19"/>
        <v>-147.00237698310204</v>
      </c>
      <c r="F176" s="73">
        <f t="shared" si="20"/>
        <v>-147</v>
      </c>
      <c r="G176" s="62">
        <f t="shared" si="21"/>
        <v>-6.2950000065029599E-3</v>
      </c>
      <c r="I176" s="62">
        <f>G176</f>
        <v>-6.2950000065029599E-3</v>
      </c>
      <c r="P176" s="136"/>
      <c r="Q176" s="137">
        <f t="shared" si="22"/>
        <v>27028.779399999999</v>
      </c>
      <c r="R176" s="62">
        <f t="shared" si="23"/>
        <v>3.9627025081872267E-5</v>
      </c>
    </row>
    <row r="177" spans="1:19" s="62" customFormat="1" ht="12.95" customHeight="1" x14ac:dyDescent="0.2">
      <c r="A177" s="59" t="s">
        <v>185</v>
      </c>
      <c r="B177" s="63" t="s">
        <v>131</v>
      </c>
      <c r="C177" s="59">
        <v>42047.285000000003</v>
      </c>
      <c r="D177" s="59" t="s">
        <v>150</v>
      </c>
      <c r="E177" s="62">
        <f t="shared" si="19"/>
        <v>-147.0002624310174</v>
      </c>
      <c r="F177" s="73">
        <f t="shared" si="20"/>
        <v>-147</v>
      </c>
      <c r="G177" s="62">
        <f t="shared" si="21"/>
        <v>-6.9500000245170668E-4</v>
      </c>
      <c r="J177" s="62">
        <f>G177</f>
        <v>-6.9500000245170668E-4</v>
      </c>
      <c r="O177" s="62">
        <f ca="1">+C$11+C$12*F177</f>
        <v>-4.4720572442532788E-2</v>
      </c>
      <c r="P177" s="136"/>
      <c r="Q177" s="137">
        <f t="shared" si="22"/>
        <v>27028.785000000003</v>
      </c>
      <c r="R177" s="62">
        <f t="shared" si="23"/>
        <v>4.8302500340787224E-7</v>
      </c>
      <c r="S177" s="62" t="s">
        <v>128</v>
      </c>
    </row>
    <row r="178" spans="1:19" s="62" customFormat="1" ht="12.95" customHeight="1" x14ac:dyDescent="0.2">
      <c r="A178" s="59" t="s">
        <v>164</v>
      </c>
      <c r="B178" s="63" t="s">
        <v>131</v>
      </c>
      <c r="C178" s="59">
        <v>42047.285000000003</v>
      </c>
      <c r="D178" s="59" t="s">
        <v>150</v>
      </c>
      <c r="E178" s="62">
        <f t="shared" si="19"/>
        <v>-147.0002624310174</v>
      </c>
      <c r="F178" s="73">
        <f t="shared" si="20"/>
        <v>-147</v>
      </c>
      <c r="G178" s="62">
        <f t="shared" si="21"/>
        <v>-6.9500000245170668E-4</v>
      </c>
      <c r="J178" s="62">
        <f>G178</f>
        <v>-6.9500000245170668E-4</v>
      </c>
      <c r="O178" s="62">
        <f ca="1">+C$11+C$12*F178</f>
        <v>-4.4720572442532788E-2</v>
      </c>
      <c r="P178" s="136"/>
      <c r="Q178" s="137">
        <f t="shared" si="22"/>
        <v>27028.785000000003</v>
      </c>
      <c r="R178" s="62">
        <f t="shared" si="23"/>
        <v>4.8302500340787224E-7</v>
      </c>
    </row>
    <row r="179" spans="1:19" s="62" customFormat="1" ht="12.95" customHeight="1" x14ac:dyDescent="0.2">
      <c r="A179" s="145" t="s">
        <v>62</v>
      </c>
      <c r="B179" s="164"/>
      <c r="C179" s="142">
        <v>42076.409</v>
      </c>
      <c r="D179" s="142"/>
      <c r="E179" s="62">
        <f t="shared" si="19"/>
        <v>-136.00308120446536</v>
      </c>
      <c r="F179" s="73">
        <f t="shared" si="20"/>
        <v>-136</v>
      </c>
      <c r="G179" s="62">
        <f t="shared" si="21"/>
        <v>-8.1600000048638321E-3</v>
      </c>
      <c r="M179" s="62">
        <f>G179</f>
        <v>-8.1600000048638321E-3</v>
      </c>
      <c r="P179" s="136"/>
      <c r="Q179" s="137">
        <f t="shared" si="22"/>
        <v>27057.909</v>
      </c>
    </row>
    <row r="180" spans="1:19" s="62" customFormat="1" ht="12.95" customHeight="1" x14ac:dyDescent="0.2">
      <c r="A180" s="142" t="s">
        <v>186</v>
      </c>
      <c r="B180" s="164" t="s">
        <v>131</v>
      </c>
      <c r="C180" s="142">
        <v>42330.652000000002</v>
      </c>
      <c r="D180" s="142" t="s">
        <v>150</v>
      </c>
      <c r="E180" s="62">
        <f t="shared" si="19"/>
        <v>-40.001283835193888</v>
      </c>
      <c r="F180" s="73">
        <f t="shared" si="20"/>
        <v>-40</v>
      </c>
      <c r="G180" s="62">
        <f t="shared" si="21"/>
        <v>-3.4000000014202669E-3</v>
      </c>
      <c r="J180" s="62">
        <f>G180</f>
        <v>-3.4000000014202669E-3</v>
      </c>
      <c r="O180" s="62">
        <f ca="1">+C$11+C$12*F180</f>
        <v>-3.9493519920020696E-2</v>
      </c>
      <c r="P180" s="136"/>
      <c r="Q180" s="137">
        <f t="shared" si="22"/>
        <v>27312.152000000002</v>
      </c>
    </row>
    <row r="181" spans="1:19" s="62" customFormat="1" ht="12.95" customHeight="1" x14ac:dyDescent="0.2">
      <c r="A181" s="142" t="s">
        <v>186</v>
      </c>
      <c r="B181" s="164" t="s">
        <v>131</v>
      </c>
      <c r="C181" s="142">
        <v>42367.731</v>
      </c>
      <c r="D181" s="142" t="s">
        <v>150</v>
      </c>
      <c r="E181" s="62">
        <f t="shared" si="19"/>
        <v>-26.00030585485624</v>
      </c>
      <c r="F181" s="73">
        <f t="shared" si="20"/>
        <v>-26</v>
      </c>
      <c r="G181" s="62">
        <f t="shared" si="21"/>
        <v>-8.1000000500353053E-4</v>
      </c>
      <c r="J181" s="62">
        <f>G181</f>
        <v>-8.1000000500353053E-4</v>
      </c>
      <c r="O181" s="62">
        <f ca="1">+C$11+C$12*F181</f>
        <v>-3.8809606505860239E-2</v>
      </c>
      <c r="P181" s="136"/>
      <c r="Q181" s="137">
        <f t="shared" si="22"/>
        <v>27349.231</v>
      </c>
    </row>
    <row r="182" spans="1:19" s="62" customFormat="1" ht="12.95" customHeight="1" x14ac:dyDescent="0.2">
      <c r="A182" s="142" t="s">
        <v>186</v>
      </c>
      <c r="B182" s="164" t="s">
        <v>131</v>
      </c>
      <c r="C182" s="142">
        <v>42383.623</v>
      </c>
      <c r="D182" s="142" t="s">
        <v>150</v>
      </c>
      <c r="E182" s="62">
        <f t="shared" si="19"/>
        <v>-19.999509121839274</v>
      </c>
      <c r="F182" s="73">
        <f t="shared" si="20"/>
        <v>-20</v>
      </c>
      <c r="G182" s="62">
        <f t="shared" si="21"/>
        <v>1.2999999962630682E-3</v>
      </c>
      <c r="J182" s="62">
        <f>G182</f>
        <v>1.2999999962630682E-3</v>
      </c>
      <c r="O182" s="62">
        <f ca="1">+C$11+C$12*F182</f>
        <v>-3.851650075693433E-2</v>
      </c>
      <c r="P182" s="136"/>
      <c r="Q182" s="137">
        <f t="shared" si="22"/>
        <v>27365.123</v>
      </c>
    </row>
    <row r="183" spans="1:19" s="62" customFormat="1" ht="12.95" customHeight="1" x14ac:dyDescent="0.2">
      <c r="A183" s="142" t="s">
        <v>186</v>
      </c>
      <c r="B183" s="164" t="s">
        <v>131</v>
      </c>
      <c r="C183" s="142">
        <v>42391.563000000002</v>
      </c>
      <c r="D183" s="142" t="s">
        <v>150</v>
      </c>
      <c r="E183" s="62">
        <f t="shared" si="19"/>
        <v>-17.001376346847504</v>
      </c>
      <c r="F183" s="73">
        <f t="shared" si="20"/>
        <v>-17</v>
      </c>
      <c r="G183" s="62">
        <f t="shared" si="21"/>
        <v>-3.6450000043259934E-3</v>
      </c>
      <c r="J183" s="62">
        <f>G183</f>
        <v>-3.6450000043259934E-3</v>
      </c>
      <c r="O183" s="62">
        <f ca="1">+C$11+C$12*F183</f>
        <v>-3.8369947882471375E-2</v>
      </c>
      <c r="P183" s="136"/>
      <c r="Q183" s="137">
        <f t="shared" si="22"/>
        <v>27373.063000000002</v>
      </c>
    </row>
    <row r="184" spans="1:19" s="62" customFormat="1" ht="12.95" customHeight="1" x14ac:dyDescent="0.2">
      <c r="A184" s="144" t="s">
        <v>46</v>
      </c>
      <c r="B184" s="69"/>
      <c r="C184" s="142">
        <v>42412.740899999997</v>
      </c>
      <c r="D184" s="142"/>
      <c r="E184" s="62">
        <f t="shared" si="19"/>
        <v>-9.0046312466629992</v>
      </c>
      <c r="F184" s="73">
        <f t="shared" si="20"/>
        <v>-9</v>
      </c>
      <c r="G184" s="62">
        <f t="shared" si="21"/>
        <v>-1.2265000004845206E-2</v>
      </c>
      <c r="I184" s="62">
        <f>G184</f>
        <v>-1.2265000004845206E-2</v>
      </c>
      <c r="P184" s="136"/>
      <c r="Q184" s="137">
        <f t="shared" si="22"/>
        <v>27394.240899999997</v>
      </c>
    </row>
    <row r="185" spans="1:19" s="62" customFormat="1" ht="12.95" customHeight="1" x14ac:dyDescent="0.2">
      <c r="A185" s="144" t="s">
        <v>34</v>
      </c>
      <c r="B185" s="69"/>
      <c r="C185" s="142">
        <v>42436.588000000003</v>
      </c>
      <c r="D185" s="142"/>
      <c r="E185" s="62">
        <f t="shared" si="19"/>
        <v>0</v>
      </c>
      <c r="F185" s="73">
        <f t="shared" si="20"/>
        <v>0</v>
      </c>
      <c r="G185" s="62">
        <f t="shared" si="21"/>
        <v>0</v>
      </c>
      <c r="H185" s="62">
        <f>G185</f>
        <v>0</v>
      </c>
      <c r="P185" s="136"/>
      <c r="Q185" s="137">
        <f t="shared" si="22"/>
        <v>27418.088000000003</v>
      </c>
    </row>
    <row r="186" spans="1:19" s="62" customFormat="1" ht="12.95" customHeight="1" x14ac:dyDescent="0.2">
      <c r="A186" s="145" t="s">
        <v>63</v>
      </c>
      <c r="B186" s="164"/>
      <c r="C186" s="142">
        <v>42460.411999999997</v>
      </c>
      <c r="D186" s="142"/>
      <c r="E186" s="62">
        <f t="shared" si="19"/>
        <v>8.9959087193152047</v>
      </c>
      <c r="F186" s="73">
        <f t="shared" si="20"/>
        <v>9</v>
      </c>
      <c r="G186" s="62">
        <f t="shared" si="21"/>
        <v>-1.0835000008228235E-2</v>
      </c>
      <c r="M186" s="62">
        <f>G186</f>
        <v>-1.0835000008228235E-2</v>
      </c>
      <c r="P186" s="136"/>
      <c r="Q186" s="137">
        <f t="shared" si="22"/>
        <v>27441.911999999997</v>
      </c>
    </row>
    <row r="187" spans="1:19" s="62" customFormat="1" ht="12.95" customHeight="1" x14ac:dyDescent="0.2">
      <c r="A187" s="142" t="s">
        <v>187</v>
      </c>
      <c r="B187" s="164" t="s">
        <v>131</v>
      </c>
      <c r="C187" s="142">
        <v>42722.606</v>
      </c>
      <c r="D187" s="142" t="s">
        <v>150</v>
      </c>
      <c r="E187" s="62">
        <f t="shared" si="19"/>
        <v>107.9999924480269</v>
      </c>
      <c r="F187" s="73">
        <f t="shared" si="20"/>
        <v>108</v>
      </c>
      <c r="G187" s="62">
        <f t="shared" si="21"/>
        <v>-2.0000006770715117E-5</v>
      </c>
      <c r="J187" s="62">
        <f>G187</f>
        <v>-2.0000006770715117E-5</v>
      </c>
      <c r="O187" s="62">
        <f ca="1">+C$11+C$12*F187</f>
        <v>-3.2263578113181549E-2</v>
      </c>
      <c r="P187" s="136"/>
      <c r="Q187" s="137">
        <f t="shared" si="22"/>
        <v>27704.106</v>
      </c>
    </row>
    <row r="188" spans="1:19" s="62" customFormat="1" ht="12.95" customHeight="1" x14ac:dyDescent="0.2">
      <c r="A188" s="142" t="s">
        <v>187</v>
      </c>
      <c r="B188" s="164" t="s">
        <v>131</v>
      </c>
      <c r="C188" s="142">
        <v>42751.735999999997</v>
      </c>
      <c r="D188" s="142" t="s">
        <v>150</v>
      </c>
      <c r="E188" s="62">
        <f t="shared" si="19"/>
        <v>118.99943926609703</v>
      </c>
      <c r="F188" s="73">
        <f t="shared" si="20"/>
        <v>119</v>
      </c>
      <c r="G188" s="62">
        <f t="shared" si="21"/>
        <v>-1.4850000079604797E-3</v>
      </c>
      <c r="J188" s="62">
        <f>G188</f>
        <v>-1.4850000079604797E-3</v>
      </c>
      <c r="O188" s="62">
        <f ca="1">+C$11+C$12*F188</f>
        <v>-3.1726217573484046E-2</v>
      </c>
      <c r="P188" s="136"/>
      <c r="Q188" s="137">
        <f t="shared" si="22"/>
        <v>27733.235999999997</v>
      </c>
    </row>
    <row r="189" spans="1:19" s="62" customFormat="1" ht="12.95" customHeight="1" x14ac:dyDescent="0.2">
      <c r="A189" s="142" t="s">
        <v>187</v>
      </c>
      <c r="B189" s="164" t="s">
        <v>131</v>
      </c>
      <c r="C189" s="142">
        <v>42751.741999999998</v>
      </c>
      <c r="D189" s="142" t="s">
        <v>150</v>
      </c>
      <c r="E189" s="62">
        <f t="shared" si="19"/>
        <v>119.00170485761511</v>
      </c>
      <c r="F189" s="73">
        <f t="shared" si="20"/>
        <v>119</v>
      </c>
      <c r="G189" s="62">
        <f t="shared" si="21"/>
        <v>4.5149999932618812E-3</v>
      </c>
      <c r="J189" s="62">
        <f>G189</f>
        <v>4.5149999932618812E-3</v>
      </c>
      <c r="O189" s="62">
        <f ca="1">+C$11+C$12*F189</f>
        <v>-3.1726217573484046E-2</v>
      </c>
      <c r="P189" s="136"/>
      <c r="Q189" s="137">
        <f t="shared" si="22"/>
        <v>27733.241999999998</v>
      </c>
    </row>
    <row r="190" spans="1:19" s="62" customFormat="1" ht="12.95" customHeight="1" x14ac:dyDescent="0.2">
      <c r="A190" s="145" t="s">
        <v>64</v>
      </c>
      <c r="B190" s="164"/>
      <c r="C190" s="142">
        <v>42754.387999999999</v>
      </c>
      <c r="D190" s="142"/>
      <c r="E190" s="62">
        <f t="shared" si="19"/>
        <v>120.00083071688813</v>
      </c>
      <c r="F190" s="73">
        <f t="shared" si="20"/>
        <v>120</v>
      </c>
      <c r="G190" s="62">
        <f t="shared" si="21"/>
        <v>2.1999999953550287E-3</v>
      </c>
      <c r="M190" s="62">
        <f>G190</f>
        <v>2.1999999953550287E-3</v>
      </c>
      <c r="P190" s="136"/>
      <c r="Q190" s="137">
        <f t="shared" si="22"/>
        <v>27735.887999999999</v>
      </c>
    </row>
    <row r="191" spans="1:19" s="62" customFormat="1" ht="12.95" customHeight="1" x14ac:dyDescent="0.2">
      <c r="A191" s="144" t="s">
        <v>46</v>
      </c>
      <c r="B191" s="69"/>
      <c r="C191" s="142">
        <v>42778.2232</v>
      </c>
      <c r="D191" s="142"/>
      <c r="E191" s="62">
        <f t="shared" si="19"/>
        <v>129.00096854037264</v>
      </c>
      <c r="F191" s="73">
        <f t="shared" si="20"/>
        <v>129</v>
      </c>
      <c r="G191" s="62">
        <f t="shared" si="21"/>
        <v>2.5649999952293001E-3</v>
      </c>
      <c r="I191" s="62">
        <f>G191</f>
        <v>2.5649999952293001E-3</v>
      </c>
      <c r="P191" s="136"/>
      <c r="Q191" s="137">
        <f t="shared" si="22"/>
        <v>27759.7232</v>
      </c>
    </row>
    <row r="192" spans="1:19" s="62" customFormat="1" ht="12.95" customHeight="1" x14ac:dyDescent="0.2">
      <c r="A192" s="145" t="s">
        <v>65</v>
      </c>
      <c r="B192" s="164"/>
      <c r="C192" s="142">
        <v>42971.548000000003</v>
      </c>
      <c r="D192" s="142"/>
      <c r="E192" s="62">
        <f t="shared" si="19"/>
        <v>202.00013971147658</v>
      </c>
      <c r="F192" s="73">
        <f t="shared" si="20"/>
        <v>202</v>
      </c>
      <c r="G192" s="62">
        <f t="shared" si="21"/>
        <v>3.7000000156695023E-4</v>
      </c>
      <c r="M192" s="62">
        <f>G192</f>
        <v>3.7000000156695023E-4</v>
      </c>
      <c r="P192" s="136"/>
      <c r="Q192" s="137">
        <f t="shared" si="22"/>
        <v>27953.048000000003</v>
      </c>
    </row>
    <row r="193" spans="1:17" s="62" customFormat="1" ht="12.95" customHeight="1" x14ac:dyDescent="0.2">
      <c r="A193" s="144" t="s">
        <v>37</v>
      </c>
      <c r="B193" s="69"/>
      <c r="C193" s="142">
        <v>42984.788999999997</v>
      </c>
      <c r="D193" s="142"/>
      <c r="E193" s="62">
        <f t="shared" si="19"/>
        <v>206.99992259228739</v>
      </c>
      <c r="F193" s="73">
        <f t="shared" si="20"/>
        <v>207</v>
      </c>
      <c r="G193" s="62">
        <f t="shared" si="21"/>
        <v>-2.0500000391621143E-4</v>
      </c>
      <c r="K193" s="62">
        <f>G193</f>
        <v>-2.0500000391621143E-4</v>
      </c>
      <c r="P193" s="136"/>
      <c r="Q193" s="137">
        <f t="shared" si="22"/>
        <v>27966.288999999997</v>
      </c>
    </row>
    <row r="194" spans="1:17" s="62" customFormat="1" ht="12.95" customHeight="1" x14ac:dyDescent="0.2">
      <c r="A194" s="144" t="s">
        <v>37</v>
      </c>
      <c r="B194" s="69"/>
      <c r="C194" s="142">
        <v>42984.794000000002</v>
      </c>
      <c r="D194" s="142"/>
      <c r="E194" s="62">
        <f t="shared" si="19"/>
        <v>207.00181058522051</v>
      </c>
      <c r="F194" s="73">
        <f t="shared" si="20"/>
        <v>207</v>
      </c>
      <c r="G194" s="62">
        <f t="shared" si="21"/>
        <v>4.7950000007404014E-3</v>
      </c>
      <c r="K194" s="62">
        <f>G194</f>
        <v>4.7950000007404014E-3</v>
      </c>
      <c r="P194" s="136"/>
      <c r="Q194" s="137">
        <f t="shared" si="22"/>
        <v>27966.294000000002</v>
      </c>
    </row>
    <row r="195" spans="1:17" s="62" customFormat="1" ht="12.95" customHeight="1" x14ac:dyDescent="0.2">
      <c r="A195" s="145" t="s">
        <v>66</v>
      </c>
      <c r="B195" s="164"/>
      <c r="C195" s="142">
        <v>43077.478999999999</v>
      </c>
      <c r="D195" s="142"/>
      <c r="E195" s="62">
        <f t="shared" si="19"/>
        <v>241.99953555373736</v>
      </c>
      <c r="F195" s="73">
        <f t="shared" si="20"/>
        <v>242</v>
      </c>
      <c r="G195" s="62">
        <f t="shared" si="21"/>
        <v>-1.2300000016693957E-3</v>
      </c>
      <c r="M195" s="62">
        <f>G195</f>
        <v>-1.2300000016693957E-3</v>
      </c>
      <c r="P195" s="136"/>
      <c r="Q195" s="137">
        <f t="shared" si="22"/>
        <v>28058.978999999999</v>
      </c>
    </row>
    <row r="196" spans="1:17" s="62" customFormat="1" ht="12.95" customHeight="1" x14ac:dyDescent="0.2">
      <c r="A196" s="144" t="s">
        <v>37</v>
      </c>
      <c r="B196" s="69"/>
      <c r="C196" s="142">
        <v>43098.667999999998</v>
      </c>
      <c r="D196" s="142"/>
      <c r="E196" s="62">
        <f t="shared" si="19"/>
        <v>250.00047199823072</v>
      </c>
      <c r="F196" s="73">
        <f t="shared" si="20"/>
        <v>250</v>
      </c>
      <c r="G196" s="62">
        <f t="shared" si="21"/>
        <v>1.2499999938881956E-3</v>
      </c>
      <c r="K196" s="62">
        <f>G196</f>
        <v>1.2499999938881956E-3</v>
      </c>
      <c r="P196" s="136"/>
      <c r="Q196" s="137">
        <f t="shared" si="22"/>
        <v>28080.167999999998</v>
      </c>
    </row>
    <row r="197" spans="1:17" s="62" customFormat="1" ht="12.95" customHeight="1" x14ac:dyDescent="0.2">
      <c r="A197" s="144" t="s">
        <v>46</v>
      </c>
      <c r="B197" s="69"/>
      <c r="C197" s="142">
        <v>43143.688499999997</v>
      </c>
      <c r="D197" s="142"/>
      <c r="E197" s="62">
        <f t="shared" si="19"/>
        <v>267.00014915143896</v>
      </c>
      <c r="F197" s="73">
        <f t="shared" si="20"/>
        <v>267</v>
      </c>
      <c r="G197" s="62">
        <f t="shared" si="21"/>
        <v>3.949999954784289E-4</v>
      </c>
      <c r="I197" s="62">
        <f>G197</f>
        <v>3.949999954784289E-4</v>
      </c>
      <c r="P197" s="136"/>
      <c r="Q197" s="137">
        <f t="shared" si="22"/>
        <v>28125.188499999997</v>
      </c>
    </row>
    <row r="198" spans="1:17" s="62" customFormat="1" ht="12.95" customHeight="1" x14ac:dyDescent="0.2">
      <c r="A198" s="145" t="s">
        <v>67</v>
      </c>
      <c r="B198" s="164"/>
      <c r="C198" s="142">
        <v>43154.281000000003</v>
      </c>
      <c r="D198" s="142"/>
      <c r="E198" s="62">
        <f t="shared" si="19"/>
        <v>270.99986217651571</v>
      </c>
      <c r="F198" s="73">
        <f t="shared" si="20"/>
        <v>271</v>
      </c>
      <c r="G198" s="62">
        <f t="shared" si="21"/>
        <v>-3.6499999987427145E-4</v>
      </c>
      <c r="M198" s="62">
        <f>G198</f>
        <v>-3.6499999987427145E-4</v>
      </c>
      <c r="P198" s="136"/>
      <c r="Q198" s="137">
        <f t="shared" si="22"/>
        <v>28135.781000000003</v>
      </c>
    </row>
    <row r="199" spans="1:17" s="62" customFormat="1" ht="12.95" customHeight="1" x14ac:dyDescent="0.2">
      <c r="A199" s="144" t="s">
        <v>37</v>
      </c>
      <c r="B199" s="69"/>
      <c r="C199" s="142">
        <v>43204.6</v>
      </c>
      <c r="D199" s="142"/>
      <c r="E199" s="62">
        <f t="shared" si="19"/>
        <v>290.00024543907921</v>
      </c>
      <c r="F199" s="73">
        <f t="shared" si="20"/>
        <v>290</v>
      </c>
      <c r="G199" s="62">
        <f t="shared" si="21"/>
        <v>6.4999999449355528E-4</v>
      </c>
      <c r="K199" s="62">
        <f>G199</f>
        <v>6.4999999449355528E-4</v>
      </c>
      <c r="P199" s="136"/>
      <c r="Q199" s="137">
        <f t="shared" si="22"/>
        <v>28186.1</v>
      </c>
    </row>
    <row r="200" spans="1:17" s="62" customFormat="1" ht="12.95" customHeight="1" x14ac:dyDescent="0.2">
      <c r="A200" s="145" t="s">
        <v>68</v>
      </c>
      <c r="B200" s="164"/>
      <c r="C200" s="142">
        <v>43485.313999999998</v>
      </c>
      <c r="D200" s="142"/>
      <c r="E200" s="62">
        <f t="shared" si="19"/>
        <v>395.99745498552664</v>
      </c>
      <c r="F200" s="73">
        <f t="shared" si="20"/>
        <v>396</v>
      </c>
      <c r="G200" s="62">
        <f t="shared" si="21"/>
        <v>-6.7400000043562613E-3</v>
      </c>
      <c r="M200" s="62">
        <f>G200</f>
        <v>-6.7400000043562613E-3</v>
      </c>
      <c r="P200" s="136"/>
      <c r="Q200" s="137">
        <f t="shared" si="22"/>
        <v>28466.813999999998</v>
      </c>
    </row>
    <row r="201" spans="1:17" s="62" customFormat="1" ht="12.95" customHeight="1" x14ac:dyDescent="0.2">
      <c r="A201" s="144" t="s">
        <v>46</v>
      </c>
      <c r="B201" s="69"/>
      <c r="C201" s="142">
        <v>43509.148800000003</v>
      </c>
      <c r="D201" s="142"/>
      <c r="E201" s="62">
        <f t="shared" si="19"/>
        <v>404.99744176957773</v>
      </c>
      <c r="F201" s="73">
        <f t="shared" si="20"/>
        <v>405</v>
      </c>
      <c r="G201" s="62">
        <f t="shared" si="21"/>
        <v>-6.7750000016530976E-3</v>
      </c>
      <c r="I201" s="62">
        <f>G201</f>
        <v>-6.7750000016530976E-3</v>
      </c>
      <c r="P201" s="136"/>
      <c r="Q201" s="137">
        <f t="shared" si="22"/>
        <v>28490.648800000003</v>
      </c>
    </row>
    <row r="202" spans="1:17" s="62" customFormat="1" ht="12.95" customHeight="1" x14ac:dyDescent="0.2">
      <c r="A202" s="145" t="s">
        <v>70</v>
      </c>
      <c r="B202" s="164"/>
      <c r="C202" s="142">
        <v>43739.56</v>
      </c>
      <c r="D202" s="142"/>
      <c r="E202" s="62">
        <f t="shared" si="19"/>
        <v>492.00038515055581</v>
      </c>
      <c r="F202" s="73">
        <f t="shared" si="20"/>
        <v>492</v>
      </c>
      <c r="G202" s="62">
        <f t="shared" si="21"/>
        <v>1.0199999960605055E-3</v>
      </c>
      <c r="M202" s="62">
        <f>G202</f>
        <v>1.0199999960605055E-3</v>
      </c>
      <c r="P202" s="136"/>
      <c r="Q202" s="137">
        <f t="shared" si="22"/>
        <v>28721.059999999998</v>
      </c>
    </row>
    <row r="203" spans="1:17" s="62" customFormat="1" ht="12.95" customHeight="1" x14ac:dyDescent="0.2">
      <c r="A203" s="141" t="s">
        <v>70</v>
      </c>
      <c r="B203" s="63"/>
      <c r="C203" s="59">
        <v>43747.506999999998</v>
      </c>
      <c r="D203" s="59"/>
      <c r="E203" s="62">
        <f t="shared" si="19"/>
        <v>495.00116111565063</v>
      </c>
      <c r="F203" s="73">
        <f t="shared" si="20"/>
        <v>495</v>
      </c>
      <c r="G203" s="62">
        <f t="shared" si="21"/>
        <v>3.0749999932595529E-3</v>
      </c>
      <c r="M203" s="62">
        <f>G203</f>
        <v>3.0749999932595529E-3</v>
      </c>
      <c r="P203" s="136"/>
      <c r="Q203" s="137">
        <f t="shared" si="22"/>
        <v>28729.006999999998</v>
      </c>
    </row>
    <row r="204" spans="1:17" s="62" customFormat="1" ht="12.95" customHeight="1" x14ac:dyDescent="0.2">
      <c r="A204" s="135" t="s">
        <v>37</v>
      </c>
      <c r="B204" s="11"/>
      <c r="C204" s="59">
        <v>43776.637000000002</v>
      </c>
      <c r="D204" s="59"/>
      <c r="E204" s="62">
        <f t="shared" si="19"/>
        <v>506.00060793372353</v>
      </c>
      <c r="F204" s="73">
        <f t="shared" si="20"/>
        <v>506</v>
      </c>
      <c r="G204" s="62">
        <f t="shared" si="21"/>
        <v>1.6099999993457459E-3</v>
      </c>
      <c r="K204" s="62">
        <f>G204</f>
        <v>1.6099999993457459E-3</v>
      </c>
      <c r="P204" s="136"/>
      <c r="Q204" s="137">
        <f t="shared" si="22"/>
        <v>28758.137000000002</v>
      </c>
    </row>
    <row r="205" spans="1:17" s="62" customFormat="1" ht="12.95" customHeight="1" x14ac:dyDescent="0.2">
      <c r="A205" s="135" t="s">
        <v>71</v>
      </c>
      <c r="B205" s="63"/>
      <c r="C205" s="59">
        <v>43821.655400000003</v>
      </c>
      <c r="D205" s="59">
        <v>2.0000000000000001E-4</v>
      </c>
      <c r="E205" s="62">
        <f t="shared" si="19"/>
        <v>522.99949212990134</v>
      </c>
      <c r="F205" s="73">
        <f t="shared" si="20"/>
        <v>523</v>
      </c>
      <c r="G205" s="62">
        <f t="shared" si="21"/>
        <v>-1.344999996945262E-3</v>
      </c>
      <c r="J205" s="62">
        <f>+G205</f>
        <v>-1.344999996945262E-3</v>
      </c>
      <c r="P205" s="136"/>
      <c r="Q205" s="137">
        <f t="shared" si="22"/>
        <v>28803.155400000003</v>
      </c>
    </row>
    <row r="206" spans="1:17" s="62" customFormat="1" ht="12.95" customHeight="1" x14ac:dyDescent="0.2">
      <c r="A206" s="141" t="s">
        <v>72</v>
      </c>
      <c r="B206" s="63"/>
      <c r="C206" s="59">
        <v>43832.248</v>
      </c>
      <c r="D206" s="59"/>
      <c r="E206" s="62">
        <f t="shared" si="19"/>
        <v>526.99924291483308</v>
      </c>
      <c r="F206" s="73">
        <f t="shared" si="20"/>
        <v>527</v>
      </c>
      <c r="G206" s="62">
        <f t="shared" si="21"/>
        <v>-2.0050000021001324E-3</v>
      </c>
      <c r="M206" s="62">
        <f>G206</f>
        <v>-2.0050000021001324E-3</v>
      </c>
      <c r="P206" s="136"/>
      <c r="Q206" s="137">
        <f t="shared" si="22"/>
        <v>28813.748</v>
      </c>
    </row>
    <row r="207" spans="1:17" s="62" customFormat="1" ht="12.95" customHeight="1" x14ac:dyDescent="0.2">
      <c r="A207" s="141" t="s">
        <v>73</v>
      </c>
      <c r="B207" s="63"/>
      <c r="C207" s="59">
        <v>43869.324999999997</v>
      </c>
      <c r="D207" s="59"/>
      <c r="E207" s="62">
        <f t="shared" si="19"/>
        <v>540.99946569799806</v>
      </c>
      <c r="F207" s="73">
        <f t="shared" si="20"/>
        <v>541</v>
      </c>
      <c r="G207" s="62">
        <f t="shared" si="21"/>
        <v>-1.4150000060908496E-3</v>
      </c>
      <c r="M207" s="62">
        <f>G207</f>
        <v>-1.4150000060908496E-3</v>
      </c>
      <c r="P207" s="136"/>
      <c r="Q207" s="137">
        <f t="shared" si="22"/>
        <v>28850.824999999997</v>
      </c>
    </row>
    <row r="208" spans="1:17" s="62" customFormat="1" ht="12.95" customHeight="1" x14ac:dyDescent="0.2">
      <c r="A208" s="135" t="s">
        <v>71</v>
      </c>
      <c r="B208" s="63"/>
      <c r="C208" s="59">
        <v>43882.566400000003</v>
      </c>
      <c r="D208" s="59">
        <v>1E-4</v>
      </c>
      <c r="E208" s="62">
        <f t="shared" si="19"/>
        <v>545.99939961824782</v>
      </c>
      <c r="F208" s="73">
        <f t="shared" si="20"/>
        <v>546</v>
      </c>
      <c r="G208" s="62">
        <f t="shared" si="21"/>
        <v>-1.5899999998509884E-3</v>
      </c>
      <c r="J208" s="62">
        <f>+G208</f>
        <v>-1.5899999998509884E-3</v>
      </c>
      <c r="P208" s="136"/>
      <c r="Q208" s="137">
        <f t="shared" si="22"/>
        <v>28864.066400000003</v>
      </c>
    </row>
    <row r="209" spans="1:17" s="62" customFormat="1" ht="12.95" customHeight="1" x14ac:dyDescent="0.2">
      <c r="A209" s="135" t="s">
        <v>71</v>
      </c>
      <c r="B209" s="63"/>
      <c r="C209" s="59">
        <v>44120.9133</v>
      </c>
      <c r="D209" s="59">
        <v>2.0000000000000001E-4</v>
      </c>
      <c r="E209" s="62">
        <f t="shared" si="19"/>
        <v>635.99885210029652</v>
      </c>
      <c r="F209" s="73">
        <f t="shared" si="20"/>
        <v>636</v>
      </c>
      <c r="G209" s="62">
        <f t="shared" si="21"/>
        <v>-3.0400000032386743E-3</v>
      </c>
      <c r="J209" s="62">
        <f>+G209</f>
        <v>-3.0400000032386743E-3</v>
      </c>
      <c r="P209" s="136"/>
      <c r="Q209" s="137">
        <f t="shared" si="22"/>
        <v>29102.4133</v>
      </c>
    </row>
    <row r="210" spans="1:17" s="62" customFormat="1" ht="12.95" customHeight="1" x14ac:dyDescent="0.2">
      <c r="A210" s="135" t="s">
        <v>37</v>
      </c>
      <c r="B210" s="11"/>
      <c r="C210" s="59">
        <v>44160.648999999998</v>
      </c>
      <c r="D210" s="59"/>
      <c r="E210" s="62">
        <f t="shared" si="19"/>
        <v>651.00299624477987</v>
      </c>
      <c r="F210" s="73">
        <f t="shared" si="20"/>
        <v>651</v>
      </c>
      <c r="G210" s="62">
        <f t="shared" si="21"/>
        <v>7.9349999941769056E-3</v>
      </c>
      <c r="K210" s="62">
        <f>G210</f>
        <v>7.9349999941769056E-3</v>
      </c>
      <c r="P210" s="136"/>
      <c r="Q210" s="137">
        <f t="shared" si="22"/>
        <v>29142.148999999998</v>
      </c>
    </row>
    <row r="211" spans="1:17" s="62" customFormat="1" ht="12.95" customHeight="1" x14ac:dyDescent="0.2">
      <c r="A211" s="141" t="s">
        <v>74</v>
      </c>
      <c r="B211" s="63"/>
      <c r="C211" s="59">
        <v>44208.311000000002</v>
      </c>
      <c r="D211" s="59"/>
      <c r="E211" s="62">
        <f t="shared" si="19"/>
        <v>669.00010006362459</v>
      </c>
      <c r="F211" s="73">
        <f t="shared" si="20"/>
        <v>669</v>
      </c>
      <c r="G211" s="62">
        <f t="shared" si="21"/>
        <v>2.6499999512452632E-4</v>
      </c>
      <c r="M211" s="62">
        <f>G211</f>
        <v>2.6499999512452632E-4</v>
      </c>
      <c r="P211" s="136"/>
      <c r="Q211" s="137">
        <f t="shared" si="22"/>
        <v>29189.811000000002</v>
      </c>
    </row>
    <row r="212" spans="1:17" s="62" customFormat="1" ht="12.95" customHeight="1" x14ac:dyDescent="0.2">
      <c r="A212" s="141" t="s">
        <v>74</v>
      </c>
      <c r="B212" s="63"/>
      <c r="C212" s="59">
        <v>44208.313000000002</v>
      </c>
      <c r="D212" s="59"/>
      <c r="E212" s="62">
        <f t="shared" si="19"/>
        <v>669.00085526079727</v>
      </c>
      <c r="F212" s="73">
        <f t="shared" si="20"/>
        <v>669</v>
      </c>
      <c r="G212" s="62">
        <f t="shared" si="21"/>
        <v>2.2649999955319799E-3</v>
      </c>
      <c r="M212" s="62">
        <f>G212</f>
        <v>2.2649999955319799E-3</v>
      </c>
      <c r="P212" s="136"/>
      <c r="Q212" s="137">
        <f t="shared" si="22"/>
        <v>29189.813000000002</v>
      </c>
    </row>
    <row r="213" spans="1:17" s="62" customFormat="1" ht="12.95" customHeight="1" x14ac:dyDescent="0.2">
      <c r="A213" s="141" t="s">
        <v>75</v>
      </c>
      <c r="B213" s="63"/>
      <c r="C213" s="59">
        <v>44298.349000000002</v>
      </c>
      <c r="D213" s="59"/>
      <c r="E213" s="62">
        <f t="shared" ref="E213:E276" si="24">(C213-C$7)/C$8</f>
        <v>702.99832157428341</v>
      </c>
      <c r="F213" s="73">
        <f t="shared" ref="F213:F276" si="25">ROUND(2*E213,0)/2</f>
        <v>703</v>
      </c>
      <c r="G213" s="62">
        <f t="shared" ref="G213:G222" si="26">C213-(C$7+F213*C$8)</f>
        <v>-4.4449999986682087E-3</v>
      </c>
      <c r="M213" s="62">
        <f>G213</f>
        <v>-4.4449999986682087E-3</v>
      </c>
      <c r="P213" s="136"/>
      <c r="Q213" s="137">
        <f t="shared" ref="Q213:Q276" si="27">C213-15018.5</f>
        <v>29279.849000000002</v>
      </c>
    </row>
    <row r="214" spans="1:17" s="62" customFormat="1" ht="12.95" customHeight="1" x14ac:dyDescent="0.2">
      <c r="A214" s="141" t="s">
        <v>77</v>
      </c>
      <c r="B214" s="63"/>
      <c r="C214" s="59">
        <v>44515.512000000002</v>
      </c>
      <c r="D214" s="59"/>
      <c r="E214" s="62">
        <f t="shared" si="24"/>
        <v>784.99876336462955</v>
      </c>
      <c r="F214" s="73">
        <f t="shared" si="25"/>
        <v>785</v>
      </c>
      <c r="G214" s="62">
        <f t="shared" si="26"/>
        <v>-3.2750000027590431E-3</v>
      </c>
      <c r="M214" s="62">
        <f>G214</f>
        <v>-3.2750000027590431E-3</v>
      </c>
      <c r="P214" s="136"/>
      <c r="Q214" s="137">
        <f t="shared" si="27"/>
        <v>29497.012000000002</v>
      </c>
    </row>
    <row r="215" spans="1:17" s="62" customFormat="1" ht="12.95" customHeight="1" x14ac:dyDescent="0.2">
      <c r="A215" s="135" t="s">
        <v>71</v>
      </c>
      <c r="B215" s="63"/>
      <c r="C215" s="59">
        <v>44520.807500000003</v>
      </c>
      <c r="D215" s="59">
        <v>6.9999999999999999E-4</v>
      </c>
      <c r="E215" s="62">
        <f t="shared" si="24"/>
        <v>786.99833667822713</v>
      </c>
      <c r="F215" s="73">
        <f t="shared" si="25"/>
        <v>787</v>
      </c>
      <c r="G215" s="62">
        <f t="shared" si="26"/>
        <v>-4.4049999996786937E-3</v>
      </c>
      <c r="J215" s="62">
        <f>+G215</f>
        <v>-4.4049999996786937E-3</v>
      </c>
      <c r="P215" s="136"/>
      <c r="Q215" s="137">
        <f t="shared" si="27"/>
        <v>29502.307500000003</v>
      </c>
    </row>
    <row r="216" spans="1:17" s="62" customFormat="1" ht="12.95" customHeight="1" x14ac:dyDescent="0.2">
      <c r="A216" s="135" t="s">
        <v>37</v>
      </c>
      <c r="B216" s="11"/>
      <c r="C216" s="59">
        <v>44544.652999999998</v>
      </c>
      <c r="D216" s="59"/>
      <c r="E216" s="62">
        <f t="shared" si="24"/>
        <v>796.00236376714815</v>
      </c>
      <c r="F216" s="73">
        <f t="shared" si="25"/>
        <v>796</v>
      </c>
      <c r="G216" s="62">
        <f t="shared" si="26"/>
        <v>6.2599999946542084E-3</v>
      </c>
      <c r="K216" s="62">
        <f>G216</f>
        <v>6.2599999946542084E-3</v>
      </c>
      <c r="P216" s="136"/>
      <c r="Q216" s="137">
        <f t="shared" si="27"/>
        <v>29526.152999999998</v>
      </c>
    </row>
    <row r="217" spans="1:17" s="62" customFormat="1" ht="12.95" customHeight="1" x14ac:dyDescent="0.2">
      <c r="A217" s="135" t="s">
        <v>37</v>
      </c>
      <c r="B217" s="11"/>
      <c r="C217" s="59">
        <v>44637.332999999999</v>
      </c>
      <c r="D217" s="59"/>
      <c r="E217" s="62">
        <f t="shared" si="24"/>
        <v>830.99820074273464</v>
      </c>
      <c r="F217" s="73">
        <f t="shared" si="25"/>
        <v>831</v>
      </c>
      <c r="G217" s="62">
        <f t="shared" si="26"/>
        <v>-4.765000005136244E-3</v>
      </c>
      <c r="K217" s="62">
        <f>G217</f>
        <v>-4.765000005136244E-3</v>
      </c>
      <c r="P217" s="136"/>
      <c r="Q217" s="137">
        <f t="shared" si="27"/>
        <v>29618.832999999999</v>
      </c>
    </row>
    <row r="218" spans="1:17" s="62" customFormat="1" ht="12.95" customHeight="1" x14ac:dyDescent="0.2">
      <c r="A218" s="141" t="s">
        <v>79</v>
      </c>
      <c r="B218" s="63"/>
      <c r="C218" s="59">
        <v>44637.334000000003</v>
      </c>
      <c r="D218" s="59"/>
      <c r="E218" s="62">
        <f t="shared" si="24"/>
        <v>830.99857834132229</v>
      </c>
      <c r="F218" s="73">
        <f t="shared" si="25"/>
        <v>831</v>
      </c>
      <c r="G218" s="62">
        <f t="shared" si="26"/>
        <v>-3.7650000012945384E-3</v>
      </c>
      <c r="N218" s="62">
        <f>G218</f>
        <v>-3.7650000012945384E-3</v>
      </c>
      <c r="P218" s="136"/>
      <c r="Q218" s="137">
        <f t="shared" si="27"/>
        <v>29618.834000000003</v>
      </c>
    </row>
    <row r="219" spans="1:17" s="62" customFormat="1" ht="12.95" customHeight="1" x14ac:dyDescent="0.2">
      <c r="A219" s="141" t="s">
        <v>81</v>
      </c>
      <c r="B219" s="63"/>
      <c r="C219" s="59">
        <v>44637.336000000003</v>
      </c>
      <c r="D219" s="59"/>
      <c r="E219" s="62">
        <f t="shared" si="24"/>
        <v>830.99933353849497</v>
      </c>
      <c r="F219" s="73">
        <f t="shared" si="25"/>
        <v>831</v>
      </c>
      <c r="G219" s="62">
        <f t="shared" si="26"/>
        <v>-1.7650000008870848E-3</v>
      </c>
      <c r="M219" s="62">
        <f>G219</f>
        <v>-1.7650000008870848E-3</v>
      </c>
      <c r="P219" s="136"/>
      <c r="Q219" s="137">
        <f t="shared" si="27"/>
        <v>29618.836000000003</v>
      </c>
    </row>
    <row r="220" spans="1:17" s="62" customFormat="1" ht="12.95" customHeight="1" x14ac:dyDescent="0.2">
      <c r="A220" s="141" t="s">
        <v>81</v>
      </c>
      <c r="B220" s="63"/>
      <c r="C220" s="59">
        <v>44645.29</v>
      </c>
      <c r="D220" s="59"/>
      <c r="E220" s="62">
        <f t="shared" si="24"/>
        <v>834.00275269369286</v>
      </c>
      <c r="F220" s="73">
        <f t="shared" si="25"/>
        <v>834</v>
      </c>
      <c r="G220" s="62">
        <f t="shared" si="26"/>
        <v>7.2899999941000715E-3</v>
      </c>
      <c r="M220" s="62">
        <f>G220</f>
        <v>7.2899999941000715E-3</v>
      </c>
      <c r="P220" s="136"/>
      <c r="Q220" s="137">
        <f t="shared" si="27"/>
        <v>29626.79</v>
      </c>
    </row>
    <row r="221" spans="1:17" s="62" customFormat="1" ht="12.95" customHeight="1" x14ac:dyDescent="0.2">
      <c r="A221" s="141" t="s">
        <v>83</v>
      </c>
      <c r="B221" s="63"/>
      <c r="C221" s="59">
        <v>44846.553999999996</v>
      </c>
      <c r="D221" s="59"/>
      <c r="E221" s="62">
        <f t="shared" si="24"/>
        <v>909.99975456091624</v>
      </c>
      <c r="F221" s="73">
        <f t="shared" si="25"/>
        <v>910</v>
      </c>
      <c r="G221" s="62">
        <f t="shared" si="26"/>
        <v>-6.5000000904547051E-4</v>
      </c>
      <c r="M221" s="62">
        <f>G221</f>
        <v>-6.5000000904547051E-4</v>
      </c>
      <c r="P221" s="136"/>
      <c r="Q221" s="137">
        <f t="shared" si="27"/>
        <v>29828.053999999996</v>
      </c>
    </row>
    <row r="222" spans="1:17" s="62" customFormat="1" ht="12.95" customHeight="1" x14ac:dyDescent="0.2">
      <c r="A222" s="135" t="s">
        <v>37</v>
      </c>
      <c r="B222" s="11"/>
      <c r="C222" s="59">
        <v>44875.686999999998</v>
      </c>
      <c r="D222" s="59"/>
      <c r="E222" s="62">
        <f t="shared" si="24"/>
        <v>921.00033417474674</v>
      </c>
      <c r="F222" s="73">
        <f t="shared" si="25"/>
        <v>921</v>
      </c>
      <c r="G222" s="62">
        <f t="shared" si="26"/>
        <v>8.8499999401392415E-4</v>
      </c>
      <c r="K222" s="62">
        <f>G222</f>
        <v>8.8499999401392415E-4</v>
      </c>
      <c r="P222" s="136"/>
      <c r="Q222" s="137">
        <f t="shared" si="27"/>
        <v>29857.186999999998</v>
      </c>
    </row>
    <row r="223" spans="1:17" s="62" customFormat="1" ht="12.95" customHeight="1" x14ac:dyDescent="0.2">
      <c r="A223" s="141" t="s">
        <v>84</v>
      </c>
      <c r="B223" s="63"/>
      <c r="C223" s="59">
        <v>44907.427000000003</v>
      </c>
      <c r="D223" s="59"/>
      <c r="E223" s="62">
        <f t="shared" si="24"/>
        <v>932.98531330298692</v>
      </c>
      <c r="F223" s="73">
        <f t="shared" si="25"/>
        <v>933</v>
      </c>
      <c r="M223" s="175">
        <v>-3.8894999997864943E-2</v>
      </c>
      <c r="P223" s="136"/>
      <c r="Q223" s="137">
        <f t="shared" si="27"/>
        <v>29888.927000000003</v>
      </c>
    </row>
    <row r="224" spans="1:17" s="62" customFormat="1" ht="12.95" customHeight="1" x14ac:dyDescent="0.2">
      <c r="A224" s="141" t="s">
        <v>86</v>
      </c>
      <c r="B224" s="63"/>
      <c r="C224" s="59">
        <v>44907.468000000001</v>
      </c>
      <c r="D224" s="59"/>
      <c r="E224" s="62">
        <f t="shared" si="24"/>
        <v>933.00079484502305</v>
      </c>
      <c r="F224" s="73">
        <f t="shared" si="25"/>
        <v>933</v>
      </c>
      <c r="G224" s="62">
        <f>C224-(C$7+F224*C$8)</f>
        <v>2.1049999995739199E-3</v>
      </c>
      <c r="M224" s="62">
        <f>G224</f>
        <v>2.1049999995739199E-3</v>
      </c>
      <c r="P224" s="136"/>
      <c r="Q224" s="137">
        <f t="shared" si="27"/>
        <v>29888.968000000001</v>
      </c>
    </row>
    <row r="225" spans="1:17" s="62" customFormat="1" ht="12.95" customHeight="1" x14ac:dyDescent="0.2">
      <c r="A225" s="141" t="s">
        <v>87</v>
      </c>
      <c r="B225" s="63"/>
      <c r="C225" s="59">
        <v>44915.400999999998</v>
      </c>
      <c r="D225" s="59"/>
      <c r="E225" s="62">
        <f t="shared" si="24"/>
        <v>935.996284429909</v>
      </c>
      <c r="F225" s="73">
        <f t="shared" si="25"/>
        <v>936</v>
      </c>
      <c r="G225" s="62">
        <f>C225-(C$7+F225*C$8)</f>
        <v>-9.8400000060792081E-3</v>
      </c>
      <c r="M225" s="62">
        <f>G225</f>
        <v>-9.8400000060792081E-3</v>
      </c>
      <c r="P225" s="136"/>
      <c r="Q225" s="137">
        <f t="shared" si="27"/>
        <v>29896.900999999998</v>
      </c>
    </row>
    <row r="226" spans="1:17" s="62" customFormat="1" ht="12.95" customHeight="1" x14ac:dyDescent="0.2">
      <c r="A226" s="135" t="s">
        <v>37</v>
      </c>
      <c r="B226" s="11"/>
      <c r="C226" s="59">
        <v>44944.538999999997</v>
      </c>
      <c r="D226" s="59"/>
      <c r="E226" s="62">
        <f t="shared" si="24"/>
        <v>946.99875203666988</v>
      </c>
      <c r="F226" s="73">
        <f t="shared" si="25"/>
        <v>947</v>
      </c>
      <c r="G226" s="62">
        <f>C226-(C$7+F226*C$8)</f>
        <v>-3.3050000056391582E-3</v>
      </c>
      <c r="K226" s="62">
        <f>G226</f>
        <v>-3.3050000056391582E-3</v>
      </c>
      <c r="P226" s="136"/>
      <c r="Q226" s="137">
        <f t="shared" si="27"/>
        <v>29926.038999999997</v>
      </c>
    </row>
    <row r="227" spans="1:17" s="62" customFormat="1" ht="12.95" customHeight="1" x14ac:dyDescent="0.2">
      <c r="A227" s="135" t="s">
        <v>37</v>
      </c>
      <c r="B227" s="11"/>
      <c r="C227" s="59">
        <v>44957.794000000002</v>
      </c>
      <c r="D227" s="59"/>
      <c r="E227" s="62">
        <f t="shared" si="24"/>
        <v>952.0038212976923</v>
      </c>
      <c r="F227" s="73">
        <f t="shared" si="25"/>
        <v>952</v>
      </c>
      <c r="G227" s="62">
        <f>C227-(C$7+F227*C$8)</f>
        <v>1.0119999999005813E-2</v>
      </c>
      <c r="K227" s="62">
        <f>G227</f>
        <v>1.0119999999005813E-2</v>
      </c>
      <c r="P227" s="136"/>
      <c r="Q227" s="137">
        <f t="shared" si="27"/>
        <v>29939.294000000002</v>
      </c>
    </row>
    <row r="228" spans="1:17" s="62" customFormat="1" ht="12.95" customHeight="1" x14ac:dyDescent="0.2">
      <c r="A228" s="141" t="s">
        <v>87</v>
      </c>
      <c r="B228" s="63"/>
      <c r="C228" s="59">
        <v>44987.468000000001</v>
      </c>
      <c r="D228" s="59"/>
      <c r="E228" s="62">
        <f t="shared" si="24"/>
        <v>963.20868174669442</v>
      </c>
      <c r="F228" s="73">
        <f t="shared" si="25"/>
        <v>963</v>
      </c>
      <c r="M228" s="175">
        <v>0.55265499999950407</v>
      </c>
      <c r="P228" s="136"/>
      <c r="Q228" s="137">
        <f t="shared" si="27"/>
        <v>29968.968000000001</v>
      </c>
    </row>
    <row r="229" spans="1:17" s="62" customFormat="1" ht="12.95" customHeight="1" x14ac:dyDescent="0.2">
      <c r="A229" s="135" t="s">
        <v>37</v>
      </c>
      <c r="B229" s="11"/>
      <c r="C229" s="59">
        <v>44989.563000000002</v>
      </c>
      <c r="D229" s="59"/>
      <c r="E229" s="62">
        <f t="shared" si="24"/>
        <v>963.99975078493242</v>
      </c>
      <c r="F229" s="73">
        <f t="shared" si="25"/>
        <v>964</v>
      </c>
      <c r="G229" s="62">
        <f>C229-(C$7+F229*C$8)</f>
        <v>-6.5999999787891284E-4</v>
      </c>
      <c r="K229" s="62">
        <f>G229</f>
        <v>-6.5999999787891284E-4</v>
      </c>
      <c r="P229" s="136"/>
      <c r="Q229" s="137">
        <f t="shared" si="27"/>
        <v>29971.063000000002</v>
      </c>
    </row>
    <row r="230" spans="1:17" s="62" customFormat="1" ht="12.95" customHeight="1" x14ac:dyDescent="0.2">
      <c r="A230" s="141" t="s">
        <v>89</v>
      </c>
      <c r="B230" s="63"/>
      <c r="C230" s="59">
        <v>45013.396999999997</v>
      </c>
      <c r="D230" s="59"/>
      <c r="E230" s="62">
        <f t="shared" si="24"/>
        <v>972.99943549011107</v>
      </c>
      <c r="F230" s="73">
        <f t="shared" si="25"/>
        <v>973</v>
      </c>
      <c r="G230" s="62">
        <f>C230-(C$7+F230*C$8)</f>
        <v>-1.4950000040698797E-3</v>
      </c>
      <c r="M230" s="62">
        <f>G230</f>
        <v>-1.4950000040698797E-3</v>
      </c>
      <c r="P230" s="136"/>
      <c r="Q230" s="137">
        <f t="shared" si="27"/>
        <v>29994.896999999997</v>
      </c>
    </row>
    <row r="231" spans="1:17" s="62" customFormat="1" ht="12.95" customHeight="1" x14ac:dyDescent="0.2">
      <c r="A231" s="135" t="s">
        <v>37</v>
      </c>
      <c r="B231" s="11"/>
      <c r="C231" s="59">
        <v>45018.688000000002</v>
      </c>
      <c r="D231" s="59"/>
      <c r="E231" s="62">
        <f t="shared" si="24"/>
        <v>974.99730961007219</v>
      </c>
      <c r="F231" s="73">
        <f t="shared" si="25"/>
        <v>975</v>
      </c>
      <c r="G231" s="62">
        <f>C231-(C$7+F231*C$8)</f>
        <v>-7.1250000037252903E-3</v>
      </c>
      <c r="K231" s="62">
        <f>G231</f>
        <v>-7.1250000037252903E-3</v>
      </c>
      <c r="P231" s="136"/>
      <c r="Q231" s="137">
        <f t="shared" si="27"/>
        <v>30000.188000000002</v>
      </c>
    </row>
    <row r="232" spans="1:17" s="62" customFormat="1" ht="12.95" customHeight="1" x14ac:dyDescent="0.2">
      <c r="A232" s="141" t="s">
        <v>91</v>
      </c>
      <c r="B232" s="63"/>
      <c r="C232" s="59">
        <v>45021.345000000001</v>
      </c>
      <c r="D232" s="59"/>
      <c r="E232" s="62">
        <f t="shared" si="24"/>
        <v>976.00058905379365</v>
      </c>
      <c r="F232" s="73">
        <f t="shared" si="25"/>
        <v>976</v>
      </c>
      <c r="G232" s="62">
        <f>C232-(C$7+F232*C$8)</f>
        <v>1.5599999969708733E-3</v>
      </c>
      <c r="N232" s="62">
        <f>G232</f>
        <v>1.5599999969708733E-3</v>
      </c>
      <c r="P232" s="136"/>
      <c r="Q232" s="137">
        <f t="shared" si="27"/>
        <v>30002.845000000001</v>
      </c>
    </row>
    <row r="233" spans="1:17" s="62" customFormat="1" ht="12.95" customHeight="1" x14ac:dyDescent="0.2">
      <c r="A233" s="141" t="s">
        <v>91</v>
      </c>
      <c r="B233" s="63"/>
      <c r="C233" s="59">
        <v>45021.368000000002</v>
      </c>
      <c r="D233" s="59"/>
      <c r="E233" s="62">
        <f t="shared" si="24"/>
        <v>976.00927382127827</v>
      </c>
      <c r="F233" s="73">
        <f t="shared" si="25"/>
        <v>976</v>
      </c>
      <c r="N233" s="175">
        <v>2.4559999998018611E-2</v>
      </c>
      <c r="P233" s="136"/>
      <c r="Q233" s="137">
        <f t="shared" si="27"/>
        <v>30002.868000000002</v>
      </c>
    </row>
    <row r="234" spans="1:17" s="62" customFormat="1" ht="12.95" customHeight="1" x14ac:dyDescent="0.2">
      <c r="A234" s="135" t="s">
        <v>37</v>
      </c>
      <c r="B234" s="11"/>
      <c r="C234" s="59">
        <v>45026.64</v>
      </c>
      <c r="D234" s="59"/>
      <c r="E234" s="62">
        <f t="shared" si="24"/>
        <v>977.9999735680974</v>
      </c>
      <c r="F234" s="73">
        <f t="shared" si="25"/>
        <v>978</v>
      </c>
      <c r="G234" s="62">
        <f t="shared" ref="G234:G265" si="28">C234-(C$7+F234*C$8)</f>
        <v>-7.0000001869630069E-5</v>
      </c>
      <c r="K234" s="62">
        <f>G234</f>
        <v>-7.0000001869630069E-5</v>
      </c>
      <c r="P234" s="136"/>
      <c r="Q234" s="137">
        <f t="shared" si="27"/>
        <v>30008.14</v>
      </c>
    </row>
    <row r="235" spans="1:17" s="62" customFormat="1" ht="12.95" customHeight="1" x14ac:dyDescent="0.2">
      <c r="A235" s="141" t="s">
        <v>92</v>
      </c>
      <c r="B235" s="63"/>
      <c r="C235" s="59">
        <v>45193.482000000004</v>
      </c>
      <c r="D235" s="59"/>
      <c r="E235" s="62">
        <f t="shared" si="24"/>
        <v>1040.9992768987072</v>
      </c>
      <c r="F235" s="73">
        <f t="shared" si="25"/>
        <v>1041</v>
      </c>
      <c r="G235" s="62">
        <f t="shared" si="28"/>
        <v>-1.9150000007357448E-3</v>
      </c>
      <c r="M235" s="62">
        <f t="shared" ref="M235:M241" si="29">G235</f>
        <v>-1.9150000007357448E-3</v>
      </c>
      <c r="P235" s="136"/>
      <c r="Q235" s="137">
        <f t="shared" si="27"/>
        <v>30174.982000000004</v>
      </c>
    </row>
    <row r="236" spans="1:17" s="62" customFormat="1" ht="12.95" customHeight="1" x14ac:dyDescent="0.2">
      <c r="A236" s="141" t="s">
        <v>92</v>
      </c>
      <c r="B236" s="63"/>
      <c r="C236" s="59">
        <v>45193.483999999997</v>
      </c>
      <c r="D236" s="59"/>
      <c r="E236" s="62">
        <f t="shared" si="24"/>
        <v>1041.0000320958773</v>
      </c>
      <c r="F236" s="73">
        <f t="shared" si="25"/>
        <v>1041</v>
      </c>
      <c r="G236" s="62">
        <f t="shared" si="28"/>
        <v>8.4999992395751178E-5</v>
      </c>
      <c r="M236" s="62">
        <f t="shared" si="29"/>
        <v>8.4999992395751178E-5</v>
      </c>
      <c r="P236" s="136"/>
      <c r="Q236" s="137">
        <f t="shared" si="27"/>
        <v>30174.983999999997</v>
      </c>
    </row>
    <row r="237" spans="1:17" s="62" customFormat="1" ht="12.95" customHeight="1" x14ac:dyDescent="0.2">
      <c r="A237" s="141" t="s">
        <v>93</v>
      </c>
      <c r="B237" s="63"/>
      <c r="C237" s="59">
        <v>45323.247000000003</v>
      </c>
      <c r="D237" s="59"/>
      <c r="E237" s="62">
        <f t="shared" si="24"/>
        <v>1089.9983574461496</v>
      </c>
      <c r="F237" s="73">
        <f t="shared" si="25"/>
        <v>1090</v>
      </c>
      <c r="G237" s="62">
        <f t="shared" si="28"/>
        <v>-4.3500000028871E-3</v>
      </c>
      <c r="M237" s="62">
        <f t="shared" si="29"/>
        <v>-4.3500000028871E-3</v>
      </c>
      <c r="P237" s="136"/>
      <c r="Q237" s="137">
        <f t="shared" si="27"/>
        <v>30304.747000000003</v>
      </c>
    </row>
    <row r="238" spans="1:17" s="62" customFormat="1" ht="12.95" customHeight="1" x14ac:dyDescent="0.2">
      <c r="A238" s="141" t="s">
        <v>93</v>
      </c>
      <c r="B238" s="63"/>
      <c r="C238" s="59">
        <v>45323.249000000003</v>
      </c>
      <c r="D238" s="59"/>
      <c r="E238" s="62">
        <f t="shared" si="24"/>
        <v>1089.9991126433222</v>
      </c>
      <c r="F238" s="73">
        <f t="shared" si="25"/>
        <v>1090</v>
      </c>
      <c r="G238" s="62">
        <f t="shared" si="28"/>
        <v>-2.3500000024796464E-3</v>
      </c>
      <c r="M238" s="62">
        <f t="shared" si="29"/>
        <v>-2.3500000024796464E-3</v>
      </c>
      <c r="P238" s="136"/>
      <c r="Q238" s="137">
        <f t="shared" si="27"/>
        <v>30304.749000000003</v>
      </c>
    </row>
    <row r="239" spans="1:17" s="62" customFormat="1" ht="12.95" customHeight="1" x14ac:dyDescent="0.2">
      <c r="A239" s="141" t="s">
        <v>93</v>
      </c>
      <c r="B239" s="63"/>
      <c r="C239" s="59">
        <v>45352.381999999998</v>
      </c>
      <c r="D239" s="59"/>
      <c r="E239" s="62">
        <f t="shared" si="24"/>
        <v>1100.9996922571499</v>
      </c>
      <c r="F239" s="73">
        <f t="shared" si="25"/>
        <v>1101</v>
      </c>
      <c r="G239" s="62">
        <f t="shared" si="28"/>
        <v>-8.1500000669620931E-4</v>
      </c>
      <c r="M239" s="62">
        <f t="shared" si="29"/>
        <v>-8.1500000669620931E-4</v>
      </c>
      <c r="P239" s="136"/>
      <c r="Q239" s="137">
        <f t="shared" si="27"/>
        <v>30333.881999999998</v>
      </c>
    </row>
    <row r="240" spans="1:17" s="62" customFormat="1" ht="12.95" customHeight="1" x14ac:dyDescent="0.2">
      <c r="A240" s="141" t="s">
        <v>95</v>
      </c>
      <c r="B240" s="63"/>
      <c r="C240" s="59">
        <v>45368.271000000001</v>
      </c>
      <c r="D240" s="59"/>
      <c r="E240" s="62">
        <f t="shared" si="24"/>
        <v>1106.9993561944093</v>
      </c>
      <c r="F240" s="73">
        <f t="shared" si="25"/>
        <v>1107</v>
      </c>
      <c r="G240" s="62">
        <f t="shared" si="28"/>
        <v>-1.7050000024028122E-3</v>
      </c>
      <c r="M240" s="62">
        <f t="shared" si="29"/>
        <v>-1.7050000024028122E-3</v>
      </c>
      <c r="P240" s="136"/>
      <c r="Q240" s="137">
        <f t="shared" si="27"/>
        <v>30349.771000000001</v>
      </c>
    </row>
    <row r="241" spans="1:17" s="62" customFormat="1" ht="12.95" customHeight="1" x14ac:dyDescent="0.2">
      <c r="A241" s="141" t="s">
        <v>95</v>
      </c>
      <c r="B241" s="63"/>
      <c r="C241" s="59">
        <v>45405.34</v>
      </c>
      <c r="D241" s="59"/>
      <c r="E241" s="62">
        <f t="shared" si="24"/>
        <v>1120.9965581888835</v>
      </c>
      <c r="F241" s="73">
        <f t="shared" si="25"/>
        <v>1121</v>
      </c>
      <c r="G241" s="62">
        <f t="shared" si="28"/>
        <v>-9.115000008023344E-3</v>
      </c>
      <c r="M241" s="62">
        <f t="shared" si="29"/>
        <v>-9.115000008023344E-3</v>
      </c>
      <c r="P241" s="136"/>
      <c r="Q241" s="137">
        <f t="shared" si="27"/>
        <v>30386.839999999997</v>
      </c>
    </row>
    <row r="242" spans="1:17" s="62" customFormat="1" ht="12.95" customHeight="1" x14ac:dyDescent="0.2">
      <c r="A242" s="141" t="s">
        <v>96</v>
      </c>
      <c r="B242" s="63"/>
      <c r="C242" s="59">
        <v>45577.491999999998</v>
      </c>
      <c r="D242" s="59"/>
      <c r="E242" s="62">
        <f t="shared" si="24"/>
        <v>1186.000910012591</v>
      </c>
      <c r="F242" s="73">
        <f t="shared" si="25"/>
        <v>1186</v>
      </c>
      <c r="G242" s="62">
        <f t="shared" si="28"/>
        <v>2.4099999936879613E-3</v>
      </c>
      <c r="N242" s="62">
        <f>G242</f>
        <v>2.4099999936879613E-3</v>
      </c>
      <c r="P242" s="136"/>
      <c r="Q242" s="137">
        <f t="shared" si="27"/>
        <v>30558.991999999998</v>
      </c>
    </row>
    <row r="243" spans="1:17" s="62" customFormat="1" ht="12.95" customHeight="1" x14ac:dyDescent="0.2">
      <c r="A243" s="141" t="s">
        <v>79</v>
      </c>
      <c r="B243" s="63"/>
      <c r="C243" s="59">
        <v>45622.510999999999</v>
      </c>
      <c r="D243" s="59"/>
      <c r="E243" s="62">
        <f t="shared" si="24"/>
        <v>1203.0000207679204</v>
      </c>
      <c r="F243" s="73">
        <f t="shared" si="25"/>
        <v>1203</v>
      </c>
      <c r="G243" s="62">
        <f t="shared" si="28"/>
        <v>5.499999679159373E-5</v>
      </c>
      <c r="N243" s="62">
        <f>G243</f>
        <v>5.499999679159373E-5</v>
      </c>
      <c r="P243" s="136"/>
      <c r="Q243" s="137">
        <f t="shared" si="27"/>
        <v>30604.010999999999</v>
      </c>
    </row>
    <row r="244" spans="1:17" s="62" customFormat="1" ht="12.95" customHeight="1" x14ac:dyDescent="0.2">
      <c r="A244" s="141" t="s">
        <v>79</v>
      </c>
      <c r="B244" s="63"/>
      <c r="C244" s="59">
        <v>45622.514000000003</v>
      </c>
      <c r="D244" s="59"/>
      <c r="E244" s="62">
        <f t="shared" si="24"/>
        <v>1203.0011535636809</v>
      </c>
      <c r="F244" s="73">
        <f t="shared" si="25"/>
        <v>1203</v>
      </c>
      <c r="G244" s="62">
        <f t="shared" si="28"/>
        <v>3.055000001040753E-3</v>
      </c>
      <c r="N244" s="62">
        <f>G244</f>
        <v>3.055000001040753E-3</v>
      </c>
      <c r="P244" s="136"/>
      <c r="Q244" s="137">
        <f t="shared" si="27"/>
        <v>30604.014000000003</v>
      </c>
    </row>
    <row r="245" spans="1:17" s="62" customFormat="1" ht="12.95" customHeight="1" x14ac:dyDescent="0.2">
      <c r="A245" s="141" t="s">
        <v>79</v>
      </c>
      <c r="B245" s="63"/>
      <c r="C245" s="59">
        <v>45646.343000000001</v>
      </c>
      <c r="D245" s="59"/>
      <c r="E245" s="62">
        <f t="shared" si="24"/>
        <v>1211.998950275929</v>
      </c>
      <c r="F245" s="73">
        <f t="shared" si="25"/>
        <v>1212</v>
      </c>
      <c r="G245" s="62">
        <f t="shared" si="28"/>
        <v>-2.7800000025308691E-3</v>
      </c>
      <c r="N245" s="62">
        <f>G245</f>
        <v>-2.7800000025308691E-3</v>
      </c>
      <c r="P245" s="136"/>
      <c r="Q245" s="137">
        <f t="shared" si="27"/>
        <v>30627.843000000001</v>
      </c>
    </row>
    <row r="246" spans="1:17" s="62" customFormat="1" ht="12.95" customHeight="1" x14ac:dyDescent="0.2">
      <c r="A246" s="135" t="s">
        <v>37</v>
      </c>
      <c r="B246" s="11"/>
      <c r="C246" s="59">
        <v>45651.641000000003</v>
      </c>
      <c r="D246" s="59"/>
      <c r="E246" s="62">
        <f t="shared" si="24"/>
        <v>1213.9994675859932</v>
      </c>
      <c r="F246" s="73">
        <f t="shared" si="25"/>
        <v>1214</v>
      </c>
      <c r="G246" s="62">
        <f t="shared" si="28"/>
        <v>-1.4099999971222132E-3</v>
      </c>
      <c r="K246" s="62">
        <f>G246</f>
        <v>-1.4099999971222132E-3</v>
      </c>
      <c r="P246" s="136"/>
      <c r="Q246" s="137">
        <f t="shared" si="27"/>
        <v>30633.141000000003</v>
      </c>
    </row>
    <row r="247" spans="1:17" s="62" customFormat="1" ht="12.95" customHeight="1" x14ac:dyDescent="0.2">
      <c r="A247" s="141" t="s">
        <v>97</v>
      </c>
      <c r="B247" s="63"/>
      <c r="C247" s="59">
        <v>46006.516000000003</v>
      </c>
      <c r="D247" s="59"/>
      <c r="E247" s="62">
        <f t="shared" si="24"/>
        <v>1347.9997658888763</v>
      </c>
      <c r="F247" s="73">
        <f t="shared" si="25"/>
        <v>1348</v>
      </c>
      <c r="G247" s="62">
        <f t="shared" si="28"/>
        <v>-6.1999999888939783E-4</v>
      </c>
      <c r="M247" s="62">
        <f>G247</f>
        <v>-6.1999999888939783E-4</v>
      </c>
      <c r="P247" s="136"/>
      <c r="Q247" s="137">
        <f t="shared" si="27"/>
        <v>30988.016000000003</v>
      </c>
    </row>
    <row r="248" spans="1:17" s="62" customFormat="1" ht="12.95" customHeight="1" x14ac:dyDescent="0.2">
      <c r="A248" s="135" t="s">
        <v>37</v>
      </c>
      <c r="B248" s="11"/>
      <c r="C248" s="59">
        <v>46043.595999999998</v>
      </c>
      <c r="D248" s="59"/>
      <c r="E248" s="62">
        <f t="shared" si="24"/>
        <v>1362.0011214677991</v>
      </c>
      <c r="F248" s="73">
        <f t="shared" si="25"/>
        <v>1362</v>
      </c>
      <c r="G248" s="62">
        <f t="shared" si="28"/>
        <v>2.9699999940930866E-3</v>
      </c>
      <c r="K248" s="62">
        <f>G248</f>
        <v>2.9699999940930866E-3</v>
      </c>
      <c r="P248" s="136"/>
      <c r="Q248" s="137">
        <f t="shared" si="27"/>
        <v>31025.095999999998</v>
      </c>
    </row>
    <row r="249" spans="1:17" s="62" customFormat="1" ht="12.95" customHeight="1" x14ac:dyDescent="0.2">
      <c r="A249" s="141" t="s">
        <v>98</v>
      </c>
      <c r="B249" s="63"/>
      <c r="C249" s="59">
        <v>46059.485999999997</v>
      </c>
      <c r="D249" s="59"/>
      <c r="E249" s="62">
        <f t="shared" si="24"/>
        <v>1368.0011630036433</v>
      </c>
      <c r="F249" s="73">
        <f t="shared" si="25"/>
        <v>1368</v>
      </c>
      <c r="G249" s="62">
        <f t="shared" si="28"/>
        <v>3.0799999949522316E-3</v>
      </c>
      <c r="N249" s="62">
        <f>G249</f>
        <v>3.0799999949522316E-3</v>
      </c>
      <c r="P249" s="136"/>
      <c r="Q249" s="137">
        <f t="shared" si="27"/>
        <v>31040.985999999997</v>
      </c>
    </row>
    <row r="250" spans="1:17" s="62" customFormat="1" ht="12.95" customHeight="1" x14ac:dyDescent="0.2">
      <c r="A250" s="141" t="s">
        <v>99</v>
      </c>
      <c r="B250" s="63"/>
      <c r="C250" s="59">
        <v>46083.326999999997</v>
      </c>
      <c r="D250" s="59"/>
      <c r="E250" s="62">
        <f t="shared" si="24"/>
        <v>1377.0034908989278</v>
      </c>
      <c r="F250" s="73">
        <f t="shared" si="25"/>
        <v>1377</v>
      </c>
      <c r="G250" s="62">
        <f t="shared" si="28"/>
        <v>9.2449999938253313E-3</v>
      </c>
      <c r="M250" s="62">
        <f>G250</f>
        <v>9.2449999938253313E-3</v>
      </c>
      <c r="P250" s="136"/>
      <c r="Q250" s="137">
        <f t="shared" si="27"/>
        <v>31064.826999999997</v>
      </c>
    </row>
    <row r="251" spans="1:17" s="62" customFormat="1" ht="12.95" customHeight="1" x14ac:dyDescent="0.2">
      <c r="A251" s="59" t="s">
        <v>188</v>
      </c>
      <c r="B251" s="63" t="s">
        <v>131</v>
      </c>
      <c r="C251" s="59">
        <v>46112.451000000001</v>
      </c>
      <c r="D251" s="59" t="s">
        <v>150</v>
      </c>
      <c r="E251" s="62">
        <f t="shared" si="24"/>
        <v>1388.0006721254824</v>
      </c>
      <c r="F251" s="73">
        <f t="shared" si="25"/>
        <v>1388</v>
      </c>
      <c r="G251" s="62">
        <f t="shared" si="28"/>
        <v>1.7799999986891635E-3</v>
      </c>
      <c r="J251" s="62">
        <f>G251</f>
        <v>1.7799999986891635E-3</v>
      </c>
      <c r="O251" s="62">
        <f ca="1">+C$11+C$12*F251</f>
        <v>3.0265648324346223E-2</v>
      </c>
      <c r="P251" s="136"/>
      <c r="Q251" s="137">
        <f t="shared" si="27"/>
        <v>31093.951000000001</v>
      </c>
    </row>
    <row r="252" spans="1:17" s="62" customFormat="1" ht="12.95" customHeight="1" x14ac:dyDescent="0.2">
      <c r="A252" s="141" t="s">
        <v>100</v>
      </c>
      <c r="B252" s="63"/>
      <c r="C252" s="59">
        <v>46120.402000000002</v>
      </c>
      <c r="D252" s="59"/>
      <c r="E252" s="62">
        <f t="shared" si="24"/>
        <v>1391.0029584849228</v>
      </c>
      <c r="F252" s="73">
        <f t="shared" si="25"/>
        <v>1391</v>
      </c>
      <c r="G252" s="62">
        <f t="shared" si="28"/>
        <v>7.8349999967031181E-3</v>
      </c>
      <c r="M252" s="62">
        <f>G252</f>
        <v>7.8349999967031181E-3</v>
      </c>
      <c r="P252" s="136"/>
      <c r="Q252" s="137">
        <f t="shared" si="27"/>
        <v>31101.902000000002</v>
      </c>
    </row>
    <row r="253" spans="1:17" s="62" customFormat="1" ht="12.95" customHeight="1" x14ac:dyDescent="0.2">
      <c r="A253" s="59" t="s">
        <v>188</v>
      </c>
      <c r="B253" s="63" t="s">
        <v>131</v>
      </c>
      <c r="C253" s="59">
        <v>46292.538999999997</v>
      </c>
      <c r="D253" s="59" t="s">
        <v>150</v>
      </c>
      <c r="E253" s="62">
        <f t="shared" si="24"/>
        <v>1456.0016463298336</v>
      </c>
      <c r="F253" s="73">
        <f t="shared" si="25"/>
        <v>1456</v>
      </c>
      <c r="G253" s="62">
        <f t="shared" si="28"/>
        <v>4.3599999917205423E-3</v>
      </c>
      <c r="J253" s="62">
        <f>G253</f>
        <v>4.3599999917205423E-3</v>
      </c>
      <c r="O253" s="62">
        <f ca="1">+C$11+C$12*F253</f>
        <v>3.3587513478839884E-2</v>
      </c>
      <c r="P253" s="136"/>
      <c r="Q253" s="137">
        <f t="shared" si="27"/>
        <v>31274.038999999997</v>
      </c>
    </row>
    <row r="254" spans="1:17" s="62" customFormat="1" ht="12.95" customHeight="1" x14ac:dyDescent="0.2">
      <c r="A254" s="135" t="s">
        <v>37</v>
      </c>
      <c r="B254" s="11"/>
      <c r="C254" s="59">
        <v>46403.777000000002</v>
      </c>
      <c r="D254" s="59"/>
      <c r="E254" s="62">
        <f t="shared" si="24"/>
        <v>1498.004957869437</v>
      </c>
      <c r="F254" s="73">
        <f t="shared" si="25"/>
        <v>1498</v>
      </c>
      <c r="G254" s="62">
        <f t="shared" si="28"/>
        <v>1.3129999999364372E-2</v>
      </c>
      <c r="K254" s="62">
        <f>G254</f>
        <v>1.3129999999364372E-2</v>
      </c>
      <c r="P254" s="136"/>
      <c r="Q254" s="137">
        <f t="shared" si="27"/>
        <v>31385.277000000002</v>
      </c>
    </row>
    <row r="255" spans="1:17" s="62" customFormat="1" ht="12.95" customHeight="1" x14ac:dyDescent="0.2">
      <c r="A255" s="135" t="s">
        <v>37</v>
      </c>
      <c r="B255" s="11"/>
      <c r="C255" s="59">
        <v>46403.783000000003</v>
      </c>
      <c r="D255" s="59"/>
      <c r="E255" s="62">
        <f t="shared" si="24"/>
        <v>1498.0072234609552</v>
      </c>
      <c r="F255" s="73">
        <f t="shared" si="25"/>
        <v>1498</v>
      </c>
      <c r="G255" s="62">
        <f t="shared" si="28"/>
        <v>1.9130000000586733E-2</v>
      </c>
      <c r="K255" s="62">
        <f>G255</f>
        <v>1.9130000000586733E-2</v>
      </c>
      <c r="P255" s="136"/>
      <c r="Q255" s="137">
        <f t="shared" si="27"/>
        <v>31385.283000000003</v>
      </c>
    </row>
    <row r="256" spans="1:17" s="62" customFormat="1" ht="12.95" customHeight="1" x14ac:dyDescent="0.2">
      <c r="A256" s="135" t="s">
        <v>37</v>
      </c>
      <c r="B256" s="11"/>
      <c r="C256" s="59">
        <v>46411.724999999999</v>
      </c>
      <c r="D256" s="59"/>
      <c r="E256" s="62">
        <f t="shared" si="24"/>
        <v>1501.0061114331168</v>
      </c>
      <c r="F256" s="73">
        <f t="shared" si="25"/>
        <v>1501</v>
      </c>
      <c r="G256" s="62">
        <f t="shared" si="28"/>
        <v>1.6184999993129168E-2</v>
      </c>
      <c r="K256" s="62">
        <f>G256</f>
        <v>1.6184999993129168E-2</v>
      </c>
      <c r="P256" s="136"/>
      <c r="Q256" s="137">
        <f t="shared" si="27"/>
        <v>31393.224999999999</v>
      </c>
    </row>
    <row r="257" spans="1:17" s="62" customFormat="1" ht="12.95" customHeight="1" x14ac:dyDescent="0.2">
      <c r="A257" s="59" t="s">
        <v>189</v>
      </c>
      <c r="B257" s="63" t="s">
        <v>131</v>
      </c>
      <c r="C257" s="59">
        <v>46411.726000000002</v>
      </c>
      <c r="D257" s="59" t="s">
        <v>150</v>
      </c>
      <c r="E257" s="62">
        <f t="shared" si="24"/>
        <v>1501.0064890317046</v>
      </c>
      <c r="F257" s="73">
        <f t="shared" si="25"/>
        <v>1501</v>
      </c>
      <c r="G257" s="62">
        <f t="shared" si="28"/>
        <v>1.7184999996970873E-2</v>
      </c>
      <c r="J257" s="62">
        <f>G257</f>
        <v>1.7184999996970873E-2</v>
      </c>
      <c r="O257" s="62">
        <f ca="1">+C$11+C$12*F257</f>
        <v>3.5785806595784217E-2</v>
      </c>
      <c r="P257" s="136"/>
      <c r="Q257" s="137">
        <f t="shared" si="27"/>
        <v>31393.226000000002</v>
      </c>
    </row>
    <row r="258" spans="1:17" s="62" customFormat="1" ht="12.95" customHeight="1" x14ac:dyDescent="0.2">
      <c r="A258" s="135" t="s">
        <v>37</v>
      </c>
      <c r="B258" s="11"/>
      <c r="C258" s="59">
        <v>46456.735000000001</v>
      </c>
      <c r="D258" s="59"/>
      <c r="E258" s="62">
        <f t="shared" si="24"/>
        <v>1518.0018238011705</v>
      </c>
      <c r="F258" s="73">
        <f t="shared" si="25"/>
        <v>1518</v>
      </c>
      <c r="G258" s="62">
        <f t="shared" si="28"/>
        <v>4.8299999980372377E-3</v>
      </c>
      <c r="K258" s="62">
        <f>G258</f>
        <v>4.8299999980372377E-3</v>
      </c>
      <c r="P258" s="136"/>
      <c r="Q258" s="137">
        <f t="shared" si="27"/>
        <v>31438.235000000001</v>
      </c>
    </row>
    <row r="259" spans="1:17" s="62" customFormat="1" ht="12.95" customHeight="1" x14ac:dyDescent="0.2">
      <c r="A259" s="135" t="s">
        <v>37</v>
      </c>
      <c r="B259" s="11"/>
      <c r="C259" s="59">
        <v>46464.690999999999</v>
      </c>
      <c r="D259" s="59"/>
      <c r="E259" s="62">
        <f t="shared" si="24"/>
        <v>1521.0059981535412</v>
      </c>
      <c r="F259" s="73">
        <f t="shared" si="25"/>
        <v>1521</v>
      </c>
      <c r="G259" s="62">
        <f t="shared" si="28"/>
        <v>1.5884999993431848E-2</v>
      </c>
      <c r="K259" s="62">
        <f>G259</f>
        <v>1.5884999993431848E-2</v>
      </c>
      <c r="P259" s="136"/>
      <c r="Q259" s="137">
        <f t="shared" si="27"/>
        <v>31446.190999999999</v>
      </c>
    </row>
    <row r="260" spans="1:17" s="62" customFormat="1" ht="12.95" customHeight="1" x14ac:dyDescent="0.2">
      <c r="A260" s="135" t="s">
        <v>37</v>
      </c>
      <c r="B260" s="11"/>
      <c r="C260" s="59">
        <v>46472.627999999997</v>
      </c>
      <c r="D260" s="59"/>
      <c r="E260" s="62">
        <f t="shared" si="24"/>
        <v>1524.0029981327725</v>
      </c>
      <c r="F260" s="73">
        <f t="shared" si="25"/>
        <v>1524</v>
      </c>
      <c r="G260" s="62">
        <f t="shared" si="28"/>
        <v>7.9399999958695844E-3</v>
      </c>
      <c r="K260" s="62">
        <f>G260</f>
        <v>7.9399999958695844E-3</v>
      </c>
      <c r="P260" s="136"/>
      <c r="Q260" s="137">
        <f t="shared" si="27"/>
        <v>31454.127999999997</v>
      </c>
    </row>
    <row r="261" spans="1:17" s="62" customFormat="1" ht="12.95" customHeight="1" x14ac:dyDescent="0.2">
      <c r="A261" s="135" t="s">
        <v>37</v>
      </c>
      <c r="B261" s="11"/>
      <c r="C261" s="59">
        <v>46472.631999999998</v>
      </c>
      <c r="D261" s="59"/>
      <c r="E261" s="62">
        <f t="shared" si="24"/>
        <v>1524.0045085271179</v>
      </c>
      <c r="F261" s="73">
        <f t="shared" si="25"/>
        <v>1524</v>
      </c>
      <c r="G261" s="62">
        <f t="shared" si="28"/>
        <v>1.1939999996684492E-2</v>
      </c>
      <c r="K261" s="62">
        <f>G261</f>
        <v>1.1939999996684492E-2</v>
      </c>
      <c r="P261" s="136"/>
      <c r="Q261" s="137">
        <f t="shared" si="27"/>
        <v>31454.131999999998</v>
      </c>
    </row>
    <row r="262" spans="1:17" s="62" customFormat="1" ht="12.95" customHeight="1" x14ac:dyDescent="0.2">
      <c r="A262" s="135" t="s">
        <v>37</v>
      </c>
      <c r="B262" s="11"/>
      <c r="C262" s="59">
        <v>46713.631000000001</v>
      </c>
      <c r="D262" s="59"/>
      <c r="E262" s="62">
        <f t="shared" si="24"/>
        <v>1615.0053902198181</v>
      </c>
      <c r="F262" s="73">
        <f t="shared" si="25"/>
        <v>1615</v>
      </c>
      <c r="G262" s="62">
        <f t="shared" si="28"/>
        <v>1.4275000001362059E-2</v>
      </c>
      <c r="K262" s="62">
        <f>G262</f>
        <v>1.4275000001362059E-2</v>
      </c>
      <c r="P262" s="136"/>
      <c r="Q262" s="137">
        <f t="shared" si="27"/>
        <v>31695.131000000001</v>
      </c>
    </row>
    <row r="263" spans="1:17" s="62" customFormat="1" ht="12.95" customHeight="1" x14ac:dyDescent="0.2">
      <c r="A263" s="141" t="s">
        <v>101</v>
      </c>
      <c r="B263" s="63"/>
      <c r="C263" s="59">
        <v>46745.408000000003</v>
      </c>
      <c r="D263" s="59"/>
      <c r="E263" s="62">
        <f t="shared" si="24"/>
        <v>1627.0043404957489</v>
      </c>
      <c r="F263" s="73">
        <f t="shared" si="25"/>
        <v>1627</v>
      </c>
      <c r="G263" s="62">
        <f t="shared" si="28"/>
        <v>1.149499999883119E-2</v>
      </c>
      <c r="M263" s="62">
        <f>G263</f>
        <v>1.149499999883119E-2</v>
      </c>
      <c r="P263" s="136"/>
      <c r="Q263" s="137">
        <f t="shared" si="27"/>
        <v>31726.908000000003</v>
      </c>
    </row>
    <row r="264" spans="1:17" s="62" customFormat="1" ht="12.95" customHeight="1" x14ac:dyDescent="0.2">
      <c r="A264" s="141" t="s">
        <v>101</v>
      </c>
      <c r="B264" s="63"/>
      <c r="C264" s="59">
        <v>46766.597999999998</v>
      </c>
      <c r="D264" s="59"/>
      <c r="E264" s="62">
        <f t="shared" si="24"/>
        <v>1635.0056545388272</v>
      </c>
      <c r="F264" s="73">
        <f t="shared" si="25"/>
        <v>1635</v>
      </c>
      <c r="G264" s="62">
        <f t="shared" si="28"/>
        <v>1.4974999998230487E-2</v>
      </c>
      <c r="M264" s="62">
        <f>G264</f>
        <v>1.4974999998230487E-2</v>
      </c>
      <c r="P264" s="136"/>
      <c r="Q264" s="137">
        <f t="shared" si="27"/>
        <v>31748.097999999998</v>
      </c>
    </row>
    <row r="265" spans="1:17" s="62" customFormat="1" ht="12.95" customHeight="1" x14ac:dyDescent="0.2">
      <c r="A265" s="135" t="s">
        <v>37</v>
      </c>
      <c r="B265" s="11"/>
      <c r="C265" s="59">
        <v>46795.735999999997</v>
      </c>
      <c r="D265" s="59"/>
      <c r="E265" s="62">
        <f t="shared" si="24"/>
        <v>1646.0081221455882</v>
      </c>
      <c r="F265" s="73">
        <f t="shared" si="25"/>
        <v>1646</v>
      </c>
      <c r="G265" s="62">
        <f t="shared" si="28"/>
        <v>2.1509999991394579E-2</v>
      </c>
      <c r="K265" s="62">
        <f>G265</f>
        <v>2.1509999991394579E-2</v>
      </c>
      <c r="P265" s="136"/>
      <c r="Q265" s="137">
        <f t="shared" si="27"/>
        <v>31777.235999999997</v>
      </c>
    </row>
    <row r="266" spans="1:17" s="62" customFormat="1" ht="12.95" customHeight="1" x14ac:dyDescent="0.2">
      <c r="A266" s="135" t="s">
        <v>37</v>
      </c>
      <c r="B266" s="11"/>
      <c r="C266" s="59">
        <v>46819.563999999998</v>
      </c>
      <c r="D266" s="59"/>
      <c r="E266" s="62">
        <f t="shared" si="24"/>
        <v>1655.0055412592515</v>
      </c>
      <c r="F266" s="73">
        <f t="shared" si="25"/>
        <v>1655</v>
      </c>
      <c r="G266" s="62">
        <f t="shared" ref="G266:G297" si="30">C266-(C$7+F266*C$8)</f>
        <v>1.4674999998533167E-2</v>
      </c>
      <c r="K266" s="62">
        <f>G266</f>
        <v>1.4674999998533167E-2</v>
      </c>
      <c r="P266" s="136"/>
      <c r="Q266" s="137">
        <f t="shared" si="27"/>
        <v>31801.063999999998</v>
      </c>
    </row>
    <row r="267" spans="1:17" s="62" customFormat="1" ht="12.95" customHeight="1" x14ac:dyDescent="0.2">
      <c r="A267" s="141" t="s">
        <v>102</v>
      </c>
      <c r="B267" s="63"/>
      <c r="C267" s="59">
        <v>46843.4</v>
      </c>
      <c r="D267" s="59"/>
      <c r="E267" s="62">
        <f t="shared" si="24"/>
        <v>1664.0059811616056</v>
      </c>
      <c r="F267" s="73">
        <f t="shared" si="25"/>
        <v>1664</v>
      </c>
      <c r="G267" s="62">
        <f t="shared" si="30"/>
        <v>1.5840000000025611E-2</v>
      </c>
      <c r="M267" s="62">
        <f>G267</f>
        <v>1.5840000000025611E-2</v>
      </c>
      <c r="P267" s="136"/>
      <c r="Q267" s="137">
        <f t="shared" si="27"/>
        <v>31824.9</v>
      </c>
    </row>
    <row r="268" spans="1:17" s="62" customFormat="1" ht="12.95" customHeight="1" x14ac:dyDescent="0.2">
      <c r="A268" s="141" t="s">
        <v>103</v>
      </c>
      <c r="B268" s="63"/>
      <c r="C268" s="59">
        <v>46851.337</v>
      </c>
      <c r="D268" s="59"/>
      <c r="E268" s="62">
        <f t="shared" si="24"/>
        <v>1667.0029811408369</v>
      </c>
      <c r="F268" s="73">
        <f t="shared" si="25"/>
        <v>1667</v>
      </c>
      <c r="G268" s="62">
        <f t="shared" si="30"/>
        <v>7.8949999951873906E-3</v>
      </c>
      <c r="N268" s="62">
        <f>G268</f>
        <v>7.8949999951873906E-3</v>
      </c>
      <c r="P268" s="136"/>
      <c r="Q268" s="137">
        <f t="shared" si="27"/>
        <v>31832.837</v>
      </c>
    </row>
    <row r="269" spans="1:17" s="62" customFormat="1" ht="12.95" customHeight="1" x14ac:dyDescent="0.2">
      <c r="A269" s="135" t="s">
        <v>37</v>
      </c>
      <c r="B269" s="11"/>
      <c r="C269" s="59">
        <v>47118.828000000001</v>
      </c>
      <c r="D269" s="59"/>
      <c r="E269" s="62">
        <f t="shared" si="24"/>
        <v>1768.0072045810252</v>
      </c>
      <c r="F269" s="73">
        <f t="shared" si="25"/>
        <v>1768</v>
      </c>
      <c r="G269" s="62">
        <f t="shared" si="30"/>
        <v>1.9079999998211861E-2</v>
      </c>
      <c r="K269" s="62">
        <f>G269</f>
        <v>1.9079999998211861E-2</v>
      </c>
      <c r="P269" s="136"/>
      <c r="Q269" s="137">
        <f t="shared" si="27"/>
        <v>32100.328000000001</v>
      </c>
    </row>
    <row r="270" spans="1:17" s="62" customFormat="1" ht="12.95" customHeight="1" x14ac:dyDescent="0.2">
      <c r="A270" s="135" t="s">
        <v>37</v>
      </c>
      <c r="B270" s="11"/>
      <c r="C270" s="59">
        <v>47126.775000000001</v>
      </c>
      <c r="D270" s="59"/>
      <c r="E270" s="62">
        <f t="shared" si="24"/>
        <v>1771.0079805461201</v>
      </c>
      <c r="F270" s="73">
        <f t="shared" si="25"/>
        <v>1771</v>
      </c>
      <c r="G270" s="62">
        <f t="shared" si="30"/>
        <v>2.1134999995410908E-2</v>
      </c>
      <c r="K270" s="62">
        <f>G270</f>
        <v>2.1134999995410908E-2</v>
      </c>
      <c r="P270" s="136"/>
      <c r="Q270" s="137">
        <f t="shared" si="27"/>
        <v>32108.275000000001</v>
      </c>
    </row>
    <row r="271" spans="1:17" s="62" customFormat="1" ht="12.95" customHeight="1" x14ac:dyDescent="0.2">
      <c r="A271" s="141" t="s">
        <v>104</v>
      </c>
      <c r="B271" s="63"/>
      <c r="C271" s="59">
        <v>47137.377999999997</v>
      </c>
      <c r="D271" s="59"/>
      <c r="E271" s="62">
        <f t="shared" si="24"/>
        <v>1775.0116583563486</v>
      </c>
      <c r="F271" s="73">
        <f t="shared" si="25"/>
        <v>1775</v>
      </c>
      <c r="G271" s="62">
        <f t="shared" si="30"/>
        <v>3.0874999996740371E-2</v>
      </c>
      <c r="N271" s="62">
        <f>G271</f>
        <v>3.0874999996740371E-2</v>
      </c>
      <c r="P271" s="136"/>
      <c r="Q271" s="137">
        <f t="shared" si="27"/>
        <v>32118.877999999997</v>
      </c>
    </row>
    <row r="272" spans="1:17" s="62" customFormat="1" ht="12.95" customHeight="1" x14ac:dyDescent="0.2">
      <c r="A272" s="135" t="s">
        <v>37</v>
      </c>
      <c r="B272" s="11"/>
      <c r="C272" s="59">
        <v>47412.805999999997</v>
      </c>
      <c r="D272" s="59"/>
      <c r="E272" s="62">
        <f t="shared" si="24"/>
        <v>1879.0128817757679</v>
      </c>
      <c r="F272" s="73">
        <f t="shared" si="25"/>
        <v>1879</v>
      </c>
      <c r="G272" s="62">
        <f t="shared" si="30"/>
        <v>3.411499999492662E-2</v>
      </c>
      <c r="K272" s="62">
        <f>G272</f>
        <v>3.411499999492662E-2</v>
      </c>
      <c r="P272" s="136"/>
      <c r="Q272" s="137">
        <f t="shared" si="27"/>
        <v>32394.305999999997</v>
      </c>
    </row>
    <row r="273" spans="1:17" s="62" customFormat="1" ht="12.95" customHeight="1" x14ac:dyDescent="0.2">
      <c r="A273" s="135" t="s">
        <v>37</v>
      </c>
      <c r="B273" s="11"/>
      <c r="C273" s="59">
        <v>47420.743000000002</v>
      </c>
      <c r="D273" s="59"/>
      <c r="E273" s="62">
        <f t="shared" si="24"/>
        <v>1882.0098817550022</v>
      </c>
      <c r="F273" s="73">
        <f t="shared" si="25"/>
        <v>1882</v>
      </c>
      <c r="G273" s="62">
        <f t="shared" si="30"/>
        <v>2.6169999997364357E-2</v>
      </c>
      <c r="K273" s="62">
        <f>G273</f>
        <v>2.6169999997364357E-2</v>
      </c>
      <c r="P273" s="136"/>
      <c r="Q273" s="137">
        <f t="shared" si="27"/>
        <v>32402.243000000002</v>
      </c>
    </row>
    <row r="274" spans="1:17" s="62" customFormat="1" ht="12.95" customHeight="1" x14ac:dyDescent="0.2">
      <c r="A274" s="135" t="s">
        <v>37</v>
      </c>
      <c r="B274" s="11"/>
      <c r="C274" s="59">
        <v>47428.69</v>
      </c>
      <c r="D274" s="59"/>
      <c r="E274" s="62">
        <f t="shared" si="24"/>
        <v>1885.010657720097</v>
      </c>
      <c r="F274" s="73">
        <f t="shared" si="25"/>
        <v>1885</v>
      </c>
      <c r="G274" s="62">
        <f t="shared" si="30"/>
        <v>2.8225000001839362E-2</v>
      </c>
      <c r="K274" s="62">
        <f>G274</f>
        <v>2.8225000001839362E-2</v>
      </c>
      <c r="P274" s="136"/>
      <c r="Q274" s="137">
        <f t="shared" si="27"/>
        <v>32410.190000000002</v>
      </c>
    </row>
    <row r="275" spans="1:17" s="62" customFormat="1" ht="12.95" customHeight="1" x14ac:dyDescent="0.2">
      <c r="A275" s="135" t="s">
        <v>37</v>
      </c>
      <c r="B275" s="11"/>
      <c r="C275" s="59">
        <v>47510.792999999998</v>
      </c>
      <c r="D275" s="59"/>
      <c r="E275" s="62">
        <f t="shared" si="24"/>
        <v>1916.0126344486944</v>
      </c>
      <c r="F275" s="73">
        <f t="shared" si="25"/>
        <v>1916</v>
      </c>
      <c r="G275" s="62">
        <f t="shared" si="30"/>
        <v>3.3459999991464429E-2</v>
      </c>
      <c r="K275" s="62">
        <f>G275</f>
        <v>3.3459999991464429E-2</v>
      </c>
      <c r="P275" s="136"/>
      <c r="Q275" s="137">
        <f t="shared" si="27"/>
        <v>32492.292999999998</v>
      </c>
    </row>
    <row r="276" spans="1:17" s="62" customFormat="1" ht="12.95" customHeight="1" x14ac:dyDescent="0.2">
      <c r="A276" s="141" t="s">
        <v>105</v>
      </c>
      <c r="B276" s="63"/>
      <c r="C276" s="59">
        <v>47529.322999999997</v>
      </c>
      <c r="D276" s="59"/>
      <c r="E276" s="62">
        <f t="shared" si="24"/>
        <v>1923.0095362522936</v>
      </c>
      <c r="F276" s="73">
        <f t="shared" si="25"/>
        <v>1923</v>
      </c>
      <c r="G276" s="62">
        <f t="shared" si="30"/>
        <v>2.525499999319436E-2</v>
      </c>
      <c r="M276" s="62">
        <f>G276</f>
        <v>2.525499999319436E-2</v>
      </c>
      <c r="P276" s="136"/>
      <c r="Q276" s="137">
        <f t="shared" si="27"/>
        <v>32510.822999999997</v>
      </c>
    </row>
    <row r="277" spans="1:17" s="62" customFormat="1" ht="12.95" customHeight="1" x14ac:dyDescent="0.2">
      <c r="A277" s="135" t="s">
        <v>37</v>
      </c>
      <c r="B277" s="11"/>
      <c r="C277" s="59">
        <v>47534.616999999998</v>
      </c>
      <c r="D277" s="59"/>
      <c r="E277" s="62">
        <f t="shared" ref="E277:E340" si="31">(C277-C$7)/C$8</f>
        <v>1925.0085431680122</v>
      </c>
      <c r="F277" s="73">
        <f t="shared" ref="F277:F340" si="32">ROUND(2*E277,0)/2</f>
        <v>1925</v>
      </c>
      <c r="G277" s="62">
        <f t="shared" si="30"/>
        <v>2.2624999997788109E-2</v>
      </c>
      <c r="K277" s="62">
        <f>G277</f>
        <v>2.2624999997788109E-2</v>
      </c>
      <c r="P277" s="136"/>
      <c r="Q277" s="137">
        <f t="shared" ref="Q277:Q340" si="33">C277-15018.5</f>
        <v>32516.116999999998</v>
      </c>
    </row>
    <row r="278" spans="1:17" s="62" customFormat="1" ht="12.95" customHeight="1" x14ac:dyDescent="0.2">
      <c r="A278" s="141" t="s">
        <v>105</v>
      </c>
      <c r="B278" s="63"/>
      <c r="C278" s="59">
        <v>47566.392</v>
      </c>
      <c r="D278" s="59"/>
      <c r="E278" s="62">
        <f t="shared" si="31"/>
        <v>1937.0067382467705</v>
      </c>
      <c r="F278" s="73">
        <f t="shared" si="32"/>
        <v>1937</v>
      </c>
      <c r="G278" s="62">
        <f t="shared" si="30"/>
        <v>1.7844999994849786E-2</v>
      </c>
      <c r="M278" s="62">
        <f>G278</f>
        <v>1.7844999994849786E-2</v>
      </c>
      <c r="P278" s="136"/>
      <c r="Q278" s="137">
        <f t="shared" si="33"/>
        <v>32547.892</v>
      </c>
    </row>
    <row r="279" spans="1:17" s="62" customFormat="1" ht="12.95" customHeight="1" x14ac:dyDescent="0.2">
      <c r="A279" s="59" t="s">
        <v>190</v>
      </c>
      <c r="B279" s="63" t="s">
        <v>131</v>
      </c>
      <c r="C279" s="59">
        <v>47762.366999999998</v>
      </c>
      <c r="D279" s="59" t="s">
        <v>150</v>
      </c>
      <c r="E279" s="62">
        <f t="shared" si="31"/>
        <v>2011.0066211912083</v>
      </c>
      <c r="F279" s="73">
        <f t="shared" si="32"/>
        <v>2011</v>
      </c>
      <c r="G279" s="62">
        <f t="shared" si="30"/>
        <v>1.7534999991767108E-2</v>
      </c>
      <c r="J279" s="62">
        <f>G279</f>
        <v>1.7534999991767108E-2</v>
      </c>
      <c r="O279" s="62">
        <f ca="1">+C$11+C$12*F279</f>
        <v>6.0699795254486683E-2</v>
      </c>
      <c r="P279" s="136"/>
      <c r="Q279" s="137">
        <f t="shared" si="33"/>
        <v>32743.866999999998</v>
      </c>
    </row>
    <row r="280" spans="1:17" s="62" customFormat="1" ht="12.95" customHeight="1" x14ac:dyDescent="0.2">
      <c r="A280" s="141" t="s">
        <v>106</v>
      </c>
      <c r="B280" s="63"/>
      <c r="C280" s="59">
        <v>47823.296000000002</v>
      </c>
      <c r="D280" s="59"/>
      <c r="E280" s="62">
        <f t="shared" si="31"/>
        <v>2034.0133254541088</v>
      </c>
      <c r="F280" s="73">
        <f t="shared" si="32"/>
        <v>2034</v>
      </c>
      <c r="G280" s="62">
        <f t="shared" si="30"/>
        <v>3.5289999999804422E-2</v>
      </c>
      <c r="M280" s="62">
        <f>G280</f>
        <v>3.5289999999804422E-2</v>
      </c>
      <c r="P280" s="136"/>
      <c r="Q280" s="137">
        <f t="shared" si="33"/>
        <v>32804.796000000002</v>
      </c>
    </row>
    <row r="281" spans="1:17" s="62" customFormat="1" ht="12.95" customHeight="1" x14ac:dyDescent="0.2">
      <c r="A281" s="141" t="s">
        <v>106</v>
      </c>
      <c r="B281" s="63"/>
      <c r="C281" s="59">
        <v>47860.37</v>
      </c>
      <c r="D281" s="59"/>
      <c r="E281" s="62">
        <f t="shared" si="31"/>
        <v>2048.0124154415162</v>
      </c>
      <c r="F281" s="73">
        <f t="shared" si="32"/>
        <v>2048</v>
      </c>
      <c r="G281" s="62">
        <f t="shared" si="30"/>
        <v>3.2879999998840503E-2</v>
      </c>
      <c r="M281" s="62">
        <f>G281</f>
        <v>3.2879999998840503E-2</v>
      </c>
      <c r="P281" s="136"/>
      <c r="Q281" s="137">
        <f t="shared" si="33"/>
        <v>32841.870000000003</v>
      </c>
    </row>
    <row r="282" spans="1:17" s="62" customFormat="1" ht="12.95" customHeight="1" x14ac:dyDescent="0.2">
      <c r="A282" s="135" t="s">
        <v>37</v>
      </c>
      <c r="B282" s="11"/>
      <c r="C282" s="59">
        <v>47865.659</v>
      </c>
      <c r="D282" s="59"/>
      <c r="E282" s="62">
        <f t="shared" si="31"/>
        <v>2050.009534364302</v>
      </c>
      <c r="F282" s="73">
        <f t="shared" si="32"/>
        <v>2050</v>
      </c>
      <c r="G282" s="62">
        <f t="shared" si="30"/>
        <v>2.5249999998777639E-2</v>
      </c>
      <c r="K282" s="62">
        <f>G282</f>
        <v>2.5249999998777639E-2</v>
      </c>
      <c r="P282" s="136"/>
      <c r="Q282" s="137">
        <f t="shared" si="33"/>
        <v>32847.159</v>
      </c>
    </row>
    <row r="283" spans="1:17" s="62" customFormat="1" ht="12.95" customHeight="1" x14ac:dyDescent="0.2">
      <c r="A283" s="141" t="s">
        <v>107</v>
      </c>
      <c r="B283" s="63"/>
      <c r="C283" s="59">
        <v>47889.5</v>
      </c>
      <c r="D283" s="59"/>
      <c r="E283" s="62">
        <f t="shared" si="31"/>
        <v>2059.0118622595865</v>
      </c>
      <c r="F283" s="73">
        <f t="shared" si="32"/>
        <v>2059</v>
      </c>
      <c r="G283" s="62">
        <f t="shared" si="30"/>
        <v>3.1414999997650739E-2</v>
      </c>
      <c r="N283" s="62">
        <f>G283</f>
        <v>3.1414999997650739E-2</v>
      </c>
      <c r="P283" s="136"/>
      <c r="Q283" s="137">
        <f t="shared" si="33"/>
        <v>32871</v>
      </c>
    </row>
    <row r="284" spans="1:17" s="62" customFormat="1" ht="12.95" customHeight="1" x14ac:dyDescent="0.2">
      <c r="A284" s="141" t="s">
        <v>107</v>
      </c>
      <c r="B284" s="63"/>
      <c r="C284" s="59">
        <v>47889.5</v>
      </c>
      <c r="D284" s="59"/>
      <c r="E284" s="62">
        <f t="shared" si="31"/>
        <v>2059.0118622595865</v>
      </c>
      <c r="F284" s="73">
        <f t="shared" si="32"/>
        <v>2059</v>
      </c>
      <c r="G284" s="62">
        <f t="shared" si="30"/>
        <v>3.1414999997650739E-2</v>
      </c>
      <c r="N284" s="62">
        <f>G284</f>
        <v>3.1414999997650739E-2</v>
      </c>
      <c r="P284" s="136"/>
      <c r="Q284" s="137">
        <f t="shared" si="33"/>
        <v>32871</v>
      </c>
    </row>
    <row r="285" spans="1:17" s="62" customFormat="1" ht="12.95" customHeight="1" x14ac:dyDescent="0.2">
      <c r="A285" s="141" t="s">
        <v>108</v>
      </c>
      <c r="B285" s="63"/>
      <c r="C285" s="59">
        <v>47897.445</v>
      </c>
      <c r="D285" s="59"/>
      <c r="E285" s="62">
        <f t="shared" si="31"/>
        <v>2062.0118830275082</v>
      </c>
      <c r="F285" s="73">
        <f t="shared" si="32"/>
        <v>2062</v>
      </c>
      <c r="G285" s="62">
        <f t="shared" si="30"/>
        <v>3.1469999994442333E-2</v>
      </c>
      <c r="M285" s="62">
        <f t="shared" ref="M285:M292" si="34">G285</f>
        <v>3.1469999994442333E-2</v>
      </c>
      <c r="P285" s="136"/>
      <c r="Q285" s="137">
        <f t="shared" si="33"/>
        <v>32878.945</v>
      </c>
    </row>
    <row r="286" spans="1:17" s="62" customFormat="1" ht="12.95" customHeight="1" x14ac:dyDescent="0.2">
      <c r="A286" s="141" t="s">
        <v>108</v>
      </c>
      <c r="B286" s="63"/>
      <c r="C286" s="59">
        <v>47913.326000000001</v>
      </c>
      <c r="D286" s="59"/>
      <c r="E286" s="62">
        <f t="shared" si="31"/>
        <v>2068.0085261760769</v>
      </c>
      <c r="F286" s="73">
        <f t="shared" si="32"/>
        <v>2068</v>
      </c>
      <c r="G286" s="62">
        <f t="shared" si="30"/>
        <v>2.2579999997105915E-2</v>
      </c>
      <c r="M286" s="62">
        <f t="shared" si="34"/>
        <v>2.2579999997105915E-2</v>
      </c>
      <c r="P286" s="136"/>
      <c r="Q286" s="137">
        <f t="shared" si="33"/>
        <v>32894.826000000001</v>
      </c>
    </row>
    <row r="287" spans="1:17" s="62" customFormat="1" ht="12.95" customHeight="1" x14ac:dyDescent="0.2">
      <c r="A287" s="141" t="s">
        <v>108</v>
      </c>
      <c r="B287" s="63"/>
      <c r="C287" s="59">
        <v>47958.351000000002</v>
      </c>
      <c r="D287" s="59"/>
      <c r="E287" s="62">
        <f t="shared" si="31"/>
        <v>2085.0099025229242</v>
      </c>
      <c r="F287" s="73">
        <f t="shared" si="32"/>
        <v>2085</v>
      </c>
      <c r="G287" s="62">
        <f t="shared" si="30"/>
        <v>2.6225000001431908E-2</v>
      </c>
      <c r="M287" s="62">
        <f t="shared" si="34"/>
        <v>2.6225000001431908E-2</v>
      </c>
      <c r="P287" s="136"/>
      <c r="Q287" s="137">
        <f t="shared" si="33"/>
        <v>32939.851000000002</v>
      </c>
    </row>
    <row r="288" spans="1:17" s="62" customFormat="1" ht="12.95" customHeight="1" x14ac:dyDescent="0.2">
      <c r="A288" s="141" t="s">
        <v>108</v>
      </c>
      <c r="B288" s="63"/>
      <c r="C288" s="59">
        <v>47958.356</v>
      </c>
      <c r="D288" s="59"/>
      <c r="E288" s="62">
        <f t="shared" si="31"/>
        <v>2085.011790515855</v>
      </c>
      <c r="F288" s="73">
        <f t="shared" si="32"/>
        <v>2085</v>
      </c>
      <c r="G288" s="62">
        <f t="shared" si="30"/>
        <v>3.1224999998812564E-2</v>
      </c>
      <c r="M288" s="62">
        <f t="shared" si="34"/>
        <v>3.1224999998812564E-2</v>
      </c>
      <c r="P288" s="136"/>
      <c r="Q288" s="137">
        <f t="shared" si="33"/>
        <v>32939.856</v>
      </c>
    </row>
    <row r="289" spans="1:17" s="62" customFormat="1" ht="12.95" customHeight="1" x14ac:dyDescent="0.2">
      <c r="A289" s="141" t="s">
        <v>110</v>
      </c>
      <c r="B289" s="63"/>
      <c r="C289" s="59">
        <v>48146.400000000001</v>
      </c>
      <c r="D289" s="59"/>
      <c r="E289" s="62">
        <f t="shared" si="31"/>
        <v>2156.0169390725791</v>
      </c>
      <c r="F289" s="73">
        <f t="shared" si="32"/>
        <v>2156</v>
      </c>
      <c r="G289" s="62">
        <f t="shared" si="30"/>
        <v>4.485999999451451E-2</v>
      </c>
      <c r="M289" s="62">
        <f t="shared" si="34"/>
        <v>4.485999999451451E-2</v>
      </c>
      <c r="P289" s="136"/>
      <c r="Q289" s="137">
        <f t="shared" si="33"/>
        <v>33127.9</v>
      </c>
    </row>
    <row r="290" spans="1:17" s="62" customFormat="1" ht="12.95" customHeight="1" x14ac:dyDescent="0.2">
      <c r="A290" s="141" t="s">
        <v>110</v>
      </c>
      <c r="B290" s="63"/>
      <c r="C290" s="59">
        <v>48175.538</v>
      </c>
      <c r="D290" s="59"/>
      <c r="E290" s="62">
        <f t="shared" si="31"/>
        <v>2167.0194066793401</v>
      </c>
      <c r="F290" s="73">
        <f t="shared" si="32"/>
        <v>2167</v>
      </c>
      <c r="G290" s="62">
        <f t="shared" si="30"/>
        <v>5.139499999495456E-2</v>
      </c>
      <c r="M290" s="62">
        <f t="shared" si="34"/>
        <v>5.139499999495456E-2</v>
      </c>
      <c r="P290" s="136"/>
      <c r="Q290" s="137">
        <f t="shared" si="33"/>
        <v>33157.038</v>
      </c>
    </row>
    <row r="291" spans="1:17" s="62" customFormat="1" ht="12.95" customHeight="1" x14ac:dyDescent="0.2">
      <c r="A291" s="141" t="s">
        <v>111</v>
      </c>
      <c r="B291" s="63"/>
      <c r="C291" s="59">
        <v>48260.273999999998</v>
      </c>
      <c r="D291" s="59">
        <v>4.0000000000000001E-3</v>
      </c>
      <c r="E291" s="62">
        <f t="shared" si="31"/>
        <v>2199.0156004855894</v>
      </c>
      <c r="F291" s="73">
        <f t="shared" si="32"/>
        <v>2199</v>
      </c>
      <c r="G291" s="62">
        <f t="shared" si="30"/>
        <v>4.1314999994938262E-2</v>
      </c>
      <c r="M291" s="62">
        <f t="shared" si="34"/>
        <v>4.1314999994938262E-2</v>
      </c>
      <c r="P291" s="136"/>
      <c r="Q291" s="137">
        <f t="shared" si="33"/>
        <v>33241.773999999998</v>
      </c>
    </row>
    <row r="292" spans="1:17" s="62" customFormat="1" ht="12.95" customHeight="1" x14ac:dyDescent="0.2">
      <c r="A292" s="141" t="s">
        <v>111</v>
      </c>
      <c r="B292" s="63"/>
      <c r="C292" s="59">
        <v>48260.28</v>
      </c>
      <c r="D292" s="59"/>
      <c r="E292" s="62">
        <f t="shared" si="31"/>
        <v>2199.0178660771076</v>
      </c>
      <c r="F292" s="73">
        <f t="shared" si="32"/>
        <v>2199</v>
      </c>
      <c r="G292" s="62">
        <f t="shared" si="30"/>
        <v>4.7314999996160623E-2</v>
      </c>
      <c r="M292" s="62">
        <f t="shared" si="34"/>
        <v>4.7314999996160623E-2</v>
      </c>
      <c r="P292" s="136"/>
      <c r="Q292" s="137">
        <f t="shared" si="33"/>
        <v>33241.78</v>
      </c>
    </row>
    <row r="293" spans="1:17" s="62" customFormat="1" ht="12.95" customHeight="1" x14ac:dyDescent="0.2">
      <c r="A293" s="135" t="s">
        <v>37</v>
      </c>
      <c r="B293" s="11"/>
      <c r="C293" s="59">
        <v>48543.652999999998</v>
      </c>
      <c r="D293" s="59"/>
      <c r="E293" s="62">
        <f t="shared" si="31"/>
        <v>2306.019110264449</v>
      </c>
      <c r="F293" s="73">
        <f t="shared" si="32"/>
        <v>2306</v>
      </c>
      <c r="G293" s="62">
        <f t="shared" si="30"/>
        <v>5.0609999998414423E-2</v>
      </c>
      <c r="K293" s="62">
        <f>G293</f>
        <v>5.0609999998414423E-2</v>
      </c>
      <c r="P293" s="136"/>
      <c r="Q293" s="137">
        <f t="shared" si="33"/>
        <v>33525.152999999998</v>
      </c>
    </row>
    <row r="294" spans="1:17" s="62" customFormat="1" ht="12.95" customHeight="1" x14ac:dyDescent="0.2">
      <c r="A294" s="141" t="s">
        <v>112</v>
      </c>
      <c r="B294" s="63"/>
      <c r="C294" s="59">
        <v>48628.4</v>
      </c>
      <c r="D294" s="59">
        <v>5.0000000000000001E-3</v>
      </c>
      <c r="E294" s="62">
        <f t="shared" si="31"/>
        <v>2338.0194576551498</v>
      </c>
      <c r="F294" s="73">
        <f t="shared" si="32"/>
        <v>2338</v>
      </c>
      <c r="G294" s="62">
        <f t="shared" si="30"/>
        <v>5.1529999997001141E-2</v>
      </c>
      <c r="M294" s="62">
        <f t="shared" ref="M294:M299" si="35">G294</f>
        <v>5.1529999997001141E-2</v>
      </c>
      <c r="P294" s="136"/>
      <c r="Q294" s="137">
        <f t="shared" si="33"/>
        <v>33609.9</v>
      </c>
    </row>
    <row r="295" spans="1:17" s="62" customFormat="1" ht="12.95" customHeight="1" x14ac:dyDescent="0.2">
      <c r="A295" s="141" t="s">
        <v>112</v>
      </c>
      <c r="B295" s="63"/>
      <c r="C295" s="59">
        <v>48644.288</v>
      </c>
      <c r="D295" s="59">
        <v>5.0000000000000001E-3</v>
      </c>
      <c r="E295" s="62">
        <f t="shared" si="31"/>
        <v>2344.0187439938213</v>
      </c>
      <c r="F295" s="73">
        <f t="shared" si="32"/>
        <v>2344</v>
      </c>
      <c r="G295" s="62">
        <f t="shared" si="30"/>
        <v>4.9639999997452833E-2</v>
      </c>
      <c r="M295" s="62">
        <f t="shared" si="35"/>
        <v>4.9639999997452833E-2</v>
      </c>
      <c r="P295" s="136"/>
      <c r="Q295" s="137">
        <f t="shared" si="33"/>
        <v>33625.788</v>
      </c>
    </row>
    <row r="296" spans="1:17" s="62" customFormat="1" ht="12.95" customHeight="1" x14ac:dyDescent="0.2">
      <c r="A296" s="141" t="s">
        <v>112</v>
      </c>
      <c r="B296" s="63"/>
      <c r="C296" s="59">
        <v>48644.292000000001</v>
      </c>
      <c r="D296" s="59">
        <v>6.0000000000000001E-3</v>
      </c>
      <c r="E296" s="62">
        <f t="shared" si="31"/>
        <v>2344.0202543881664</v>
      </c>
      <c r="F296" s="73">
        <f t="shared" si="32"/>
        <v>2344</v>
      </c>
      <c r="G296" s="62">
        <f t="shared" si="30"/>
        <v>5.363999999826774E-2</v>
      </c>
      <c r="M296" s="62">
        <f t="shared" si="35"/>
        <v>5.363999999826774E-2</v>
      </c>
      <c r="P296" s="136"/>
      <c r="Q296" s="137">
        <f t="shared" si="33"/>
        <v>33625.792000000001</v>
      </c>
    </row>
    <row r="297" spans="1:17" s="62" customFormat="1" ht="12.95" customHeight="1" x14ac:dyDescent="0.2">
      <c r="A297" s="141" t="s">
        <v>113</v>
      </c>
      <c r="B297" s="63"/>
      <c r="C297" s="59">
        <v>48689.305999999997</v>
      </c>
      <c r="D297" s="59">
        <v>5.0000000000000001E-3</v>
      </c>
      <c r="E297" s="62">
        <f t="shared" si="31"/>
        <v>2361.0174771505631</v>
      </c>
      <c r="F297" s="73">
        <f t="shared" si="32"/>
        <v>2361</v>
      </c>
      <c r="G297" s="62">
        <f t="shared" si="30"/>
        <v>4.6284999989438802E-2</v>
      </c>
      <c r="M297" s="62">
        <f t="shared" si="35"/>
        <v>4.6284999989438802E-2</v>
      </c>
      <c r="P297" s="136"/>
      <c r="Q297" s="137">
        <f t="shared" si="33"/>
        <v>33670.805999999997</v>
      </c>
    </row>
    <row r="298" spans="1:17" s="62" customFormat="1" ht="12.95" customHeight="1" x14ac:dyDescent="0.2">
      <c r="A298" s="141" t="s">
        <v>114</v>
      </c>
      <c r="B298" s="63"/>
      <c r="C298" s="59">
        <v>48845.572</v>
      </c>
      <c r="D298" s="59">
        <v>6.0000000000000001E-3</v>
      </c>
      <c r="E298" s="62">
        <f t="shared" si="31"/>
        <v>2420.0232978327713</v>
      </c>
      <c r="F298" s="73">
        <f t="shared" si="32"/>
        <v>2420</v>
      </c>
      <c r="G298" s="62">
        <f t="shared" ref="G298:G306" si="36">C298-(C$7+F298*C$8)</f>
        <v>6.1699999998381827E-2</v>
      </c>
      <c r="M298" s="62">
        <f t="shared" si="35"/>
        <v>6.1699999998381827E-2</v>
      </c>
      <c r="P298" s="136"/>
      <c r="Q298" s="137">
        <f t="shared" si="33"/>
        <v>33827.072</v>
      </c>
    </row>
    <row r="299" spans="1:17" s="62" customFormat="1" ht="12.95" customHeight="1" x14ac:dyDescent="0.2">
      <c r="A299" s="141" t="s">
        <v>114</v>
      </c>
      <c r="B299" s="63"/>
      <c r="C299" s="59">
        <v>48922.374000000003</v>
      </c>
      <c r="D299" s="59">
        <v>5.0000000000000001E-3</v>
      </c>
      <c r="E299" s="62">
        <f t="shared" si="31"/>
        <v>2449.0236244555499</v>
      </c>
      <c r="F299" s="73">
        <f t="shared" si="32"/>
        <v>2449</v>
      </c>
      <c r="G299" s="62">
        <f t="shared" si="36"/>
        <v>6.2565000000176951E-2</v>
      </c>
      <c r="M299" s="62">
        <f t="shared" si="35"/>
        <v>6.2565000000176951E-2</v>
      </c>
      <c r="P299" s="136"/>
      <c r="Q299" s="137">
        <f t="shared" si="33"/>
        <v>33903.874000000003</v>
      </c>
    </row>
    <row r="300" spans="1:17" s="62" customFormat="1" ht="12.95" customHeight="1" x14ac:dyDescent="0.2">
      <c r="A300" s="135" t="s">
        <v>37</v>
      </c>
      <c r="B300" s="11"/>
      <c r="C300" s="59">
        <v>48943.557999999997</v>
      </c>
      <c r="D300" s="59"/>
      <c r="E300" s="62">
        <f t="shared" si="31"/>
        <v>2457.0226729071101</v>
      </c>
      <c r="F300" s="73">
        <f t="shared" si="32"/>
        <v>2457</v>
      </c>
      <c r="G300" s="62">
        <f t="shared" si="36"/>
        <v>6.004499999107793E-2</v>
      </c>
      <c r="K300" s="62">
        <f>G300</f>
        <v>6.004499999107793E-2</v>
      </c>
      <c r="P300" s="136"/>
      <c r="Q300" s="137">
        <f t="shared" si="33"/>
        <v>33925.057999999997</v>
      </c>
    </row>
    <row r="301" spans="1:17" s="62" customFormat="1" ht="12.95" customHeight="1" x14ac:dyDescent="0.2">
      <c r="A301" s="141" t="s">
        <v>115</v>
      </c>
      <c r="B301" s="63"/>
      <c r="C301" s="59">
        <v>49065.374000000003</v>
      </c>
      <c r="D301" s="59">
        <v>8.9999999999999993E-3</v>
      </c>
      <c r="E301" s="62">
        <f t="shared" si="31"/>
        <v>2503.0202222922876</v>
      </c>
      <c r="F301" s="73">
        <f t="shared" si="32"/>
        <v>2503</v>
      </c>
      <c r="G301" s="62">
        <f t="shared" si="36"/>
        <v>5.3554999998596031E-2</v>
      </c>
      <c r="M301" s="62">
        <f>G301</f>
        <v>5.3554999998596031E-2</v>
      </c>
      <c r="P301" s="136"/>
      <c r="Q301" s="137">
        <f t="shared" si="33"/>
        <v>34046.874000000003</v>
      </c>
    </row>
    <row r="302" spans="1:17" s="62" customFormat="1" ht="12.95" customHeight="1" x14ac:dyDescent="0.2">
      <c r="A302" s="141" t="s">
        <v>116</v>
      </c>
      <c r="B302" s="63"/>
      <c r="C302" s="59">
        <v>49229.591</v>
      </c>
      <c r="D302" s="59">
        <v>7.0000000000000001E-3</v>
      </c>
      <c r="E302" s="62">
        <f t="shared" si="31"/>
        <v>2565.0283293339335</v>
      </c>
      <c r="F302" s="73">
        <f t="shared" si="32"/>
        <v>2565</v>
      </c>
      <c r="G302" s="62">
        <f t="shared" si="36"/>
        <v>7.5024999998277053E-2</v>
      </c>
      <c r="M302" s="62">
        <f>G302</f>
        <v>7.5024999998277053E-2</v>
      </c>
      <c r="P302" s="136"/>
      <c r="Q302" s="137">
        <f t="shared" si="33"/>
        <v>34211.091</v>
      </c>
    </row>
    <row r="303" spans="1:17" s="62" customFormat="1" ht="12.95" customHeight="1" x14ac:dyDescent="0.2">
      <c r="A303" s="135" t="s">
        <v>37</v>
      </c>
      <c r="B303" s="11"/>
      <c r="C303" s="59">
        <v>49266.665999999997</v>
      </c>
      <c r="D303" s="59"/>
      <c r="E303" s="62">
        <f t="shared" si="31"/>
        <v>2579.027796919926</v>
      </c>
      <c r="F303" s="73">
        <f t="shared" si="32"/>
        <v>2579</v>
      </c>
      <c r="G303" s="62">
        <f t="shared" si="36"/>
        <v>7.3614999993878882E-2</v>
      </c>
      <c r="K303" s="62">
        <f>G303</f>
        <v>7.3614999993878882E-2</v>
      </c>
      <c r="P303" s="136"/>
      <c r="Q303" s="137">
        <f t="shared" si="33"/>
        <v>34248.165999999997</v>
      </c>
    </row>
    <row r="304" spans="1:17" s="62" customFormat="1" ht="12.95" customHeight="1" x14ac:dyDescent="0.2">
      <c r="A304" s="59" t="s">
        <v>191</v>
      </c>
      <c r="B304" s="63" t="s">
        <v>131</v>
      </c>
      <c r="C304" s="59">
        <v>49362.023000000001</v>
      </c>
      <c r="D304" s="59" t="s">
        <v>150</v>
      </c>
      <c r="E304" s="62">
        <f t="shared" si="31"/>
        <v>2615.034465310961</v>
      </c>
      <c r="F304" s="73">
        <f t="shared" si="32"/>
        <v>2615</v>
      </c>
      <c r="G304" s="62">
        <f t="shared" si="36"/>
        <v>9.127499999885913E-2</v>
      </c>
      <c r="J304" s="62">
        <f>G304</f>
        <v>9.127499999885913E-2</v>
      </c>
      <c r="O304" s="62">
        <f ca="1">+C$11+C$12*F304</f>
        <v>9.0205773979695092E-2</v>
      </c>
      <c r="P304" s="136"/>
      <c r="Q304" s="137">
        <f t="shared" si="33"/>
        <v>34343.523000000001</v>
      </c>
    </row>
    <row r="305" spans="1:17" s="62" customFormat="1" ht="12.95" customHeight="1" x14ac:dyDescent="0.2">
      <c r="A305" s="59" t="s">
        <v>192</v>
      </c>
      <c r="B305" s="63" t="s">
        <v>131</v>
      </c>
      <c r="C305" s="59">
        <v>49565.180999999997</v>
      </c>
      <c r="D305" s="59" t="s">
        <v>150</v>
      </c>
      <c r="E305" s="62">
        <f t="shared" si="31"/>
        <v>2691.7466389005813</v>
      </c>
      <c r="F305" s="73">
        <f t="shared" si="32"/>
        <v>2691.5</v>
      </c>
      <c r="G305" s="62">
        <f t="shared" si="36"/>
        <v>0.65317749998939689</v>
      </c>
      <c r="J305" s="62">
        <f>G305</f>
        <v>0.65317749998939689</v>
      </c>
      <c r="O305" s="62">
        <f ca="1">+C$11+C$12*F305</f>
        <v>9.3942872278500483E-2</v>
      </c>
      <c r="P305" s="136"/>
      <c r="Q305" s="137">
        <f t="shared" si="33"/>
        <v>34546.680999999997</v>
      </c>
    </row>
    <row r="306" spans="1:17" s="62" customFormat="1" ht="12.95" customHeight="1" x14ac:dyDescent="0.2">
      <c r="A306" s="141" t="s">
        <v>117</v>
      </c>
      <c r="B306" s="63"/>
      <c r="C306" s="59">
        <v>49592.415999999997</v>
      </c>
      <c r="D306" s="59"/>
      <c r="E306" s="62">
        <f t="shared" si="31"/>
        <v>2702.0305363976695</v>
      </c>
      <c r="F306" s="73">
        <f t="shared" si="32"/>
        <v>2702</v>
      </c>
      <c r="G306" s="62">
        <f t="shared" si="36"/>
        <v>8.0869999990682118E-2</v>
      </c>
      <c r="M306" s="62">
        <f>G306</f>
        <v>8.0869999990682118E-2</v>
      </c>
      <c r="P306" s="136"/>
      <c r="Q306" s="137">
        <f t="shared" si="33"/>
        <v>34573.915999999997</v>
      </c>
    </row>
    <row r="307" spans="1:17" s="62" customFormat="1" ht="12.95" customHeight="1" x14ac:dyDescent="0.2">
      <c r="A307" s="141" t="s">
        <v>118</v>
      </c>
      <c r="B307" s="63"/>
      <c r="C307" s="59">
        <v>49592.476000000002</v>
      </c>
      <c r="D307" s="59">
        <v>4.0000000000000001E-3</v>
      </c>
      <c r="E307" s="62">
        <f t="shared" si="31"/>
        <v>2702.0531923128474</v>
      </c>
      <c r="F307" s="73">
        <f t="shared" si="32"/>
        <v>2702</v>
      </c>
      <c r="M307" s="175">
        <v>0.14086999999562977</v>
      </c>
      <c r="P307" s="136"/>
      <c r="Q307" s="137">
        <f t="shared" si="33"/>
        <v>34573.976000000002</v>
      </c>
    </row>
    <row r="308" spans="1:17" s="62" customFormat="1" ht="12.95" customHeight="1" x14ac:dyDescent="0.2">
      <c r="A308" s="141" t="s">
        <v>119</v>
      </c>
      <c r="B308" s="63"/>
      <c r="C308" s="59">
        <v>49653.324000000001</v>
      </c>
      <c r="D308" s="59"/>
      <c r="E308" s="62">
        <f t="shared" si="31"/>
        <v>2725.029311090258</v>
      </c>
      <c r="F308" s="73">
        <f t="shared" si="32"/>
        <v>2725</v>
      </c>
      <c r="G308" s="62">
        <f t="shared" ref="G308:G339" si="37">C308-(C$7+F308*C$8)</f>
        <v>7.7624999998079147E-2</v>
      </c>
      <c r="N308" s="62">
        <f>G308</f>
        <v>7.7624999998079147E-2</v>
      </c>
      <c r="P308" s="136"/>
      <c r="Q308" s="137">
        <f t="shared" si="33"/>
        <v>34634.824000000001</v>
      </c>
    </row>
    <row r="309" spans="1:17" s="62" customFormat="1" ht="12.95" customHeight="1" x14ac:dyDescent="0.2">
      <c r="A309" s="141" t="s">
        <v>119</v>
      </c>
      <c r="B309" s="63"/>
      <c r="C309" s="59">
        <v>49653.326000000001</v>
      </c>
      <c r="D309" s="59"/>
      <c r="E309" s="62">
        <f t="shared" si="31"/>
        <v>2725.0300662874306</v>
      </c>
      <c r="F309" s="73">
        <f t="shared" si="32"/>
        <v>2725</v>
      </c>
      <c r="G309" s="62">
        <f t="shared" si="37"/>
        <v>7.9624999998486601E-2</v>
      </c>
      <c r="N309" s="62">
        <f>G309</f>
        <v>7.9624999998486601E-2</v>
      </c>
      <c r="P309" s="136"/>
      <c r="Q309" s="137">
        <f t="shared" si="33"/>
        <v>34634.826000000001</v>
      </c>
    </row>
    <row r="310" spans="1:17" s="62" customFormat="1" ht="12.95" customHeight="1" x14ac:dyDescent="0.2">
      <c r="A310" s="141" t="s">
        <v>119</v>
      </c>
      <c r="B310" s="63"/>
      <c r="C310" s="59">
        <v>49653.328000000001</v>
      </c>
      <c r="D310" s="59"/>
      <c r="E310" s="62">
        <f t="shared" si="31"/>
        <v>2725.0308214846032</v>
      </c>
      <c r="F310" s="73">
        <f t="shared" si="32"/>
        <v>2725</v>
      </c>
      <c r="G310" s="62">
        <f t="shared" si="37"/>
        <v>8.1624999998894054E-2</v>
      </c>
      <c r="N310" s="62">
        <f>G310</f>
        <v>8.1624999998894054E-2</v>
      </c>
      <c r="P310" s="136"/>
      <c r="Q310" s="137">
        <f t="shared" si="33"/>
        <v>34634.828000000001</v>
      </c>
    </row>
    <row r="311" spans="1:17" s="62" customFormat="1" ht="12.95" customHeight="1" x14ac:dyDescent="0.2">
      <c r="A311" s="59" t="s">
        <v>193</v>
      </c>
      <c r="B311" s="63" t="s">
        <v>131</v>
      </c>
      <c r="C311" s="59">
        <v>49748.682000000001</v>
      </c>
      <c r="D311" s="59" t="s">
        <v>150</v>
      </c>
      <c r="E311" s="62">
        <f t="shared" si="31"/>
        <v>2761.0363570798777</v>
      </c>
      <c r="F311" s="73">
        <f t="shared" si="32"/>
        <v>2761</v>
      </c>
      <c r="G311" s="62">
        <f t="shared" si="37"/>
        <v>9.6284999999625143E-2</v>
      </c>
      <c r="J311" s="62">
        <f>G311</f>
        <v>9.6284999999625143E-2</v>
      </c>
      <c r="O311" s="62">
        <f ca="1">+C$11+C$12*F311</f>
        <v>9.7338013870225615E-2</v>
      </c>
      <c r="P311" s="136"/>
      <c r="Q311" s="137">
        <f t="shared" si="33"/>
        <v>34730.182000000001</v>
      </c>
    </row>
    <row r="312" spans="1:17" s="62" customFormat="1" ht="12.95" customHeight="1" x14ac:dyDescent="0.2">
      <c r="A312" s="59" t="s">
        <v>193</v>
      </c>
      <c r="B312" s="63" t="s">
        <v>131</v>
      </c>
      <c r="C312" s="59">
        <v>49965.847999999998</v>
      </c>
      <c r="D312" s="59" t="s">
        <v>150</v>
      </c>
      <c r="E312" s="62">
        <f t="shared" si="31"/>
        <v>2843.0379316659814</v>
      </c>
      <c r="F312" s="73">
        <f t="shared" si="32"/>
        <v>2843</v>
      </c>
      <c r="G312" s="62">
        <f t="shared" si="37"/>
        <v>0.10045499999250751</v>
      </c>
      <c r="J312" s="62">
        <f>G312</f>
        <v>0.10045499999250751</v>
      </c>
      <c r="O312" s="62">
        <f ca="1">+C$11+C$12*F312</f>
        <v>0.10134379243887973</v>
      </c>
      <c r="P312" s="136"/>
      <c r="Q312" s="137">
        <f t="shared" si="33"/>
        <v>34947.347999999998</v>
      </c>
    </row>
    <row r="313" spans="1:17" s="62" customFormat="1" ht="12.95" customHeight="1" x14ac:dyDescent="0.2">
      <c r="A313" s="59" t="s">
        <v>191</v>
      </c>
      <c r="B313" s="63" t="s">
        <v>131</v>
      </c>
      <c r="C313" s="59">
        <v>49979.089</v>
      </c>
      <c r="D313" s="59" t="s">
        <v>150</v>
      </c>
      <c r="E313" s="62">
        <f t="shared" si="31"/>
        <v>2848.0377145467951</v>
      </c>
      <c r="F313" s="73">
        <f t="shared" si="32"/>
        <v>2848</v>
      </c>
      <c r="G313" s="62">
        <f t="shared" si="37"/>
        <v>9.9879999994300306E-2</v>
      </c>
      <c r="J313" s="62">
        <f>G313</f>
        <v>9.9879999994300306E-2</v>
      </c>
      <c r="O313" s="62">
        <f ca="1">+C$11+C$12*F313</f>
        <v>0.10158804722965134</v>
      </c>
      <c r="P313" s="136"/>
      <c r="Q313" s="137">
        <f t="shared" si="33"/>
        <v>34960.589</v>
      </c>
    </row>
    <row r="314" spans="1:17" s="62" customFormat="1" ht="12.95" customHeight="1" x14ac:dyDescent="0.2">
      <c r="A314" s="141" t="s">
        <v>120</v>
      </c>
      <c r="B314" s="63"/>
      <c r="C314" s="59">
        <v>50045.290999999997</v>
      </c>
      <c r="D314" s="59">
        <v>3.0000000000000001E-3</v>
      </c>
      <c r="E314" s="62">
        <f t="shared" si="31"/>
        <v>2873.0354961550997</v>
      </c>
      <c r="F314" s="73">
        <f t="shared" si="32"/>
        <v>2873</v>
      </c>
      <c r="G314" s="62">
        <f t="shared" si="37"/>
        <v>9.4004999991739169E-2</v>
      </c>
      <c r="M314" s="62">
        <f>G314</f>
        <v>9.4004999991739169E-2</v>
      </c>
      <c r="P314" s="136"/>
      <c r="Q314" s="137">
        <f t="shared" si="33"/>
        <v>35026.790999999997</v>
      </c>
    </row>
    <row r="315" spans="1:17" s="62" customFormat="1" ht="12.95" customHeight="1" x14ac:dyDescent="0.2">
      <c r="A315" s="59" t="s">
        <v>193</v>
      </c>
      <c r="B315" s="63" t="s">
        <v>131</v>
      </c>
      <c r="C315" s="59">
        <v>50304.834000000003</v>
      </c>
      <c r="D315" s="59" t="s">
        <v>150</v>
      </c>
      <c r="E315" s="62">
        <f t="shared" si="31"/>
        <v>2971.0385660316083</v>
      </c>
      <c r="F315" s="73">
        <f t="shared" si="32"/>
        <v>2971</v>
      </c>
      <c r="G315" s="62">
        <f t="shared" si="37"/>
        <v>0.10213500000099884</v>
      </c>
      <c r="J315" s="62">
        <f>G315</f>
        <v>0.10213500000099884</v>
      </c>
      <c r="O315" s="62">
        <f ca="1">+C$11+C$12*F315</f>
        <v>0.10759671508263252</v>
      </c>
      <c r="P315" s="136"/>
      <c r="Q315" s="137">
        <f t="shared" si="33"/>
        <v>35286.334000000003</v>
      </c>
    </row>
    <row r="316" spans="1:17" s="62" customFormat="1" ht="12.95" customHeight="1" x14ac:dyDescent="0.2">
      <c r="A316" s="141" t="s">
        <v>122</v>
      </c>
      <c r="B316" s="63"/>
      <c r="C316" s="59">
        <v>50368.392</v>
      </c>
      <c r="D316" s="59">
        <v>8.0000000000000002E-3</v>
      </c>
      <c r="E316" s="62">
        <f t="shared" si="31"/>
        <v>2995.0379769778128</v>
      </c>
      <c r="F316" s="73">
        <f t="shared" si="32"/>
        <v>2995</v>
      </c>
      <c r="G316" s="62">
        <f t="shared" si="37"/>
        <v>0.10057499999675201</v>
      </c>
      <c r="M316" s="62">
        <f>G316</f>
        <v>0.10057499999675201</v>
      </c>
      <c r="P316" s="136"/>
      <c r="Q316" s="137">
        <f t="shared" si="33"/>
        <v>35349.892</v>
      </c>
    </row>
    <row r="317" spans="1:17" s="62" customFormat="1" ht="12.95" customHeight="1" x14ac:dyDescent="0.2">
      <c r="A317" s="59" t="s">
        <v>193</v>
      </c>
      <c r="B317" s="63" t="s">
        <v>131</v>
      </c>
      <c r="C317" s="59">
        <v>50418.716999999997</v>
      </c>
      <c r="D317" s="59" t="s">
        <v>150</v>
      </c>
      <c r="E317" s="62">
        <f t="shared" si="31"/>
        <v>3014.0406258318944</v>
      </c>
      <c r="F317" s="73">
        <f t="shared" si="32"/>
        <v>3014</v>
      </c>
      <c r="G317" s="62">
        <f t="shared" si="37"/>
        <v>0.1075899999923422</v>
      </c>
      <c r="J317" s="62">
        <f>G317</f>
        <v>0.1075899999923422</v>
      </c>
      <c r="O317" s="62">
        <f ca="1">+C$11+C$12*F317</f>
        <v>0.10969730628326821</v>
      </c>
      <c r="P317" s="136"/>
      <c r="Q317" s="137">
        <f t="shared" si="33"/>
        <v>35400.216999999997</v>
      </c>
    </row>
    <row r="318" spans="1:17" s="62" customFormat="1" ht="12.95" customHeight="1" x14ac:dyDescent="0.2">
      <c r="A318" s="141" t="s">
        <v>123</v>
      </c>
      <c r="B318" s="63"/>
      <c r="C318" s="59">
        <v>50519.351999999999</v>
      </c>
      <c r="D318" s="59">
        <v>8.9999999999999993E-3</v>
      </c>
      <c r="E318" s="62">
        <f t="shared" si="31"/>
        <v>3052.0402595612663</v>
      </c>
      <c r="F318" s="73">
        <f t="shared" si="32"/>
        <v>3052</v>
      </c>
      <c r="G318" s="62">
        <f t="shared" si="37"/>
        <v>0.10661999999138061</v>
      </c>
      <c r="M318" s="62">
        <f>G318</f>
        <v>0.10661999999138061</v>
      </c>
      <c r="P318" s="136"/>
      <c r="Q318" s="137">
        <f t="shared" si="33"/>
        <v>35500.851999999999</v>
      </c>
    </row>
    <row r="319" spans="1:17" s="62" customFormat="1" ht="12.95" customHeight="1" x14ac:dyDescent="0.2">
      <c r="A319" s="141" t="s">
        <v>123</v>
      </c>
      <c r="B319" s="63"/>
      <c r="C319" s="59">
        <v>50519.357000000004</v>
      </c>
      <c r="D319" s="59">
        <v>2E-3</v>
      </c>
      <c r="E319" s="62">
        <f t="shared" si="31"/>
        <v>3052.0421475541993</v>
      </c>
      <c r="F319" s="73">
        <f t="shared" si="32"/>
        <v>3052</v>
      </c>
      <c r="G319" s="62">
        <f t="shared" si="37"/>
        <v>0.11161999999603722</v>
      </c>
      <c r="M319" s="62">
        <f>G319</f>
        <v>0.11161999999603722</v>
      </c>
      <c r="P319" s="136"/>
      <c r="Q319" s="137">
        <f t="shared" si="33"/>
        <v>35500.857000000004</v>
      </c>
    </row>
    <row r="320" spans="1:17" s="62" customFormat="1" ht="12.95" customHeight="1" x14ac:dyDescent="0.2">
      <c r="A320" s="141" t="s">
        <v>123</v>
      </c>
      <c r="B320" s="63"/>
      <c r="C320" s="59">
        <v>50519.360999999997</v>
      </c>
      <c r="D320" s="59">
        <v>5.0000000000000001E-3</v>
      </c>
      <c r="E320" s="62">
        <f t="shared" si="31"/>
        <v>3052.0436579485422</v>
      </c>
      <c r="F320" s="73">
        <f t="shared" si="32"/>
        <v>3052</v>
      </c>
      <c r="G320" s="62">
        <f t="shared" si="37"/>
        <v>0.11561999998957617</v>
      </c>
      <c r="M320" s="62">
        <f>G320</f>
        <v>0.11561999998957617</v>
      </c>
      <c r="P320" s="136"/>
      <c r="Q320" s="137">
        <f t="shared" si="33"/>
        <v>35500.860999999997</v>
      </c>
    </row>
    <row r="321" spans="1:17" s="62" customFormat="1" ht="12.95" customHeight="1" x14ac:dyDescent="0.2">
      <c r="A321" s="141" t="s">
        <v>125</v>
      </c>
      <c r="B321" s="63"/>
      <c r="C321" s="59">
        <v>50699.446000000004</v>
      </c>
      <c r="D321" s="59">
        <v>5.0000000000000001E-3</v>
      </c>
      <c r="E321" s="62">
        <f t="shared" si="31"/>
        <v>3120.0434993571384</v>
      </c>
      <c r="F321" s="73">
        <f t="shared" si="32"/>
        <v>3120</v>
      </c>
      <c r="G321" s="62">
        <f t="shared" si="37"/>
        <v>0.11520000000018626</v>
      </c>
      <c r="M321" s="62">
        <f>G321</f>
        <v>0.11520000000018626</v>
      </c>
      <c r="P321" s="136"/>
      <c r="Q321" s="137">
        <f t="shared" si="33"/>
        <v>35680.946000000004</v>
      </c>
    </row>
    <row r="322" spans="1:17" s="62" customFormat="1" ht="12.95" customHeight="1" x14ac:dyDescent="0.2">
      <c r="A322" s="141" t="s">
        <v>125</v>
      </c>
      <c r="B322" s="63"/>
      <c r="C322" s="59">
        <v>50752.415000000001</v>
      </c>
      <c r="D322" s="59">
        <v>7.0000000000000001E-3</v>
      </c>
      <c r="E322" s="62">
        <f t="shared" si="31"/>
        <v>3140.0445188733202</v>
      </c>
      <c r="F322" s="73">
        <f t="shared" si="32"/>
        <v>3140</v>
      </c>
      <c r="G322" s="62">
        <f t="shared" si="37"/>
        <v>0.11789999999746215</v>
      </c>
      <c r="M322" s="62">
        <f>G322</f>
        <v>0.11789999999746215</v>
      </c>
      <c r="P322" s="136"/>
      <c r="Q322" s="137">
        <f t="shared" si="33"/>
        <v>35733.915000000001</v>
      </c>
    </row>
    <row r="323" spans="1:17" s="62" customFormat="1" ht="12.95" customHeight="1" x14ac:dyDescent="0.2">
      <c r="A323" s="59" t="s">
        <v>193</v>
      </c>
      <c r="B323" s="63" t="s">
        <v>131</v>
      </c>
      <c r="C323" s="59">
        <v>50757.718000000001</v>
      </c>
      <c r="D323" s="59" t="s">
        <v>150</v>
      </c>
      <c r="E323" s="62">
        <f t="shared" si="31"/>
        <v>3142.0469241763149</v>
      </c>
      <c r="F323" s="73">
        <f t="shared" si="32"/>
        <v>3142</v>
      </c>
      <c r="G323" s="62">
        <f t="shared" si="37"/>
        <v>0.1242699999929755</v>
      </c>
      <c r="J323" s="62">
        <f>G323</f>
        <v>0.1242699999929755</v>
      </c>
      <c r="O323" s="62">
        <f ca="1">+C$11+C$12*F323</f>
        <v>0.115950228927021</v>
      </c>
      <c r="P323" s="136"/>
      <c r="Q323" s="137">
        <f t="shared" si="33"/>
        <v>35739.218000000001</v>
      </c>
    </row>
    <row r="324" spans="1:17" s="62" customFormat="1" ht="12.95" customHeight="1" x14ac:dyDescent="0.2">
      <c r="A324" s="59" t="s">
        <v>193</v>
      </c>
      <c r="B324" s="63" t="s">
        <v>131</v>
      </c>
      <c r="C324" s="59">
        <v>50773.603000000003</v>
      </c>
      <c r="D324" s="59" t="s">
        <v>150</v>
      </c>
      <c r="E324" s="62">
        <f t="shared" si="31"/>
        <v>3148.0450777192286</v>
      </c>
      <c r="F324" s="73">
        <f t="shared" si="32"/>
        <v>3148</v>
      </c>
      <c r="G324" s="62">
        <f t="shared" si="37"/>
        <v>0.11937999999645399</v>
      </c>
      <c r="J324" s="62">
        <f>G324</f>
        <v>0.11937999999645399</v>
      </c>
      <c r="O324" s="62">
        <f ca="1">+C$11+C$12*F324</f>
        <v>0.11624333467594691</v>
      </c>
      <c r="P324" s="136"/>
      <c r="Q324" s="137">
        <f t="shared" si="33"/>
        <v>35755.103000000003</v>
      </c>
    </row>
    <row r="325" spans="1:17" s="62" customFormat="1" ht="12.95" customHeight="1" x14ac:dyDescent="0.2">
      <c r="A325" s="141" t="s">
        <v>125</v>
      </c>
      <c r="B325" s="63"/>
      <c r="C325" s="59">
        <v>50789.485999999997</v>
      </c>
      <c r="D325" s="59">
        <v>7.0000000000000001E-3</v>
      </c>
      <c r="E325" s="62">
        <f t="shared" si="31"/>
        <v>3154.0424760649671</v>
      </c>
      <c r="F325" s="73">
        <f t="shared" si="32"/>
        <v>3154</v>
      </c>
      <c r="G325" s="62">
        <f t="shared" si="37"/>
        <v>0.11248999999224907</v>
      </c>
      <c r="M325" s="62">
        <f>G325</f>
        <v>0.11248999999224907</v>
      </c>
      <c r="P325" s="136"/>
      <c r="Q325" s="137">
        <f t="shared" si="33"/>
        <v>35770.985999999997</v>
      </c>
    </row>
    <row r="326" spans="1:17" s="62" customFormat="1" ht="12.95" customHeight="1" x14ac:dyDescent="0.2">
      <c r="A326" s="59" t="s">
        <v>193</v>
      </c>
      <c r="B326" s="63" t="s">
        <v>131</v>
      </c>
      <c r="C326" s="59">
        <v>50810.692000000003</v>
      </c>
      <c r="D326" s="59" t="s">
        <v>150</v>
      </c>
      <c r="E326" s="62">
        <f t="shared" si="31"/>
        <v>3162.0498316854296</v>
      </c>
      <c r="F326" s="73">
        <f t="shared" si="32"/>
        <v>3162</v>
      </c>
      <c r="G326" s="62">
        <f t="shared" si="37"/>
        <v>0.13196999999490799</v>
      </c>
      <c r="J326" s="62">
        <f>G326</f>
        <v>0.13196999999490799</v>
      </c>
      <c r="O326" s="62">
        <f ca="1">+C$11+C$12*F326</f>
        <v>0.11692724809010735</v>
      </c>
      <c r="P326" s="136"/>
      <c r="Q326" s="137">
        <f t="shared" si="33"/>
        <v>35792.192000000003</v>
      </c>
    </row>
    <row r="327" spans="1:17" s="62" customFormat="1" ht="12.95" customHeight="1" x14ac:dyDescent="0.2">
      <c r="A327" s="135" t="s">
        <v>126</v>
      </c>
      <c r="B327" s="11"/>
      <c r="C327" s="59">
        <v>50813.33</v>
      </c>
      <c r="D327" s="59">
        <v>1E-3</v>
      </c>
      <c r="E327" s="62">
        <f t="shared" si="31"/>
        <v>3163.045936756012</v>
      </c>
      <c r="F327" s="73">
        <f t="shared" si="32"/>
        <v>3163</v>
      </c>
      <c r="G327" s="62">
        <f t="shared" si="37"/>
        <v>0.12165499999537133</v>
      </c>
      <c r="J327" s="62">
        <f>+G327</f>
        <v>0.12165499999537133</v>
      </c>
      <c r="P327" s="136"/>
      <c r="Q327" s="137">
        <f t="shared" si="33"/>
        <v>35794.83</v>
      </c>
    </row>
    <row r="328" spans="1:17" s="62" customFormat="1" ht="12.95" customHeight="1" x14ac:dyDescent="0.2">
      <c r="A328" s="135" t="s">
        <v>126</v>
      </c>
      <c r="B328" s="11"/>
      <c r="C328" s="59">
        <v>50813.330099999999</v>
      </c>
      <c r="D328" s="59">
        <v>5.9999999999999995E-4</v>
      </c>
      <c r="E328" s="62">
        <f t="shared" si="31"/>
        <v>3163.0459745158696</v>
      </c>
      <c r="F328" s="73">
        <f t="shared" si="32"/>
        <v>3163</v>
      </c>
      <c r="G328" s="62">
        <f t="shared" si="37"/>
        <v>0.12175499999284511</v>
      </c>
      <c r="J328" s="62">
        <f>+G328</f>
        <v>0.12175499999284511</v>
      </c>
      <c r="P328" s="136"/>
      <c r="Q328" s="137">
        <f t="shared" si="33"/>
        <v>35794.830099999999</v>
      </c>
    </row>
    <row r="329" spans="1:17" s="62" customFormat="1" ht="12.95" customHeight="1" x14ac:dyDescent="0.2">
      <c r="A329" s="59" t="s">
        <v>193</v>
      </c>
      <c r="B329" s="63" t="s">
        <v>131</v>
      </c>
      <c r="C329" s="59">
        <v>50839.811999999998</v>
      </c>
      <c r="D329" s="59" t="s">
        <v>150</v>
      </c>
      <c r="E329" s="62">
        <f t="shared" si="31"/>
        <v>3173.0455025176361</v>
      </c>
      <c r="F329" s="73">
        <f t="shared" si="32"/>
        <v>3173</v>
      </c>
      <c r="G329" s="62">
        <f t="shared" si="37"/>
        <v>0.12050499999168096</v>
      </c>
      <c r="J329" s="62">
        <f t="shared" ref="J329:J334" si="38">G329</f>
        <v>0.12050499999168096</v>
      </c>
      <c r="O329" s="62">
        <f t="shared" ref="O329:O334" ca="1" si="39">+C$11+C$12*F329</f>
        <v>0.11746460862980487</v>
      </c>
      <c r="P329" s="136"/>
      <c r="Q329" s="137">
        <f t="shared" si="33"/>
        <v>35821.311999999998</v>
      </c>
    </row>
    <row r="330" spans="1:17" s="62" customFormat="1" ht="12.95" customHeight="1" x14ac:dyDescent="0.2">
      <c r="A330" s="59" t="s">
        <v>193</v>
      </c>
      <c r="B330" s="63" t="s">
        <v>131</v>
      </c>
      <c r="C330" s="59">
        <v>51080.815999999999</v>
      </c>
      <c r="D330" s="59" t="s">
        <v>150</v>
      </c>
      <c r="E330" s="62">
        <f t="shared" si="31"/>
        <v>3264.0482722032671</v>
      </c>
      <c r="F330" s="73">
        <f t="shared" si="32"/>
        <v>3264</v>
      </c>
      <c r="G330" s="62">
        <f t="shared" si="37"/>
        <v>0.12783999999373918</v>
      </c>
      <c r="J330" s="62">
        <f t="shared" si="38"/>
        <v>0.12783999999373918</v>
      </c>
      <c r="O330" s="62">
        <f t="shared" ca="1" si="39"/>
        <v>0.12191004582184786</v>
      </c>
      <c r="P330" s="136"/>
      <c r="Q330" s="137">
        <f t="shared" si="33"/>
        <v>36062.315999999999</v>
      </c>
    </row>
    <row r="331" spans="1:17" s="62" customFormat="1" ht="12.95" customHeight="1" x14ac:dyDescent="0.2">
      <c r="A331" s="59" t="s">
        <v>193</v>
      </c>
      <c r="B331" s="63" t="s">
        <v>131</v>
      </c>
      <c r="C331" s="59">
        <v>51157.618000000002</v>
      </c>
      <c r="D331" s="59" t="s">
        <v>150</v>
      </c>
      <c r="E331" s="62">
        <f t="shared" si="31"/>
        <v>3293.0485988260452</v>
      </c>
      <c r="F331" s="73">
        <f t="shared" si="32"/>
        <v>3293</v>
      </c>
      <c r="G331" s="62">
        <f t="shared" si="37"/>
        <v>0.12870499999553431</v>
      </c>
      <c r="J331" s="62">
        <f t="shared" si="38"/>
        <v>0.12870499999553431</v>
      </c>
      <c r="O331" s="62">
        <f t="shared" ca="1" si="39"/>
        <v>0.12332672360832309</v>
      </c>
      <c r="P331" s="136"/>
      <c r="Q331" s="137">
        <f t="shared" si="33"/>
        <v>36139.118000000002</v>
      </c>
    </row>
    <row r="332" spans="1:17" s="62" customFormat="1" ht="12.95" customHeight="1" x14ac:dyDescent="0.2">
      <c r="A332" s="59" t="s">
        <v>194</v>
      </c>
      <c r="B332" s="63" t="s">
        <v>131</v>
      </c>
      <c r="C332" s="59">
        <v>51197.343000000001</v>
      </c>
      <c r="D332" s="59" t="s">
        <v>150</v>
      </c>
      <c r="E332" s="62">
        <f t="shared" si="31"/>
        <v>3308.048702665656</v>
      </c>
      <c r="F332" s="73">
        <f t="shared" si="32"/>
        <v>3308</v>
      </c>
      <c r="G332" s="62">
        <f t="shared" si="37"/>
        <v>0.12897999999404419</v>
      </c>
      <c r="J332" s="62">
        <f t="shared" si="38"/>
        <v>0.12897999999404419</v>
      </c>
      <c r="O332" s="62">
        <f t="shared" ca="1" si="39"/>
        <v>0.12405948798063787</v>
      </c>
      <c r="P332" s="136"/>
      <c r="Q332" s="137">
        <f t="shared" si="33"/>
        <v>36178.843000000001</v>
      </c>
    </row>
    <row r="333" spans="1:17" s="62" customFormat="1" ht="12.95" customHeight="1" x14ac:dyDescent="0.2">
      <c r="A333" s="59" t="s">
        <v>193</v>
      </c>
      <c r="B333" s="63" t="s">
        <v>131</v>
      </c>
      <c r="C333" s="59">
        <v>51480.737000000001</v>
      </c>
      <c r="D333" s="59" t="s">
        <v>150</v>
      </c>
      <c r="E333" s="62">
        <f t="shared" si="31"/>
        <v>3415.0578764233096</v>
      </c>
      <c r="F333" s="73">
        <f t="shared" si="32"/>
        <v>3415</v>
      </c>
      <c r="G333" s="62">
        <f t="shared" si="37"/>
        <v>0.15327499999693828</v>
      </c>
      <c r="J333" s="62">
        <f t="shared" si="38"/>
        <v>0.15327499999693828</v>
      </c>
      <c r="O333" s="62">
        <f t="shared" ca="1" si="39"/>
        <v>0.12928654050314997</v>
      </c>
      <c r="P333" s="136"/>
      <c r="Q333" s="137">
        <f t="shared" si="33"/>
        <v>36462.237000000001</v>
      </c>
    </row>
    <row r="334" spans="1:17" s="62" customFormat="1" ht="12.95" customHeight="1" x14ac:dyDescent="0.2">
      <c r="A334" s="59" t="s">
        <v>193</v>
      </c>
      <c r="B334" s="63" t="s">
        <v>131</v>
      </c>
      <c r="C334" s="59">
        <v>51496.612000000001</v>
      </c>
      <c r="D334" s="59" t="s">
        <v>150</v>
      </c>
      <c r="E334" s="62">
        <f t="shared" si="31"/>
        <v>3421.0522539803601</v>
      </c>
      <c r="F334" s="73">
        <f t="shared" si="32"/>
        <v>3421</v>
      </c>
      <c r="G334" s="62">
        <f t="shared" si="37"/>
        <v>0.1383849999983795</v>
      </c>
      <c r="J334" s="62">
        <f t="shared" si="38"/>
        <v>0.1383849999983795</v>
      </c>
      <c r="O334" s="62">
        <f t="shared" ca="1" si="39"/>
        <v>0.12957964625207588</v>
      </c>
      <c r="P334" s="136"/>
      <c r="Q334" s="137">
        <f t="shared" si="33"/>
        <v>36478.112000000001</v>
      </c>
    </row>
    <row r="335" spans="1:17" s="62" customFormat="1" ht="12.95" customHeight="1" x14ac:dyDescent="0.2">
      <c r="A335" s="148" t="s">
        <v>127</v>
      </c>
      <c r="B335" s="11"/>
      <c r="C335" s="59">
        <v>51509.8531</v>
      </c>
      <c r="D335" s="59">
        <v>1E-4</v>
      </c>
      <c r="E335" s="62">
        <f t="shared" si="31"/>
        <v>3426.0520746210314</v>
      </c>
      <c r="F335" s="73">
        <f t="shared" si="32"/>
        <v>3426</v>
      </c>
      <c r="G335" s="62">
        <f t="shared" si="37"/>
        <v>0.13790999999764608</v>
      </c>
      <c r="L335" s="62">
        <f>G335</f>
        <v>0.13790999999764608</v>
      </c>
      <c r="P335" s="136"/>
      <c r="Q335" s="137">
        <f t="shared" si="33"/>
        <v>36491.3531</v>
      </c>
    </row>
    <row r="336" spans="1:17" s="62" customFormat="1" ht="12.95" customHeight="1" x14ac:dyDescent="0.2">
      <c r="A336" s="59" t="s">
        <v>193</v>
      </c>
      <c r="B336" s="63" t="s">
        <v>131</v>
      </c>
      <c r="C336" s="59">
        <v>51541.6342</v>
      </c>
      <c r="D336" s="59" t="s">
        <v>150</v>
      </c>
      <c r="E336" s="62">
        <f t="shared" si="31"/>
        <v>3438.0525730511649</v>
      </c>
      <c r="F336" s="73">
        <f t="shared" si="32"/>
        <v>3438</v>
      </c>
      <c r="G336" s="62">
        <f t="shared" si="37"/>
        <v>0.13923000000067987</v>
      </c>
      <c r="J336" s="62">
        <f t="shared" ref="J336:J361" si="40">G336</f>
        <v>0.13923000000067987</v>
      </c>
      <c r="O336" s="62">
        <f t="shared" ref="O336:O344" ca="1" si="41">+C$11+C$12*F336</f>
        <v>0.13041011254069929</v>
      </c>
      <c r="P336" s="136"/>
      <c r="Q336" s="137">
        <f t="shared" si="33"/>
        <v>36523.1342</v>
      </c>
    </row>
    <row r="337" spans="1:17" s="62" customFormat="1" ht="12.95" customHeight="1" x14ac:dyDescent="0.2">
      <c r="A337" s="59" t="s">
        <v>193</v>
      </c>
      <c r="B337" s="63" t="s">
        <v>131</v>
      </c>
      <c r="C337" s="59">
        <v>51586.656000000003</v>
      </c>
      <c r="D337" s="59" t="s">
        <v>150</v>
      </c>
      <c r="E337" s="62">
        <f t="shared" si="31"/>
        <v>3455.0527410825371</v>
      </c>
      <c r="F337" s="73">
        <f t="shared" si="32"/>
        <v>3455</v>
      </c>
      <c r="G337" s="62">
        <f t="shared" si="37"/>
        <v>0.13967499999853317</v>
      </c>
      <c r="J337" s="62">
        <f t="shared" si="40"/>
        <v>0.13967499999853317</v>
      </c>
      <c r="O337" s="62">
        <f t="shared" ca="1" si="41"/>
        <v>0.13124057882932269</v>
      </c>
      <c r="P337" s="136"/>
      <c r="Q337" s="137">
        <f t="shared" si="33"/>
        <v>36568.156000000003</v>
      </c>
    </row>
    <row r="338" spans="1:17" s="62" customFormat="1" ht="12.95" customHeight="1" x14ac:dyDescent="0.2">
      <c r="A338" s="59" t="s">
        <v>195</v>
      </c>
      <c r="B338" s="63" t="s">
        <v>131</v>
      </c>
      <c r="C338" s="59">
        <v>51798.508999999998</v>
      </c>
      <c r="D338" s="59" t="s">
        <v>150</v>
      </c>
      <c r="E338" s="62">
        <f t="shared" si="31"/>
        <v>3535.0481343797828</v>
      </c>
      <c r="F338" s="73">
        <f t="shared" si="32"/>
        <v>3535</v>
      </c>
      <c r="G338" s="62">
        <f t="shared" si="37"/>
        <v>0.12747499999386491</v>
      </c>
      <c r="J338" s="62">
        <f t="shared" si="40"/>
        <v>0.12747499999386491</v>
      </c>
      <c r="O338" s="62">
        <f t="shared" ca="1" si="41"/>
        <v>0.13514865548166818</v>
      </c>
      <c r="P338" s="136"/>
      <c r="Q338" s="137">
        <f t="shared" si="33"/>
        <v>36780.008999999998</v>
      </c>
    </row>
    <row r="339" spans="1:17" s="62" customFormat="1" ht="12.95" customHeight="1" x14ac:dyDescent="0.2">
      <c r="A339" s="59" t="s">
        <v>193</v>
      </c>
      <c r="B339" s="63" t="s">
        <v>131</v>
      </c>
      <c r="C339" s="59">
        <v>52211.678999999996</v>
      </c>
      <c r="D339" s="59" t="s">
        <v>150</v>
      </c>
      <c r="E339" s="62">
        <f t="shared" si="31"/>
        <v>3691.060542269327</v>
      </c>
      <c r="F339" s="73">
        <f t="shared" si="32"/>
        <v>3691</v>
      </c>
      <c r="G339" s="62">
        <f t="shared" si="37"/>
        <v>0.16033499999321066</v>
      </c>
      <c r="J339" s="62">
        <f t="shared" si="40"/>
        <v>0.16033499999321066</v>
      </c>
      <c r="O339" s="62">
        <f t="shared" ca="1" si="41"/>
        <v>0.14276940495374188</v>
      </c>
      <c r="P339" s="136"/>
      <c r="Q339" s="137">
        <f t="shared" si="33"/>
        <v>37193.178999999996</v>
      </c>
    </row>
    <row r="340" spans="1:17" s="62" customFormat="1" ht="12.95" customHeight="1" x14ac:dyDescent="0.2">
      <c r="A340" s="59" t="s">
        <v>193</v>
      </c>
      <c r="B340" s="63" t="s">
        <v>131</v>
      </c>
      <c r="C340" s="59">
        <v>52219.625999999997</v>
      </c>
      <c r="D340" s="59" t="s">
        <v>150</v>
      </c>
      <c r="E340" s="62">
        <f t="shared" si="31"/>
        <v>3694.0613182344218</v>
      </c>
      <c r="F340" s="73">
        <f t="shared" si="32"/>
        <v>3694</v>
      </c>
      <c r="G340" s="62">
        <f t="shared" ref="G340:G371" si="42">C340-(C$7+F340*C$8)</f>
        <v>0.16238999999040971</v>
      </c>
      <c r="J340" s="62">
        <f t="shared" si="40"/>
        <v>0.16238999999040971</v>
      </c>
      <c r="O340" s="62">
        <f t="shared" ca="1" si="41"/>
        <v>0.14291595782820485</v>
      </c>
      <c r="P340" s="136"/>
      <c r="Q340" s="137">
        <f t="shared" si="33"/>
        <v>37201.125999999997</v>
      </c>
    </row>
    <row r="341" spans="1:17" s="62" customFormat="1" ht="12.95" customHeight="1" x14ac:dyDescent="0.2">
      <c r="A341" s="59" t="s">
        <v>196</v>
      </c>
      <c r="B341" s="63" t="s">
        <v>131</v>
      </c>
      <c r="C341" s="59">
        <v>52251.396000000001</v>
      </c>
      <c r="D341" s="59" t="s">
        <v>150</v>
      </c>
      <c r="E341" s="62">
        <f t="shared" ref="E341:E409" si="43">(C341-C$7)/C$8</f>
        <v>3706.0576253202494</v>
      </c>
      <c r="F341" s="73">
        <f t="shared" ref="F341:F404" si="44">ROUND(2*E341,0)/2</f>
        <v>3706</v>
      </c>
      <c r="G341" s="62">
        <f t="shared" si="42"/>
        <v>0.15260999999736669</v>
      </c>
      <c r="J341" s="62">
        <f t="shared" si="40"/>
        <v>0.15260999999736669</v>
      </c>
      <c r="O341" s="62">
        <f t="shared" ca="1" si="41"/>
        <v>0.14350216932605667</v>
      </c>
      <c r="P341" s="136"/>
      <c r="Q341" s="137">
        <f t="shared" ref="Q341:Q409" si="45">C341-15018.5</f>
        <v>37232.896000000001</v>
      </c>
    </row>
    <row r="342" spans="1:17" s="62" customFormat="1" ht="12.95" customHeight="1" x14ac:dyDescent="0.2">
      <c r="A342" s="59" t="s">
        <v>193</v>
      </c>
      <c r="B342" s="63" t="s">
        <v>131</v>
      </c>
      <c r="C342" s="59">
        <v>52264.656999999999</v>
      </c>
      <c r="D342" s="59" t="s">
        <v>150</v>
      </c>
      <c r="E342" s="62">
        <f t="shared" si="43"/>
        <v>3711.0649601727873</v>
      </c>
      <c r="F342" s="73">
        <f t="shared" si="44"/>
        <v>3711</v>
      </c>
      <c r="G342" s="62">
        <f t="shared" si="42"/>
        <v>0.17203499999595806</v>
      </c>
      <c r="J342" s="62">
        <f t="shared" si="40"/>
        <v>0.17203499999595806</v>
      </c>
      <c r="O342" s="62">
        <f t="shared" ca="1" si="41"/>
        <v>0.14374642411682825</v>
      </c>
      <c r="P342" s="136"/>
      <c r="Q342" s="137">
        <f t="shared" si="45"/>
        <v>37246.156999999999</v>
      </c>
    </row>
    <row r="343" spans="1:17" s="62" customFormat="1" ht="12.95" customHeight="1" x14ac:dyDescent="0.2">
      <c r="A343" s="59" t="s">
        <v>197</v>
      </c>
      <c r="B343" s="63" t="s">
        <v>131</v>
      </c>
      <c r="C343" s="59">
        <v>52288.476000000002</v>
      </c>
      <c r="D343" s="59" t="s">
        <v>150</v>
      </c>
      <c r="E343" s="62">
        <f t="shared" si="43"/>
        <v>3720.0589808991749</v>
      </c>
      <c r="F343" s="73">
        <f t="shared" si="44"/>
        <v>3720</v>
      </c>
      <c r="G343" s="62">
        <f t="shared" si="42"/>
        <v>0.15619999999762513</v>
      </c>
      <c r="J343" s="62">
        <f t="shared" si="40"/>
        <v>0.15619999999762513</v>
      </c>
      <c r="O343" s="62">
        <f t="shared" ca="1" si="41"/>
        <v>0.14418608274021713</v>
      </c>
      <c r="P343" s="136"/>
      <c r="Q343" s="137">
        <f t="shared" si="45"/>
        <v>37269.976000000002</v>
      </c>
    </row>
    <row r="344" spans="1:17" s="62" customFormat="1" ht="12.95" customHeight="1" x14ac:dyDescent="0.2">
      <c r="A344" s="59" t="s">
        <v>198</v>
      </c>
      <c r="B344" s="63" t="s">
        <v>131</v>
      </c>
      <c r="C344" s="59">
        <v>52603.636899999998</v>
      </c>
      <c r="D344" s="59" t="s">
        <v>150</v>
      </c>
      <c r="E344" s="62">
        <f t="shared" si="43"/>
        <v>3839.0632911870352</v>
      </c>
      <c r="F344" s="73">
        <f t="shared" si="44"/>
        <v>3839</v>
      </c>
      <c r="G344" s="62">
        <f t="shared" si="42"/>
        <v>0.16761499999120133</v>
      </c>
      <c r="J344" s="62">
        <f t="shared" si="40"/>
        <v>0.16761499999120133</v>
      </c>
      <c r="O344" s="62">
        <f t="shared" ca="1" si="41"/>
        <v>0.14999934676058102</v>
      </c>
      <c r="P344" s="136"/>
      <c r="Q344" s="137">
        <f t="shared" si="45"/>
        <v>37585.136899999998</v>
      </c>
    </row>
    <row r="345" spans="1:17" s="62" customFormat="1" ht="12.95" customHeight="1" x14ac:dyDescent="0.2">
      <c r="A345" s="135" t="s">
        <v>129</v>
      </c>
      <c r="B345" s="63"/>
      <c r="C345" s="59">
        <v>52619.5239</v>
      </c>
      <c r="D345" s="59">
        <v>5.9999999999999995E-4</v>
      </c>
      <c r="E345" s="62">
        <f t="shared" si="43"/>
        <v>3845.062199927122</v>
      </c>
      <c r="F345" s="73">
        <f t="shared" si="44"/>
        <v>3845</v>
      </c>
      <c r="G345" s="62">
        <f t="shared" si="42"/>
        <v>0.16472499999508727</v>
      </c>
      <c r="J345" s="62">
        <f t="shared" si="40"/>
        <v>0.16472499999508727</v>
      </c>
      <c r="P345" s="136"/>
      <c r="Q345" s="137">
        <f t="shared" si="45"/>
        <v>37601.0239</v>
      </c>
    </row>
    <row r="346" spans="1:17" s="62" customFormat="1" ht="12.95" customHeight="1" x14ac:dyDescent="0.2">
      <c r="A346" s="10" t="s">
        <v>130</v>
      </c>
      <c r="B346" s="30" t="s">
        <v>131</v>
      </c>
      <c r="C346" s="13">
        <v>52627.47</v>
      </c>
      <c r="D346" s="13">
        <v>5.0000000000000001E-3</v>
      </c>
      <c r="E346" s="62">
        <f t="shared" si="43"/>
        <v>3848.0626360534893</v>
      </c>
      <c r="F346" s="73">
        <f t="shared" si="44"/>
        <v>3848</v>
      </c>
      <c r="G346" s="62">
        <f t="shared" si="42"/>
        <v>0.16588000000047032</v>
      </c>
      <c r="J346" s="62">
        <f t="shared" si="40"/>
        <v>0.16588000000047032</v>
      </c>
      <c r="P346" s="136"/>
      <c r="Q346" s="137">
        <f t="shared" si="45"/>
        <v>37608.97</v>
      </c>
    </row>
    <row r="347" spans="1:17" s="62" customFormat="1" ht="12.95" customHeight="1" x14ac:dyDescent="0.2">
      <c r="A347" s="10" t="s">
        <v>130</v>
      </c>
      <c r="B347" s="30" t="s">
        <v>131</v>
      </c>
      <c r="C347" s="13">
        <v>52688.387999999999</v>
      </c>
      <c r="D347" s="13">
        <v>8.0000000000000002E-3</v>
      </c>
      <c r="E347" s="62">
        <f t="shared" si="43"/>
        <v>3871.0651867319389</v>
      </c>
      <c r="F347" s="73">
        <f t="shared" si="44"/>
        <v>3871</v>
      </c>
      <c r="G347" s="62">
        <f t="shared" si="42"/>
        <v>0.1726349999953527</v>
      </c>
      <c r="J347" s="62">
        <f t="shared" si="40"/>
        <v>0.1726349999953527</v>
      </c>
      <c r="P347" s="136"/>
      <c r="Q347" s="137">
        <f t="shared" si="45"/>
        <v>37669.887999999999</v>
      </c>
    </row>
    <row r="348" spans="1:17" s="62" customFormat="1" ht="12.95" customHeight="1" x14ac:dyDescent="0.2">
      <c r="A348" s="59" t="s">
        <v>199</v>
      </c>
      <c r="B348" s="63" t="s">
        <v>131</v>
      </c>
      <c r="C348" s="59">
        <v>52688.392999999996</v>
      </c>
      <c r="D348" s="59" t="s">
        <v>150</v>
      </c>
      <c r="E348" s="62">
        <f t="shared" si="43"/>
        <v>3871.0670747248691</v>
      </c>
      <c r="F348" s="73">
        <f t="shared" si="44"/>
        <v>3871</v>
      </c>
      <c r="G348" s="62">
        <f t="shared" si="42"/>
        <v>0.17763499999273336</v>
      </c>
      <c r="J348" s="62">
        <f t="shared" si="40"/>
        <v>0.17763499999273336</v>
      </c>
      <c r="O348" s="62">
        <f ca="1">+C$11+C$12*F348</f>
        <v>0.15156257742151924</v>
      </c>
      <c r="P348" s="136"/>
      <c r="Q348" s="137">
        <f t="shared" si="45"/>
        <v>37669.892999999996</v>
      </c>
    </row>
    <row r="349" spans="1:17" s="62" customFormat="1" ht="12.95" customHeight="1" x14ac:dyDescent="0.2">
      <c r="A349" s="12" t="s">
        <v>132</v>
      </c>
      <c r="B349" s="11" t="s">
        <v>131</v>
      </c>
      <c r="C349" s="12">
        <v>52860.538999999997</v>
      </c>
      <c r="D349" s="12">
        <v>5.0000000000000001E-3</v>
      </c>
      <c r="E349" s="62">
        <f t="shared" si="43"/>
        <v>3936.0691609570586</v>
      </c>
      <c r="F349" s="73">
        <f t="shared" si="44"/>
        <v>3936</v>
      </c>
      <c r="G349" s="62">
        <f t="shared" si="42"/>
        <v>0.1831599999932223</v>
      </c>
      <c r="J349" s="62">
        <f t="shared" si="40"/>
        <v>0.1831599999932223</v>
      </c>
      <c r="P349" s="136"/>
      <c r="Q349" s="137">
        <f t="shared" si="45"/>
        <v>37842.038999999997</v>
      </c>
    </row>
    <row r="350" spans="1:17" s="62" customFormat="1" ht="12.95" customHeight="1" x14ac:dyDescent="0.2">
      <c r="A350" s="59" t="s">
        <v>198</v>
      </c>
      <c r="B350" s="63" t="s">
        <v>131</v>
      </c>
      <c r="C350" s="59">
        <v>52979.707600000002</v>
      </c>
      <c r="D350" s="59" t="s">
        <v>150</v>
      </c>
      <c r="E350" s="62">
        <f t="shared" si="43"/>
        <v>3981.0670558449419</v>
      </c>
      <c r="F350" s="73">
        <f t="shared" si="44"/>
        <v>3981</v>
      </c>
      <c r="G350" s="62">
        <f t="shared" si="42"/>
        <v>0.17758499999763444</v>
      </c>
      <c r="J350" s="62">
        <f t="shared" si="40"/>
        <v>0.17758499999763444</v>
      </c>
      <c r="O350" s="62">
        <f ca="1">+C$11+C$12*F350</f>
        <v>0.15693618281849428</v>
      </c>
      <c r="P350" s="136"/>
      <c r="Q350" s="137">
        <f t="shared" si="45"/>
        <v>37961.207600000002</v>
      </c>
    </row>
    <row r="351" spans="1:17" s="62" customFormat="1" ht="12.95" customHeight="1" x14ac:dyDescent="0.2">
      <c r="A351" s="10" t="s">
        <v>133</v>
      </c>
      <c r="B351" s="150"/>
      <c r="C351" s="13">
        <v>52982.355900000002</v>
      </c>
      <c r="D351" s="13">
        <v>2.9999999999999997E-4</v>
      </c>
      <c r="E351" s="62">
        <f t="shared" si="43"/>
        <v>3982.0670501809636</v>
      </c>
      <c r="F351" s="73">
        <f t="shared" si="44"/>
        <v>3982</v>
      </c>
      <c r="G351" s="62">
        <f t="shared" si="42"/>
        <v>0.17756999999983236</v>
      </c>
      <c r="J351" s="62">
        <f t="shared" si="40"/>
        <v>0.17756999999983236</v>
      </c>
      <c r="P351" s="136"/>
      <c r="Q351" s="137">
        <f t="shared" si="45"/>
        <v>37963.855900000002</v>
      </c>
    </row>
    <row r="352" spans="1:17" s="62" customFormat="1" ht="12.95" customHeight="1" x14ac:dyDescent="0.2">
      <c r="A352" s="59" t="s">
        <v>200</v>
      </c>
      <c r="B352" s="63" t="s">
        <v>131</v>
      </c>
      <c r="C352" s="59">
        <v>52982.356</v>
      </c>
      <c r="D352" s="59" t="s">
        <v>150</v>
      </c>
      <c r="E352" s="62">
        <f t="shared" si="43"/>
        <v>3982.0670879408212</v>
      </c>
      <c r="F352" s="73">
        <f t="shared" si="44"/>
        <v>3982</v>
      </c>
      <c r="G352" s="62">
        <f t="shared" si="42"/>
        <v>0.17766999999730615</v>
      </c>
      <c r="J352" s="62">
        <f t="shared" si="40"/>
        <v>0.17766999999730615</v>
      </c>
      <c r="O352" s="62">
        <f t="shared" ref="O352:O383" ca="1" si="46">+C$11+C$12*F352</f>
        <v>0.1569850337766486</v>
      </c>
      <c r="P352" s="136"/>
      <c r="Q352" s="137">
        <f t="shared" si="45"/>
        <v>37963.856</v>
      </c>
    </row>
    <row r="353" spans="1:17" s="62" customFormat="1" ht="12.95" customHeight="1" x14ac:dyDescent="0.2">
      <c r="A353" s="59" t="s">
        <v>198</v>
      </c>
      <c r="B353" s="63" t="s">
        <v>131</v>
      </c>
      <c r="C353" s="59">
        <v>53032.68</v>
      </c>
      <c r="D353" s="59" t="s">
        <v>150</v>
      </c>
      <c r="E353" s="62">
        <f t="shared" si="43"/>
        <v>4001.0693591963177</v>
      </c>
      <c r="F353" s="73">
        <f t="shared" si="44"/>
        <v>4001</v>
      </c>
      <c r="G353" s="62">
        <f t="shared" si="42"/>
        <v>0.18368499999633059</v>
      </c>
      <c r="J353" s="62">
        <f t="shared" si="40"/>
        <v>0.18368499999633059</v>
      </c>
      <c r="O353" s="62">
        <f t="shared" ca="1" si="46"/>
        <v>0.15791320198158065</v>
      </c>
      <c r="P353" s="136"/>
      <c r="Q353" s="137">
        <f t="shared" si="45"/>
        <v>38014.18</v>
      </c>
    </row>
    <row r="354" spans="1:17" s="62" customFormat="1" ht="12.95" customHeight="1" x14ac:dyDescent="0.2">
      <c r="A354" s="59" t="s">
        <v>198</v>
      </c>
      <c r="B354" s="63" t="s">
        <v>131</v>
      </c>
      <c r="C354" s="59">
        <v>53363.723100000003</v>
      </c>
      <c r="D354" s="59" t="s">
        <v>150</v>
      </c>
      <c r="E354" s="62">
        <f t="shared" si="43"/>
        <v>4126.0707657510529</v>
      </c>
      <c r="F354" s="73">
        <f t="shared" si="44"/>
        <v>4126</v>
      </c>
      <c r="G354" s="62">
        <f t="shared" si="42"/>
        <v>0.18740999999863561</v>
      </c>
      <c r="J354" s="62">
        <f t="shared" si="40"/>
        <v>0.18740999999863561</v>
      </c>
      <c r="O354" s="62">
        <f t="shared" ca="1" si="46"/>
        <v>0.16401957175087045</v>
      </c>
      <c r="P354" s="136"/>
      <c r="Q354" s="137">
        <f t="shared" si="45"/>
        <v>38345.223100000003</v>
      </c>
    </row>
    <row r="355" spans="1:17" s="62" customFormat="1" ht="12.95" customHeight="1" x14ac:dyDescent="0.2">
      <c r="A355" s="10" t="s">
        <v>134</v>
      </c>
      <c r="B355" s="150"/>
      <c r="C355" s="13">
        <v>53652.396000000001</v>
      </c>
      <c r="D355" s="13">
        <v>1.1999999999999999E-3</v>
      </c>
      <c r="E355" s="62">
        <f t="shared" si="43"/>
        <v>4235.073244685771</v>
      </c>
      <c r="F355" s="73">
        <f t="shared" si="44"/>
        <v>4235</v>
      </c>
      <c r="G355" s="62">
        <f t="shared" si="42"/>
        <v>0.19397499999467982</v>
      </c>
      <c r="J355" s="62">
        <f t="shared" si="40"/>
        <v>0.19397499999467982</v>
      </c>
      <c r="O355" s="62">
        <f t="shared" ca="1" si="46"/>
        <v>0.1693443261896912</v>
      </c>
      <c r="P355" s="136"/>
      <c r="Q355" s="137">
        <f t="shared" si="45"/>
        <v>38633.896000000001</v>
      </c>
    </row>
    <row r="356" spans="1:17" s="62" customFormat="1" ht="12.95" customHeight="1" x14ac:dyDescent="0.2">
      <c r="A356" s="13" t="s">
        <v>135</v>
      </c>
      <c r="B356" s="150" t="s">
        <v>131</v>
      </c>
      <c r="C356" s="13">
        <v>53750.385199999997</v>
      </c>
      <c r="D356" s="13">
        <v>8.9999999999999998E-4</v>
      </c>
      <c r="E356" s="62">
        <f t="shared" si="43"/>
        <v>4272.073828075585</v>
      </c>
      <c r="F356" s="73">
        <f t="shared" si="44"/>
        <v>4272</v>
      </c>
      <c r="G356" s="62">
        <f t="shared" si="42"/>
        <v>0.19551999999384861</v>
      </c>
      <c r="J356" s="62">
        <f t="shared" si="40"/>
        <v>0.19551999999384861</v>
      </c>
      <c r="O356" s="62">
        <f t="shared" ca="1" si="46"/>
        <v>0.17115181164140097</v>
      </c>
      <c r="P356" s="136"/>
      <c r="Q356" s="137">
        <f t="shared" si="45"/>
        <v>38731.885199999997</v>
      </c>
    </row>
    <row r="357" spans="1:17" s="62" customFormat="1" ht="12.95" customHeight="1" x14ac:dyDescent="0.2">
      <c r="A357" s="13" t="s">
        <v>136</v>
      </c>
      <c r="B357" s="150" t="s">
        <v>131</v>
      </c>
      <c r="C357" s="151">
        <v>53983.445899999999</v>
      </c>
      <c r="D357" s="151">
        <v>6.9999999999999999E-4</v>
      </c>
      <c r="E357" s="62">
        <f t="shared" si="43"/>
        <v>4360.0772189108902</v>
      </c>
      <c r="F357" s="73">
        <f t="shared" si="44"/>
        <v>4360</v>
      </c>
      <c r="G357" s="62">
        <f t="shared" si="42"/>
        <v>0.20449999999254942</v>
      </c>
      <c r="J357" s="62">
        <f t="shared" si="40"/>
        <v>0.20449999999254942</v>
      </c>
      <c r="O357" s="62">
        <f t="shared" ca="1" si="46"/>
        <v>0.175450695958981</v>
      </c>
      <c r="P357" s="136"/>
      <c r="Q357" s="137">
        <f t="shared" si="45"/>
        <v>38964.945899999999</v>
      </c>
    </row>
    <row r="358" spans="1:17" s="62" customFormat="1" ht="12.95" customHeight="1" x14ac:dyDescent="0.2">
      <c r="A358" s="59" t="s">
        <v>198</v>
      </c>
      <c r="B358" s="63" t="s">
        <v>131</v>
      </c>
      <c r="C358" s="59">
        <v>54049.652000000002</v>
      </c>
      <c r="D358" s="59" t="s">
        <v>150</v>
      </c>
      <c r="E358" s="62">
        <f t="shared" si="43"/>
        <v>4385.0765486734008</v>
      </c>
      <c r="F358" s="73">
        <f t="shared" si="44"/>
        <v>4385</v>
      </c>
      <c r="G358" s="62">
        <f t="shared" si="42"/>
        <v>0.20272499999555293</v>
      </c>
      <c r="J358" s="62">
        <f t="shared" si="40"/>
        <v>0.20272499999555293</v>
      </c>
      <c r="O358" s="62">
        <f t="shared" ca="1" si="46"/>
        <v>0.17667196991283898</v>
      </c>
      <c r="P358" s="136"/>
      <c r="Q358" s="137">
        <f t="shared" si="45"/>
        <v>39031.152000000002</v>
      </c>
    </row>
    <row r="359" spans="1:17" s="62" customFormat="1" ht="12.95" customHeight="1" x14ac:dyDescent="0.2">
      <c r="A359" s="59" t="s">
        <v>201</v>
      </c>
      <c r="B359" s="63" t="s">
        <v>131</v>
      </c>
      <c r="C359" s="59">
        <v>54084.082000000002</v>
      </c>
      <c r="D359" s="59" t="s">
        <v>150</v>
      </c>
      <c r="E359" s="62">
        <f t="shared" si="43"/>
        <v>4398.0772679987076</v>
      </c>
      <c r="F359" s="73">
        <f t="shared" si="44"/>
        <v>4398</v>
      </c>
      <c r="G359" s="62">
        <f t="shared" si="42"/>
        <v>0.20463000000017928</v>
      </c>
      <c r="J359" s="62">
        <f t="shared" si="40"/>
        <v>0.20463000000017928</v>
      </c>
      <c r="O359" s="62">
        <f t="shared" ca="1" si="46"/>
        <v>0.17730703236884512</v>
      </c>
      <c r="P359" s="136"/>
      <c r="Q359" s="137">
        <f t="shared" si="45"/>
        <v>39065.582000000002</v>
      </c>
    </row>
    <row r="360" spans="1:17" s="62" customFormat="1" ht="12.95" customHeight="1" x14ac:dyDescent="0.2">
      <c r="A360" s="13" t="s">
        <v>135</v>
      </c>
      <c r="B360" s="150" t="s">
        <v>131</v>
      </c>
      <c r="C360" s="13">
        <v>54097.3223</v>
      </c>
      <c r="D360" s="13">
        <v>1E-4</v>
      </c>
      <c r="E360" s="62">
        <f t="shared" si="43"/>
        <v>4403.0767865605094</v>
      </c>
      <c r="F360" s="73">
        <f t="shared" si="44"/>
        <v>4403</v>
      </c>
      <c r="G360" s="62">
        <f t="shared" si="42"/>
        <v>0.20335499999782769</v>
      </c>
      <c r="J360" s="62">
        <f t="shared" si="40"/>
        <v>0.20335499999782769</v>
      </c>
      <c r="O360" s="62">
        <f t="shared" ca="1" si="46"/>
        <v>0.17755128715961671</v>
      </c>
      <c r="P360" s="136"/>
      <c r="Q360" s="137">
        <f t="shared" si="45"/>
        <v>39078.8223</v>
      </c>
    </row>
    <row r="361" spans="1:17" s="62" customFormat="1" ht="12.95" customHeight="1" x14ac:dyDescent="0.2">
      <c r="A361" s="13" t="s">
        <v>135</v>
      </c>
      <c r="B361" s="150" t="s">
        <v>131</v>
      </c>
      <c r="C361" s="13">
        <v>54097.3223</v>
      </c>
      <c r="D361" s="13">
        <v>1E-4</v>
      </c>
      <c r="E361" s="62">
        <f t="shared" si="43"/>
        <v>4403.0767865605094</v>
      </c>
      <c r="F361" s="73">
        <f t="shared" si="44"/>
        <v>4403</v>
      </c>
      <c r="G361" s="62">
        <f t="shared" si="42"/>
        <v>0.20335499999782769</v>
      </c>
      <c r="J361" s="62">
        <f t="shared" si="40"/>
        <v>0.20335499999782769</v>
      </c>
      <c r="O361" s="62">
        <f t="shared" ca="1" si="46"/>
        <v>0.17755128715961671</v>
      </c>
      <c r="P361" s="136"/>
      <c r="Q361" s="137">
        <f t="shared" si="45"/>
        <v>39078.8223</v>
      </c>
    </row>
    <row r="362" spans="1:17" s="62" customFormat="1" ht="12.95" customHeight="1" x14ac:dyDescent="0.2">
      <c r="A362" s="13" t="s">
        <v>137</v>
      </c>
      <c r="B362" s="30" t="s">
        <v>138</v>
      </c>
      <c r="C362" s="13">
        <v>54102.618199999997</v>
      </c>
      <c r="D362" s="13">
        <v>2.9999999999999997E-4</v>
      </c>
      <c r="E362" s="62">
        <f t="shared" si="43"/>
        <v>4405.0765109135409</v>
      </c>
      <c r="F362" s="73">
        <f t="shared" si="44"/>
        <v>4405</v>
      </c>
      <c r="G362" s="62">
        <f t="shared" si="42"/>
        <v>0.20262499999080319</v>
      </c>
      <c r="N362" s="62">
        <f>G362</f>
        <v>0.20262499999080319</v>
      </c>
      <c r="O362" s="62">
        <f t="shared" ca="1" si="46"/>
        <v>0.17764898907592536</v>
      </c>
      <c r="P362" s="136"/>
      <c r="Q362" s="137">
        <f t="shared" si="45"/>
        <v>39084.118199999997</v>
      </c>
    </row>
    <row r="363" spans="1:17" s="62" customFormat="1" ht="12.95" customHeight="1" x14ac:dyDescent="0.2">
      <c r="A363" s="13" t="s">
        <v>137</v>
      </c>
      <c r="B363" s="30" t="s">
        <v>138</v>
      </c>
      <c r="C363" s="13">
        <v>54102.618199999997</v>
      </c>
      <c r="D363" s="13">
        <v>2.9999999999999997E-4</v>
      </c>
      <c r="E363" s="62">
        <f t="shared" si="43"/>
        <v>4405.0765109135409</v>
      </c>
      <c r="F363" s="73">
        <f t="shared" si="44"/>
        <v>4405</v>
      </c>
      <c r="G363" s="62">
        <f t="shared" si="42"/>
        <v>0.20262499999080319</v>
      </c>
      <c r="J363" s="62">
        <f>G363</f>
        <v>0.20262499999080319</v>
      </c>
      <c r="O363" s="62">
        <f t="shared" ca="1" si="46"/>
        <v>0.17764898907592536</v>
      </c>
      <c r="P363" s="136"/>
      <c r="Q363" s="137">
        <f t="shared" si="45"/>
        <v>39084.118199999997</v>
      </c>
    </row>
    <row r="364" spans="1:17" s="62" customFormat="1" ht="12.95" customHeight="1" x14ac:dyDescent="0.2">
      <c r="A364" s="13" t="s">
        <v>137</v>
      </c>
      <c r="B364" s="30" t="s">
        <v>138</v>
      </c>
      <c r="C364" s="13">
        <v>54102.618499999997</v>
      </c>
      <c r="D364" s="13">
        <v>4.0000000000000002E-4</v>
      </c>
      <c r="E364" s="62">
        <f t="shared" si="43"/>
        <v>4405.076624193116</v>
      </c>
      <c r="F364" s="73">
        <f t="shared" si="44"/>
        <v>4405</v>
      </c>
      <c r="G364" s="62">
        <f t="shared" si="42"/>
        <v>0.20292499999050051</v>
      </c>
      <c r="N364" s="62">
        <f>G364</f>
        <v>0.20292499999050051</v>
      </c>
      <c r="O364" s="62">
        <f t="shared" ca="1" si="46"/>
        <v>0.17764898907592536</v>
      </c>
      <c r="P364" s="136"/>
      <c r="Q364" s="137">
        <f t="shared" si="45"/>
        <v>39084.118499999997</v>
      </c>
    </row>
    <row r="365" spans="1:17" s="62" customFormat="1" ht="12.95" customHeight="1" x14ac:dyDescent="0.2">
      <c r="A365" s="13" t="s">
        <v>137</v>
      </c>
      <c r="B365" s="30" t="s">
        <v>138</v>
      </c>
      <c r="C365" s="13">
        <v>54102.618499999997</v>
      </c>
      <c r="D365" s="13">
        <v>4.0000000000000002E-4</v>
      </c>
      <c r="E365" s="62">
        <f t="shared" si="43"/>
        <v>4405.076624193116</v>
      </c>
      <c r="F365" s="73">
        <f t="shared" si="44"/>
        <v>4405</v>
      </c>
      <c r="G365" s="62">
        <f t="shared" si="42"/>
        <v>0.20292499999050051</v>
      </c>
      <c r="J365" s="62">
        <f>G365</f>
        <v>0.20292499999050051</v>
      </c>
      <c r="O365" s="62">
        <f t="shared" ca="1" si="46"/>
        <v>0.17764898907592536</v>
      </c>
      <c r="P365" s="136"/>
      <c r="Q365" s="137">
        <f t="shared" si="45"/>
        <v>39084.118499999997</v>
      </c>
    </row>
    <row r="366" spans="1:17" s="62" customFormat="1" ht="12.95" customHeight="1" x14ac:dyDescent="0.2">
      <c r="A366" s="10" t="s">
        <v>139</v>
      </c>
      <c r="B366" s="30" t="s">
        <v>131</v>
      </c>
      <c r="C366" s="13">
        <v>54372.751400000001</v>
      </c>
      <c r="D366" s="13">
        <v>2.9999999999999997E-4</v>
      </c>
      <c r="E366" s="62">
        <f t="shared" si="43"/>
        <v>4507.0784253383745</v>
      </c>
      <c r="F366" s="73">
        <f t="shared" si="44"/>
        <v>4507</v>
      </c>
      <c r="G366" s="62">
        <f t="shared" si="42"/>
        <v>0.20769499999732943</v>
      </c>
      <c r="N366" s="62">
        <f>G366</f>
        <v>0.20769499999732943</v>
      </c>
      <c r="O366" s="62">
        <f t="shared" ca="1" si="46"/>
        <v>0.18263178680766584</v>
      </c>
      <c r="P366" s="136"/>
      <c r="Q366" s="137">
        <f t="shared" si="45"/>
        <v>39354.251400000001</v>
      </c>
    </row>
    <row r="367" spans="1:17" s="62" customFormat="1" ht="12.95" customHeight="1" x14ac:dyDescent="0.2">
      <c r="A367" s="10" t="s">
        <v>139</v>
      </c>
      <c r="B367" s="30" t="s">
        <v>131</v>
      </c>
      <c r="C367" s="13">
        <v>54372.751400000001</v>
      </c>
      <c r="D367" s="13">
        <v>2.9999999999999997E-4</v>
      </c>
      <c r="E367" s="62">
        <f t="shared" si="43"/>
        <v>4507.0784253383745</v>
      </c>
      <c r="F367" s="73">
        <f t="shared" si="44"/>
        <v>4507</v>
      </c>
      <c r="G367" s="62">
        <f t="shared" si="42"/>
        <v>0.20769499999732943</v>
      </c>
      <c r="J367" s="62">
        <f>G367</f>
        <v>0.20769499999732943</v>
      </c>
      <c r="O367" s="62">
        <f t="shared" ca="1" si="46"/>
        <v>0.18263178680766584</v>
      </c>
      <c r="P367" s="136"/>
      <c r="Q367" s="137">
        <f t="shared" si="45"/>
        <v>39354.251400000001</v>
      </c>
    </row>
    <row r="368" spans="1:17" s="62" customFormat="1" ht="12.95" customHeight="1" x14ac:dyDescent="0.2">
      <c r="A368" s="13" t="s">
        <v>140</v>
      </c>
      <c r="B368" s="30" t="s">
        <v>131</v>
      </c>
      <c r="C368" s="13">
        <v>54428.364699999998</v>
      </c>
      <c r="D368" s="13">
        <v>5.9999999999999995E-4</v>
      </c>
      <c r="E368" s="62">
        <f t="shared" si="43"/>
        <v>4528.0779287962323</v>
      </c>
      <c r="F368" s="73">
        <f t="shared" si="44"/>
        <v>4528</v>
      </c>
      <c r="G368" s="62">
        <f t="shared" si="42"/>
        <v>0.20637999999598833</v>
      </c>
      <c r="J368" s="62">
        <f>G368</f>
        <v>0.20637999999598833</v>
      </c>
      <c r="O368" s="62">
        <f t="shared" ca="1" si="46"/>
        <v>0.18365765692890654</v>
      </c>
      <c r="P368" s="136"/>
      <c r="Q368" s="137">
        <f t="shared" si="45"/>
        <v>39409.864699999998</v>
      </c>
    </row>
    <row r="369" spans="1:17" s="62" customFormat="1" ht="12.95" customHeight="1" x14ac:dyDescent="0.2">
      <c r="A369" s="13" t="s">
        <v>140</v>
      </c>
      <c r="B369" s="30" t="s">
        <v>131</v>
      </c>
      <c r="C369" s="13">
        <v>54428.364699999998</v>
      </c>
      <c r="D369" s="13">
        <v>5.9999999999999995E-4</v>
      </c>
      <c r="E369" s="62">
        <f t="shared" si="43"/>
        <v>4528.0779287962323</v>
      </c>
      <c r="F369" s="73">
        <f t="shared" si="44"/>
        <v>4528</v>
      </c>
      <c r="G369" s="62">
        <f t="shared" si="42"/>
        <v>0.20637999999598833</v>
      </c>
      <c r="J369" s="62">
        <f>G369</f>
        <v>0.20637999999598833</v>
      </c>
      <c r="O369" s="62">
        <f t="shared" ca="1" si="46"/>
        <v>0.18365765692890654</v>
      </c>
      <c r="P369" s="136"/>
      <c r="Q369" s="137">
        <f t="shared" si="45"/>
        <v>39409.864699999998</v>
      </c>
    </row>
    <row r="370" spans="1:17" s="62" customFormat="1" ht="12.95" customHeight="1" x14ac:dyDescent="0.2">
      <c r="A370" s="10" t="s">
        <v>141</v>
      </c>
      <c r="B370" s="30" t="s">
        <v>131</v>
      </c>
      <c r="C370" s="13">
        <v>55087.803500000002</v>
      </c>
      <c r="D370" s="13">
        <v>2.0000000000000001E-4</v>
      </c>
      <c r="E370" s="62">
        <f t="shared" si="43"/>
        <v>4777.0810874084082</v>
      </c>
      <c r="F370" s="73">
        <f t="shared" si="44"/>
        <v>4777</v>
      </c>
      <c r="G370" s="62">
        <f t="shared" si="42"/>
        <v>0.21474499999749241</v>
      </c>
      <c r="N370" s="62">
        <f>G370</f>
        <v>0.21474499999749241</v>
      </c>
      <c r="O370" s="62">
        <f t="shared" ca="1" si="46"/>
        <v>0.19582154550933184</v>
      </c>
      <c r="P370" s="136"/>
      <c r="Q370" s="137">
        <f t="shared" si="45"/>
        <v>40069.303500000002</v>
      </c>
    </row>
    <row r="371" spans="1:17" s="62" customFormat="1" ht="12.95" customHeight="1" x14ac:dyDescent="0.2">
      <c r="A371" s="10" t="s">
        <v>141</v>
      </c>
      <c r="B371" s="30" t="s">
        <v>131</v>
      </c>
      <c r="C371" s="13">
        <v>55087.803500000002</v>
      </c>
      <c r="D371" s="13">
        <v>2.0000000000000001E-4</v>
      </c>
      <c r="E371" s="62">
        <f t="shared" si="43"/>
        <v>4777.0810874084082</v>
      </c>
      <c r="F371" s="73">
        <f t="shared" si="44"/>
        <v>4777</v>
      </c>
      <c r="G371" s="62">
        <f t="shared" si="42"/>
        <v>0.21474499999749241</v>
      </c>
      <c r="J371" s="62">
        <f>G371</f>
        <v>0.21474499999749241</v>
      </c>
      <c r="O371" s="62">
        <f t="shared" ca="1" si="46"/>
        <v>0.19582154550933184</v>
      </c>
      <c r="P371" s="136"/>
      <c r="Q371" s="137">
        <f t="shared" si="45"/>
        <v>40069.303500000002</v>
      </c>
    </row>
    <row r="372" spans="1:17" s="62" customFormat="1" ht="12.95" customHeight="1" x14ac:dyDescent="0.2">
      <c r="A372" s="10" t="s">
        <v>141</v>
      </c>
      <c r="B372" s="30" t="s">
        <v>131</v>
      </c>
      <c r="C372" s="13">
        <v>55095.749900000003</v>
      </c>
      <c r="D372" s="13">
        <v>1E-4</v>
      </c>
      <c r="E372" s="62">
        <f t="shared" si="43"/>
        <v>4780.0816368143514</v>
      </c>
      <c r="F372" s="73">
        <f t="shared" si="44"/>
        <v>4780</v>
      </c>
      <c r="G372" s="62">
        <f t="shared" ref="G372:G403" si="47">C372-(C$7+F372*C$8)</f>
        <v>0.21620000000257278</v>
      </c>
      <c r="N372" s="62">
        <f>G372</f>
        <v>0.21620000000257278</v>
      </c>
      <c r="O372" s="62">
        <f t="shared" ca="1" si="46"/>
        <v>0.19596809838379481</v>
      </c>
      <c r="P372" s="136"/>
      <c r="Q372" s="137">
        <f t="shared" si="45"/>
        <v>40077.249900000003</v>
      </c>
    </row>
    <row r="373" spans="1:17" s="62" customFormat="1" ht="12.95" customHeight="1" x14ac:dyDescent="0.2">
      <c r="A373" s="10" t="s">
        <v>141</v>
      </c>
      <c r="B373" s="30" t="s">
        <v>131</v>
      </c>
      <c r="C373" s="13">
        <v>55095.749900000003</v>
      </c>
      <c r="D373" s="13">
        <v>1E-4</v>
      </c>
      <c r="E373" s="62">
        <f t="shared" si="43"/>
        <v>4780.0816368143514</v>
      </c>
      <c r="F373" s="73">
        <f t="shared" si="44"/>
        <v>4780</v>
      </c>
      <c r="G373" s="62">
        <f t="shared" si="47"/>
        <v>0.21620000000257278</v>
      </c>
      <c r="J373" s="62">
        <f>G373</f>
        <v>0.21620000000257278</v>
      </c>
      <c r="O373" s="62">
        <f t="shared" ca="1" si="46"/>
        <v>0.19596809838379481</v>
      </c>
      <c r="P373" s="136"/>
      <c r="Q373" s="137">
        <f t="shared" si="45"/>
        <v>40077.249900000003</v>
      </c>
    </row>
    <row r="374" spans="1:17" s="62" customFormat="1" ht="12.95" customHeight="1" x14ac:dyDescent="0.2">
      <c r="A374" s="10" t="s">
        <v>141</v>
      </c>
      <c r="B374" s="30" t="s">
        <v>131</v>
      </c>
      <c r="C374" s="13">
        <v>55156.661800000002</v>
      </c>
      <c r="D374" s="13">
        <v>2.9999999999999997E-4</v>
      </c>
      <c r="E374" s="62">
        <f t="shared" si="43"/>
        <v>4803.0818841414248</v>
      </c>
      <c r="F374" s="73">
        <f t="shared" si="44"/>
        <v>4803</v>
      </c>
      <c r="G374" s="62">
        <f t="shared" si="47"/>
        <v>0.21685499999875901</v>
      </c>
      <c r="N374" s="62">
        <f>G374</f>
        <v>0.21685499999875901</v>
      </c>
      <c r="O374" s="62">
        <f t="shared" ca="1" si="46"/>
        <v>0.19709167042134412</v>
      </c>
      <c r="P374" s="136"/>
      <c r="Q374" s="137">
        <f t="shared" si="45"/>
        <v>40138.161800000002</v>
      </c>
    </row>
    <row r="375" spans="1:17" s="62" customFormat="1" ht="12.95" customHeight="1" x14ac:dyDescent="0.2">
      <c r="A375" s="10" t="s">
        <v>141</v>
      </c>
      <c r="B375" s="30" t="s">
        <v>131</v>
      </c>
      <c r="C375" s="13">
        <v>55156.661800000002</v>
      </c>
      <c r="D375" s="13">
        <v>2.9999999999999997E-4</v>
      </c>
      <c r="E375" s="62">
        <f t="shared" si="43"/>
        <v>4803.0818841414248</v>
      </c>
      <c r="F375" s="73">
        <f t="shared" si="44"/>
        <v>4803</v>
      </c>
      <c r="G375" s="62">
        <f t="shared" si="47"/>
        <v>0.21685499999875901</v>
      </c>
      <c r="J375" s="62">
        <f>G375</f>
        <v>0.21685499999875901</v>
      </c>
      <c r="O375" s="62">
        <f t="shared" ca="1" si="46"/>
        <v>0.19709167042134412</v>
      </c>
      <c r="P375" s="136"/>
      <c r="Q375" s="137">
        <f t="shared" si="45"/>
        <v>40138.161800000002</v>
      </c>
    </row>
    <row r="376" spans="1:17" s="62" customFormat="1" ht="12.95" customHeight="1" x14ac:dyDescent="0.2">
      <c r="A376" s="10" t="s">
        <v>141</v>
      </c>
      <c r="B376" s="30" t="s">
        <v>131</v>
      </c>
      <c r="C376" s="13">
        <v>55172.551899999999</v>
      </c>
      <c r="D376" s="13">
        <v>1E-4</v>
      </c>
      <c r="E376" s="62">
        <f t="shared" si="43"/>
        <v>4809.0819634371264</v>
      </c>
      <c r="F376" s="73">
        <f t="shared" si="44"/>
        <v>4809</v>
      </c>
      <c r="G376" s="62">
        <f t="shared" si="47"/>
        <v>0.21706499999709195</v>
      </c>
      <c r="N376" s="62">
        <f>G376</f>
        <v>0.21706499999709195</v>
      </c>
      <c r="O376" s="62">
        <f t="shared" ca="1" si="46"/>
        <v>0.19738477617027006</v>
      </c>
      <c r="P376" s="136"/>
      <c r="Q376" s="137">
        <f t="shared" si="45"/>
        <v>40154.051899999999</v>
      </c>
    </row>
    <row r="377" spans="1:17" s="62" customFormat="1" ht="12.95" customHeight="1" x14ac:dyDescent="0.2">
      <c r="A377" s="10" t="s">
        <v>141</v>
      </c>
      <c r="B377" s="30" t="s">
        <v>131</v>
      </c>
      <c r="C377" s="13">
        <v>55172.551899999999</v>
      </c>
      <c r="D377" s="13">
        <v>1E-4</v>
      </c>
      <c r="E377" s="62">
        <f t="shared" si="43"/>
        <v>4809.0819634371264</v>
      </c>
      <c r="F377" s="73">
        <f t="shared" si="44"/>
        <v>4809</v>
      </c>
      <c r="G377" s="62">
        <f t="shared" si="47"/>
        <v>0.21706499999709195</v>
      </c>
      <c r="J377" s="62">
        <f>G377</f>
        <v>0.21706499999709195</v>
      </c>
      <c r="O377" s="62">
        <f t="shared" ca="1" si="46"/>
        <v>0.19738477617027006</v>
      </c>
      <c r="P377" s="136"/>
      <c r="Q377" s="137">
        <f t="shared" si="45"/>
        <v>40154.051899999999</v>
      </c>
    </row>
    <row r="378" spans="1:17" s="62" customFormat="1" ht="12.95" customHeight="1" x14ac:dyDescent="0.2">
      <c r="A378" s="13" t="s">
        <v>142</v>
      </c>
      <c r="B378" s="30" t="s">
        <v>131</v>
      </c>
      <c r="C378" s="13">
        <v>55201.683599999997</v>
      </c>
      <c r="D378" s="13">
        <v>1E-4</v>
      </c>
      <c r="E378" s="62">
        <f t="shared" si="43"/>
        <v>4820.0820521727937</v>
      </c>
      <c r="F378" s="73">
        <f t="shared" si="44"/>
        <v>4820</v>
      </c>
      <c r="G378" s="62">
        <f t="shared" si="47"/>
        <v>0.21729999999661231</v>
      </c>
      <c r="J378" s="62">
        <f>G378</f>
        <v>0.21729999999661231</v>
      </c>
      <c r="O378" s="62">
        <f t="shared" ca="1" si="46"/>
        <v>0.19792213670996756</v>
      </c>
      <c r="P378" s="136"/>
      <c r="Q378" s="137">
        <f t="shared" si="45"/>
        <v>40183.183599999997</v>
      </c>
    </row>
    <row r="379" spans="1:17" s="62" customFormat="1" ht="12.95" customHeight="1" x14ac:dyDescent="0.2">
      <c r="A379" s="13" t="s">
        <v>142</v>
      </c>
      <c r="B379" s="30" t="s">
        <v>131</v>
      </c>
      <c r="C379" s="13">
        <v>55201.683599999997</v>
      </c>
      <c r="D379" s="13">
        <v>1E-4</v>
      </c>
      <c r="E379" s="62">
        <f t="shared" si="43"/>
        <v>4820.0820521727937</v>
      </c>
      <c r="F379" s="73">
        <f t="shared" si="44"/>
        <v>4820</v>
      </c>
      <c r="G379" s="62">
        <f t="shared" si="47"/>
        <v>0.21729999999661231</v>
      </c>
      <c r="J379" s="62">
        <f>G379</f>
        <v>0.21729999999661231</v>
      </c>
      <c r="O379" s="62">
        <f t="shared" ca="1" si="46"/>
        <v>0.19792213670996756</v>
      </c>
      <c r="P379" s="136"/>
      <c r="Q379" s="137">
        <f t="shared" si="45"/>
        <v>40183.183599999997</v>
      </c>
    </row>
    <row r="380" spans="1:17" s="62" customFormat="1" ht="12.95" customHeight="1" x14ac:dyDescent="0.2">
      <c r="A380" s="10" t="s">
        <v>143</v>
      </c>
      <c r="B380" s="30" t="s">
        <v>131</v>
      </c>
      <c r="C380" s="13">
        <v>55262.594899999996</v>
      </c>
      <c r="D380" s="13">
        <v>1E-4</v>
      </c>
      <c r="E380" s="62">
        <f t="shared" si="43"/>
        <v>4843.082072940716</v>
      </c>
      <c r="F380" s="73">
        <f t="shared" si="44"/>
        <v>4843</v>
      </c>
      <c r="G380" s="62">
        <f t="shared" si="47"/>
        <v>0.21735499999340391</v>
      </c>
      <c r="N380" s="62">
        <f>G380</f>
        <v>0.21735499999340391</v>
      </c>
      <c r="O380" s="62">
        <f t="shared" ca="1" si="46"/>
        <v>0.19904570874751687</v>
      </c>
      <c r="P380" s="136"/>
      <c r="Q380" s="137">
        <f t="shared" si="45"/>
        <v>40244.094899999996</v>
      </c>
    </row>
    <row r="381" spans="1:17" s="62" customFormat="1" ht="12.95" customHeight="1" x14ac:dyDescent="0.2">
      <c r="A381" s="10" t="s">
        <v>143</v>
      </c>
      <c r="B381" s="30" t="s">
        <v>131</v>
      </c>
      <c r="C381" s="13">
        <v>55262.594899999996</v>
      </c>
      <c r="D381" s="13">
        <v>1E-4</v>
      </c>
      <c r="E381" s="62">
        <f t="shared" si="43"/>
        <v>4843.082072940716</v>
      </c>
      <c r="F381" s="73">
        <f t="shared" si="44"/>
        <v>4843</v>
      </c>
      <c r="G381" s="62">
        <f t="shared" si="47"/>
        <v>0.21735499999340391</v>
      </c>
      <c r="J381" s="62">
        <f>G381</f>
        <v>0.21735499999340391</v>
      </c>
      <c r="O381" s="62">
        <f t="shared" ca="1" si="46"/>
        <v>0.19904570874751687</v>
      </c>
      <c r="P381" s="136"/>
      <c r="Q381" s="137">
        <f t="shared" si="45"/>
        <v>40244.094899999996</v>
      </c>
    </row>
    <row r="382" spans="1:17" s="62" customFormat="1" ht="12.95" customHeight="1" x14ac:dyDescent="0.2">
      <c r="A382" s="13" t="s">
        <v>144</v>
      </c>
      <c r="B382" s="30" t="s">
        <v>131</v>
      </c>
      <c r="C382" s="13">
        <v>55847.875500000002</v>
      </c>
      <c r="D382" s="13">
        <v>5.9999999999999995E-4</v>
      </c>
      <c r="E382" s="62">
        <f t="shared" si="43"/>
        <v>5064.0832000724977</v>
      </c>
      <c r="F382" s="73">
        <f t="shared" si="44"/>
        <v>5064</v>
      </c>
      <c r="G382" s="62">
        <f t="shared" si="47"/>
        <v>0.22033999999985099</v>
      </c>
      <c r="J382" s="62">
        <f>G382</f>
        <v>0.22033999999985099</v>
      </c>
      <c r="O382" s="62">
        <f t="shared" ca="1" si="46"/>
        <v>0.20984177049962127</v>
      </c>
      <c r="P382" s="136"/>
      <c r="Q382" s="137">
        <f t="shared" si="45"/>
        <v>40829.375500000002</v>
      </c>
    </row>
    <row r="383" spans="1:17" s="62" customFormat="1" ht="12.95" customHeight="1" x14ac:dyDescent="0.2">
      <c r="A383" s="13" t="s">
        <v>144</v>
      </c>
      <c r="B383" s="30" t="s">
        <v>131</v>
      </c>
      <c r="C383" s="13">
        <v>55847.875500000002</v>
      </c>
      <c r="D383" s="13">
        <v>5.9999999999999995E-4</v>
      </c>
      <c r="E383" s="62">
        <f t="shared" si="43"/>
        <v>5064.0832000724977</v>
      </c>
      <c r="F383" s="73">
        <f t="shared" si="44"/>
        <v>5064</v>
      </c>
      <c r="G383" s="62">
        <f t="shared" si="47"/>
        <v>0.22033999999985099</v>
      </c>
      <c r="J383" s="62">
        <f>G383</f>
        <v>0.22033999999985099</v>
      </c>
      <c r="O383" s="62">
        <f t="shared" ca="1" si="46"/>
        <v>0.20984177049962127</v>
      </c>
      <c r="P383" s="136"/>
      <c r="Q383" s="137">
        <f t="shared" si="45"/>
        <v>40829.375500000002</v>
      </c>
    </row>
    <row r="384" spans="1:17" s="62" customFormat="1" ht="12.95" customHeight="1" x14ac:dyDescent="0.2">
      <c r="A384" s="135" t="s">
        <v>202</v>
      </c>
      <c r="B384" s="141" t="s">
        <v>131</v>
      </c>
      <c r="C384" s="135">
        <v>55980.293700000002</v>
      </c>
      <c r="D384" s="135" t="s">
        <v>150</v>
      </c>
      <c r="E384" s="62">
        <f t="shared" si="43"/>
        <v>5114.0841251890342</v>
      </c>
      <c r="F384" s="73">
        <f t="shared" si="44"/>
        <v>5114</v>
      </c>
      <c r="G384" s="62">
        <f t="shared" si="47"/>
        <v>0.22278999999980442</v>
      </c>
      <c r="J384" s="62">
        <f>G384</f>
        <v>0.22278999999980442</v>
      </c>
      <c r="O384" s="62">
        <f t="shared" ref="O384:O409" ca="1" si="48">+C$11+C$12*F384</f>
        <v>0.21228431840733722</v>
      </c>
      <c r="P384" s="136"/>
      <c r="Q384" s="137">
        <f t="shared" si="45"/>
        <v>40961.793700000002</v>
      </c>
    </row>
    <row r="385" spans="1:17" s="62" customFormat="1" ht="12.95" customHeight="1" x14ac:dyDescent="0.2">
      <c r="A385" s="135" t="s">
        <v>203</v>
      </c>
      <c r="B385" s="141" t="s">
        <v>131</v>
      </c>
      <c r="C385" s="135">
        <v>56186.863400000002</v>
      </c>
      <c r="D385" s="135" t="s">
        <v>150</v>
      </c>
      <c r="E385" s="62">
        <f t="shared" si="43"/>
        <v>5192.0845518754368</v>
      </c>
      <c r="F385" s="73">
        <f t="shared" si="44"/>
        <v>5192</v>
      </c>
      <c r="G385" s="62">
        <f t="shared" si="47"/>
        <v>0.22391999999672407</v>
      </c>
      <c r="J385" s="62">
        <f>G385</f>
        <v>0.22391999999672407</v>
      </c>
      <c r="O385" s="62">
        <f t="shared" ca="1" si="48"/>
        <v>0.21609469314337404</v>
      </c>
      <c r="P385" s="136"/>
      <c r="Q385" s="137">
        <f t="shared" si="45"/>
        <v>41168.363400000002</v>
      </c>
    </row>
    <row r="386" spans="1:17" s="62" customFormat="1" ht="12.95" customHeight="1" x14ac:dyDescent="0.2">
      <c r="A386" s="10" t="s">
        <v>145</v>
      </c>
      <c r="B386" s="30" t="s">
        <v>131</v>
      </c>
      <c r="C386" s="13">
        <v>56186.863499999999</v>
      </c>
      <c r="D386" s="13">
        <v>1E-4</v>
      </c>
      <c r="E386" s="62">
        <f t="shared" si="43"/>
        <v>5192.0845896352948</v>
      </c>
      <c r="F386" s="73">
        <f t="shared" si="44"/>
        <v>5192</v>
      </c>
      <c r="G386" s="62">
        <f t="shared" si="47"/>
        <v>0.22401999999419786</v>
      </c>
      <c r="N386" s="62">
        <f>G386</f>
        <v>0.22401999999419786</v>
      </c>
      <c r="O386" s="62">
        <f t="shared" ca="1" si="48"/>
        <v>0.21609469314337404</v>
      </c>
      <c r="P386" s="136"/>
      <c r="Q386" s="137">
        <f t="shared" si="45"/>
        <v>41168.363499999999</v>
      </c>
    </row>
    <row r="387" spans="1:17" s="62" customFormat="1" ht="12.95" customHeight="1" x14ac:dyDescent="0.2">
      <c r="A387" s="10" t="s">
        <v>145</v>
      </c>
      <c r="B387" s="30" t="s">
        <v>131</v>
      </c>
      <c r="C387" s="13">
        <v>56186.863499999999</v>
      </c>
      <c r="D387" s="13">
        <v>1E-4</v>
      </c>
      <c r="E387" s="62">
        <f t="shared" si="43"/>
        <v>5192.0845896352948</v>
      </c>
      <c r="F387" s="73">
        <f t="shared" si="44"/>
        <v>5192</v>
      </c>
      <c r="G387" s="62">
        <f t="shared" si="47"/>
        <v>0.22401999999419786</v>
      </c>
      <c r="J387" s="62">
        <f t="shared" ref="J387:J395" si="49">G387</f>
        <v>0.22401999999419786</v>
      </c>
      <c r="O387" s="62">
        <f t="shared" ca="1" si="48"/>
        <v>0.21609469314337404</v>
      </c>
      <c r="P387" s="136"/>
      <c r="Q387" s="137">
        <f t="shared" si="45"/>
        <v>41168.363499999999</v>
      </c>
    </row>
    <row r="388" spans="1:17" s="62" customFormat="1" ht="12.95" customHeight="1" x14ac:dyDescent="0.2">
      <c r="A388" s="176" t="s">
        <v>146</v>
      </c>
      <c r="B388" s="177" t="s">
        <v>131</v>
      </c>
      <c r="C388" s="176">
        <v>56205.402620000001</v>
      </c>
      <c r="D388" s="176">
        <v>7.9000000000000001E-4</v>
      </c>
      <c r="E388" s="62">
        <f t="shared" si="43"/>
        <v>5199.0849351380011</v>
      </c>
      <c r="F388" s="73">
        <f t="shared" si="44"/>
        <v>5199</v>
      </c>
      <c r="G388" s="62">
        <f t="shared" si="47"/>
        <v>0.22493499999836786</v>
      </c>
      <c r="J388" s="62">
        <f t="shared" si="49"/>
        <v>0.22493499999836786</v>
      </c>
      <c r="O388" s="62">
        <f t="shared" ca="1" si="48"/>
        <v>0.2164366498504543</v>
      </c>
      <c r="P388" s="136"/>
      <c r="Q388" s="137">
        <f t="shared" si="45"/>
        <v>41186.902620000001</v>
      </c>
    </row>
    <row r="389" spans="1:17" s="62" customFormat="1" ht="12.95" customHeight="1" x14ac:dyDescent="0.2">
      <c r="A389" s="13" t="s">
        <v>146</v>
      </c>
      <c r="B389" s="30" t="s">
        <v>131</v>
      </c>
      <c r="C389" s="13">
        <v>56205.402620000001</v>
      </c>
      <c r="D389" s="13">
        <v>7.9000000000000001E-4</v>
      </c>
      <c r="E389" s="62">
        <f t="shared" si="43"/>
        <v>5199.0849351380011</v>
      </c>
      <c r="F389" s="73">
        <f t="shared" si="44"/>
        <v>5199</v>
      </c>
      <c r="G389" s="62">
        <f t="shared" si="47"/>
        <v>0.22493499999836786</v>
      </c>
      <c r="J389" s="62">
        <f t="shared" si="49"/>
        <v>0.22493499999836786</v>
      </c>
      <c r="O389" s="62">
        <f t="shared" ca="1" si="48"/>
        <v>0.2164366498504543</v>
      </c>
      <c r="P389" s="136"/>
      <c r="Q389" s="137">
        <f t="shared" si="45"/>
        <v>41186.902620000001</v>
      </c>
    </row>
    <row r="390" spans="1:17" s="62" customFormat="1" ht="12.95" customHeight="1" x14ac:dyDescent="0.2">
      <c r="A390" s="31" t="s">
        <v>300</v>
      </c>
      <c r="B390" s="32" t="s">
        <v>131</v>
      </c>
      <c r="C390" s="31">
        <v>56231.885300000002</v>
      </c>
      <c r="D390" s="31">
        <v>4.0000000000000002E-4</v>
      </c>
      <c r="E390" s="62">
        <f t="shared" si="43"/>
        <v>5209.0847576666665</v>
      </c>
      <c r="F390" s="73">
        <f t="shared" si="44"/>
        <v>5209</v>
      </c>
      <c r="G390" s="62">
        <f t="shared" si="47"/>
        <v>0.22446499999932712</v>
      </c>
      <c r="J390" s="62">
        <f t="shared" si="49"/>
        <v>0.22446499999932712</v>
      </c>
      <c r="O390" s="62">
        <f t="shared" ca="1" si="48"/>
        <v>0.21692515943199747</v>
      </c>
      <c r="P390" s="136"/>
      <c r="Q390" s="137">
        <f t="shared" si="45"/>
        <v>41213.385300000002</v>
      </c>
    </row>
    <row r="391" spans="1:17" s="62" customFormat="1" ht="12.95" customHeight="1" x14ac:dyDescent="0.2">
      <c r="A391" s="135" t="s">
        <v>204</v>
      </c>
      <c r="B391" s="141" t="s">
        <v>131</v>
      </c>
      <c r="C391" s="135">
        <v>56298.093099999998</v>
      </c>
      <c r="D391" s="135" t="s">
        <v>150</v>
      </c>
      <c r="E391" s="62">
        <f t="shared" si="43"/>
        <v>5234.0847293467714</v>
      </c>
      <c r="F391" s="73">
        <f t="shared" si="44"/>
        <v>5234</v>
      </c>
      <c r="G391" s="62">
        <f t="shared" si="47"/>
        <v>0.22438999999576481</v>
      </c>
      <c r="J391" s="62">
        <f t="shared" si="49"/>
        <v>0.22438999999576481</v>
      </c>
      <c r="O391" s="62">
        <f t="shared" ca="1" si="48"/>
        <v>0.21814643338585543</v>
      </c>
      <c r="P391" s="136"/>
      <c r="Q391" s="137">
        <f t="shared" si="45"/>
        <v>41279.593099999998</v>
      </c>
    </row>
    <row r="392" spans="1:17" s="62" customFormat="1" ht="12.95" customHeight="1" x14ac:dyDescent="0.2">
      <c r="A392" s="176" t="s">
        <v>146</v>
      </c>
      <c r="B392" s="177" t="s">
        <v>131</v>
      </c>
      <c r="C392" s="176">
        <v>56565.575320000004</v>
      </c>
      <c r="D392" s="176">
        <v>6.4999999999999997E-4</v>
      </c>
      <c r="E392" s="62">
        <f t="shared" si="43"/>
        <v>5335.085637471373</v>
      </c>
      <c r="F392" s="73">
        <f t="shared" si="44"/>
        <v>5335</v>
      </c>
      <c r="G392" s="62">
        <f t="shared" si="47"/>
        <v>0.22679499999503605</v>
      </c>
      <c r="J392" s="62">
        <f t="shared" si="49"/>
        <v>0.22679499999503605</v>
      </c>
      <c r="O392" s="62">
        <f t="shared" ca="1" si="48"/>
        <v>0.22308038015944159</v>
      </c>
      <c r="P392" s="136"/>
      <c r="Q392" s="137">
        <f t="shared" si="45"/>
        <v>41547.075320000004</v>
      </c>
    </row>
    <row r="393" spans="1:17" s="62" customFormat="1" ht="12.95" customHeight="1" x14ac:dyDescent="0.2">
      <c r="A393" s="13" t="s">
        <v>146</v>
      </c>
      <c r="B393" s="30" t="s">
        <v>131</v>
      </c>
      <c r="C393" s="13">
        <v>56565.575320000004</v>
      </c>
      <c r="D393" s="13">
        <v>6.4999999999999997E-4</v>
      </c>
      <c r="E393" s="62">
        <f t="shared" si="43"/>
        <v>5335.085637471373</v>
      </c>
      <c r="F393" s="73">
        <f t="shared" si="44"/>
        <v>5335</v>
      </c>
      <c r="G393" s="62">
        <f t="shared" si="47"/>
        <v>0.22679499999503605</v>
      </c>
      <c r="J393" s="62">
        <f t="shared" si="49"/>
        <v>0.22679499999503605</v>
      </c>
      <c r="O393" s="62">
        <f t="shared" ca="1" si="48"/>
        <v>0.22308038015944159</v>
      </c>
      <c r="P393" s="136"/>
      <c r="Q393" s="137">
        <f t="shared" si="45"/>
        <v>41547.075320000004</v>
      </c>
    </row>
    <row r="394" spans="1:17" s="62" customFormat="1" ht="12.95" customHeight="1" x14ac:dyDescent="0.2">
      <c r="A394" s="178" t="s">
        <v>147</v>
      </c>
      <c r="B394" s="179" t="s">
        <v>131</v>
      </c>
      <c r="C394" s="176">
        <v>56650.321900000003</v>
      </c>
      <c r="D394" s="180">
        <v>8.0000000000000004E-4</v>
      </c>
      <c r="E394" s="62">
        <f t="shared" si="43"/>
        <v>5367.0858262706661</v>
      </c>
      <c r="F394" s="73">
        <f t="shared" si="44"/>
        <v>5367</v>
      </c>
      <c r="G394" s="62">
        <f t="shared" si="47"/>
        <v>0.2272949999969569</v>
      </c>
      <c r="J394" s="62">
        <f t="shared" si="49"/>
        <v>0.2272949999969569</v>
      </c>
      <c r="O394" s="62">
        <f t="shared" ca="1" si="48"/>
        <v>0.22464361082037981</v>
      </c>
      <c r="P394" s="136"/>
      <c r="Q394" s="137">
        <f t="shared" si="45"/>
        <v>41631.821900000003</v>
      </c>
    </row>
    <row r="395" spans="1:17" s="62" customFormat="1" ht="12.95" customHeight="1" x14ac:dyDescent="0.2">
      <c r="A395" s="149" t="s">
        <v>147</v>
      </c>
      <c r="B395" s="150" t="s">
        <v>131</v>
      </c>
      <c r="C395" s="13">
        <v>56650.321900000003</v>
      </c>
      <c r="D395" s="151">
        <v>8.0000000000000004E-4</v>
      </c>
      <c r="E395" s="62">
        <f t="shared" si="43"/>
        <v>5367.0858262706661</v>
      </c>
      <c r="F395" s="73">
        <f t="shared" si="44"/>
        <v>5367</v>
      </c>
      <c r="G395" s="62">
        <f t="shared" si="47"/>
        <v>0.2272949999969569</v>
      </c>
      <c r="J395" s="62">
        <f t="shared" si="49"/>
        <v>0.2272949999969569</v>
      </c>
      <c r="O395" s="62">
        <f t="shared" ca="1" si="48"/>
        <v>0.22464361082037981</v>
      </c>
      <c r="P395" s="136"/>
      <c r="Q395" s="137">
        <f t="shared" si="45"/>
        <v>41631.821900000003</v>
      </c>
    </row>
    <row r="396" spans="1:17" s="62" customFormat="1" ht="12.95" customHeight="1" x14ac:dyDescent="0.2">
      <c r="A396" s="181" t="s">
        <v>148</v>
      </c>
      <c r="B396" s="177" t="s">
        <v>131</v>
      </c>
      <c r="C396" s="176">
        <v>56655.618499999997</v>
      </c>
      <c r="D396" s="176">
        <v>1E-4</v>
      </c>
      <c r="E396" s="62">
        <f t="shared" si="43"/>
        <v>5369.0858149427058</v>
      </c>
      <c r="F396" s="73">
        <f t="shared" si="44"/>
        <v>5369</v>
      </c>
      <c r="G396" s="62">
        <f t="shared" si="47"/>
        <v>0.22726499999407679</v>
      </c>
      <c r="N396" s="62">
        <f t="shared" ref="N396:N409" si="50">G396</f>
        <v>0.22726499999407679</v>
      </c>
      <c r="O396" s="62">
        <f t="shared" ca="1" si="48"/>
        <v>0.22474131273668846</v>
      </c>
      <c r="P396" s="136"/>
      <c r="Q396" s="137">
        <f t="shared" si="45"/>
        <v>41637.118499999997</v>
      </c>
    </row>
    <row r="397" spans="1:17" s="62" customFormat="1" ht="12.95" customHeight="1" x14ac:dyDescent="0.2">
      <c r="A397" s="106" t="s">
        <v>148</v>
      </c>
      <c r="B397" s="152" t="s">
        <v>131</v>
      </c>
      <c r="C397" s="153">
        <v>56655.618499999997</v>
      </c>
      <c r="D397" s="153">
        <v>1E-4</v>
      </c>
      <c r="E397" s="62">
        <f t="shared" si="43"/>
        <v>5369.0858149427058</v>
      </c>
      <c r="F397" s="73">
        <f t="shared" si="44"/>
        <v>5369</v>
      </c>
      <c r="G397" s="62">
        <f t="shared" si="47"/>
        <v>0.22726499999407679</v>
      </c>
      <c r="N397" s="62">
        <f t="shared" si="50"/>
        <v>0.22726499999407679</v>
      </c>
      <c r="O397" s="62">
        <f t="shared" ca="1" si="48"/>
        <v>0.22474131273668846</v>
      </c>
      <c r="P397" s="136"/>
      <c r="Q397" s="137">
        <f t="shared" si="45"/>
        <v>41637.118499999997</v>
      </c>
    </row>
    <row r="398" spans="1:17" s="62" customFormat="1" ht="12.95" customHeight="1" x14ac:dyDescent="0.2">
      <c r="A398" s="33" t="s">
        <v>301</v>
      </c>
      <c r="B398" s="34" t="s">
        <v>131</v>
      </c>
      <c r="C398" s="33">
        <v>57317.702299999997</v>
      </c>
      <c r="D398" s="33">
        <v>1E-4</v>
      </c>
      <c r="E398" s="62">
        <f t="shared" si="43"/>
        <v>5619.0877218155665</v>
      </c>
      <c r="F398" s="73">
        <f t="shared" si="44"/>
        <v>5619</v>
      </c>
      <c r="G398" s="62">
        <f t="shared" si="47"/>
        <v>0.23231499999383232</v>
      </c>
      <c r="N398" s="62">
        <f t="shared" si="50"/>
        <v>0.23231499999383232</v>
      </c>
      <c r="O398" s="62">
        <f t="shared" ca="1" si="48"/>
        <v>0.23695405227526811</v>
      </c>
      <c r="P398" s="136"/>
      <c r="Q398" s="137">
        <f t="shared" si="45"/>
        <v>42299.202299999997</v>
      </c>
    </row>
    <row r="399" spans="1:17" s="62" customFormat="1" ht="12.95" customHeight="1" x14ac:dyDescent="0.2">
      <c r="A399" s="33" t="s">
        <v>302</v>
      </c>
      <c r="B399" s="34" t="s">
        <v>131</v>
      </c>
      <c r="C399" s="33">
        <v>57701.710299999999</v>
      </c>
      <c r="D399" s="33">
        <v>2.0000000000000001E-4</v>
      </c>
      <c r="E399" s="62">
        <f t="shared" si="43"/>
        <v>5764.0885997322803</v>
      </c>
      <c r="F399" s="73">
        <f t="shared" si="44"/>
        <v>5764</v>
      </c>
      <c r="G399" s="62">
        <f t="shared" si="47"/>
        <v>0.23463999999512453</v>
      </c>
      <c r="N399" s="62">
        <f t="shared" si="50"/>
        <v>0.23463999999512453</v>
      </c>
      <c r="O399" s="62">
        <f t="shared" ca="1" si="48"/>
        <v>0.24403744120764426</v>
      </c>
      <c r="P399" s="136"/>
      <c r="Q399" s="137">
        <f t="shared" si="45"/>
        <v>42683.210299999999</v>
      </c>
    </row>
    <row r="400" spans="1:17" s="62" customFormat="1" ht="12.95" customHeight="1" x14ac:dyDescent="0.2">
      <c r="A400" s="35" t="s">
        <v>303</v>
      </c>
      <c r="B400" s="155" t="s">
        <v>131</v>
      </c>
      <c r="C400" s="35">
        <v>58085.717900000003</v>
      </c>
      <c r="D400" s="35">
        <v>2.0000000000000001E-4</v>
      </c>
      <c r="E400" s="62">
        <f t="shared" si="43"/>
        <v>5909.0893266095609</v>
      </c>
      <c r="F400" s="73">
        <f t="shared" si="44"/>
        <v>5909</v>
      </c>
      <c r="G400" s="62">
        <f t="shared" si="47"/>
        <v>0.23656499999924563</v>
      </c>
      <c r="N400" s="62">
        <f t="shared" si="50"/>
        <v>0.23656499999924563</v>
      </c>
      <c r="O400" s="62">
        <f t="shared" ca="1" si="48"/>
        <v>0.25112083014002046</v>
      </c>
      <c r="P400" s="136"/>
      <c r="Q400" s="137">
        <f t="shared" si="45"/>
        <v>43067.217900000003</v>
      </c>
    </row>
    <row r="401" spans="1:17" s="62" customFormat="1" ht="12.95" customHeight="1" x14ac:dyDescent="0.2">
      <c r="A401" s="156" t="s">
        <v>304</v>
      </c>
      <c r="B401" s="157" t="s">
        <v>131</v>
      </c>
      <c r="C401" s="156">
        <v>58461.783100000001</v>
      </c>
      <c r="D401" s="156">
        <v>1E-4</v>
      </c>
      <c r="E401" s="62">
        <f t="shared" si="43"/>
        <v>6051.0910144752406</v>
      </c>
      <c r="F401" s="73">
        <f t="shared" si="44"/>
        <v>6051</v>
      </c>
      <c r="G401" s="62">
        <f t="shared" si="47"/>
        <v>0.24103499999910127</v>
      </c>
      <c r="N401" s="62">
        <f t="shared" si="50"/>
        <v>0.24103499999910127</v>
      </c>
      <c r="O401" s="62">
        <f t="shared" ca="1" si="48"/>
        <v>0.25805766619793369</v>
      </c>
      <c r="P401" s="136"/>
      <c r="Q401" s="137">
        <f t="shared" si="45"/>
        <v>43443.283100000001</v>
      </c>
    </row>
    <row r="402" spans="1:17" s="62" customFormat="1" ht="12.95" customHeight="1" x14ac:dyDescent="0.2">
      <c r="A402" s="158" t="s">
        <v>305</v>
      </c>
      <c r="B402" s="157" t="s">
        <v>131</v>
      </c>
      <c r="C402" s="156">
        <v>58702.779600000002</v>
      </c>
      <c r="D402" s="156">
        <v>1E-4</v>
      </c>
      <c r="E402" s="62">
        <f t="shared" si="43"/>
        <v>6142.0909521714739</v>
      </c>
      <c r="F402" s="73">
        <f t="shared" si="44"/>
        <v>6142</v>
      </c>
      <c r="G402" s="62">
        <f t="shared" si="47"/>
        <v>0.24087000000145053</v>
      </c>
      <c r="N402" s="62">
        <f t="shared" si="50"/>
        <v>0.24087000000145053</v>
      </c>
      <c r="O402" s="62">
        <f t="shared" ca="1" si="48"/>
        <v>0.26250310338997668</v>
      </c>
      <c r="P402" s="136"/>
      <c r="Q402" s="137">
        <f t="shared" si="45"/>
        <v>43684.279600000002</v>
      </c>
    </row>
    <row r="403" spans="1:17" s="62" customFormat="1" ht="12.95" customHeight="1" x14ac:dyDescent="0.2">
      <c r="A403" s="158" t="s">
        <v>305</v>
      </c>
      <c r="B403" s="157" t="s">
        <v>131</v>
      </c>
      <c r="C403" s="156">
        <v>58763.693899999998</v>
      </c>
      <c r="D403" s="156">
        <v>1E-4</v>
      </c>
      <c r="E403" s="62">
        <f t="shared" si="43"/>
        <v>6165.0921057351534</v>
      </c>
      <c r="F403" s="73">
        <f t="shared" si="44"/>
        <v>6165</v>
      </c>
      <c r="G403" s="62">
        <f t="shared" si="47"/>
        <v>0.24392499999521533</v>
      </c>
      <c r="N403" s="62">
        <f t="shared" si="50"/>
        <v>0.24392499999521533</v>
      </c>
      <c r="O403" s="62">
        <f t="shared" ca="1" si="48"/>
        <v>0.26362667542752605</v>
      </c>
      <c r="P403" s="136"/>
      <c r="Q403" s="137">
        <f t="shared" si="45"/>
        <v>43745.193899999998</v>
      </c>
    </row>
    <row r="404" spans="1:17" s="62" customFormat="1" ht="12.95" customHeight="1" x14ac:dyDescent="0.2">
      <c r="A404" s="158" t="s">
        <v>305</v>
      </c>
      <c r="B404" s="157" t="s">
        <v>131</v>
      </c>
      <c r="C404" s="156">
        <v>58824.604599999999</v>
      </c>
      <c r="D404" s="156">
        <v>1E-4</v>
      </c>
      <c r="E404" s="62">
        <f t="shared" si="43"/>
        <v>6188.0918999439245</v>
      </c>
      <c r="F404" s="73">
        <f t="shared" si="44"/>
        <v>6188</v>
      </c>
      <c r="G404" s="62">
        <f t="shared" ref="G404:G409" si="51">C404-(C$7+F404*C$8)</f>
        <v>0.24337999999261228</v>
      </c>
      <c r="N404" s="62">
        <f t="shared" si="50"/>
        <v>0.24337999999261228</v>
      </c>
      <c r="O404" s="62">
        <f t="shared" ca="1" si="48"/>
        <v>0.26475024746507536</v>
      </c>
      <c r="P404" s="136"/>
      <c r="Q404" s="137">
        <f t="shared" si="45"/>
        <v>43806.104599999999</v>
      </c>
    </row>
    <row r="405" spans="1:17" s="62" customFormat="1" ht="12.95" customHeight="1" x14ac:dyDescent="0.2">
      <c r="A405" s="158" t="s">
        <v>305</v>
      </c>
      <c r="B405" s="157" t="s">
        <v>131</v>
      </c>
      <c r="C405" s="156">
        <v>58869.626100000001</v>
      </c>
      <c r="D405" s="156">
        <v>2.9999999999999997E-4</v>
      </c>
      <c r="E405" s="62">
        <f t="shared" si="43"/>
        <v>6205.0919546957202</v>
      </c>
      <c r="F405" s="73">
        <f t="shared" ref="F405:F411" si="52">ROUND(2*E405,0)/2</f>
        <v>6205</v>
      </c>
      <c r="G405" s="62">
        <f t="shared" si="51"/>
        <v>0.24352499999804422</v>
      </c>
      <c r="N405" s="62">
        <f t="shared" si="50"/>
        <v>0.24352499999804422</v>
      </c>
      <c r="O405" s="62">
        <f t="shared" ca="1" si="48"/>
        <v>0.26558071375369879</v>
      </c>
      <c r="P405" s="136"/>
      <c r="Q405" s="137">
        <f t="shared" si="45"/>
        <v>43851.126100000001</v>
      </c>
    </row>
    <row r="406" spans="1:17" s="62" customFormat="1" ht="12.95" customHeight="1" x14ac:dyDescent="0.2">
      <c r="A406" s="159" t="s">
        <v>1432</v>
      </c>
      <c r="B406" s="160" t="s">
        <v>131</v>
      </c>
      <c r="C406" s="161">
        <v>59131.810700000002</v>
      </c>
      <c r="D406" s="161">
        <v>1E-4</v>
      </c>
      <c r="E406" s="62">
        <f t="shared" si="43"/>
        <v>6304.0924889977205</v>
      </c>
      <c r="F406" s="73">
        <f t="shared" si="52"/>
        <v>6304</v>
      </c>
      <c r="G406" s="62">
        <f t="shared" si="51"/>
        <v>0.24493999999685911</v>
      </c>
      <c r="N406" s="62">
        <f t="shared" si="50"/>
        <v>0.24493999999685911</v>
      </c>
      <c r="O406" s="62">
        <f t="shared" ca="1" si="48"/>
        <v>0.27041695861097631</v>
      </c>
      <c r="P406" s="136"/>
      <c r="Q406" s="137">
        <f t="shared" si="45"/>
        <v>44113.310700000002</v>
      </c>
    </row>
    <row r="407" spans="1:17" s="62" customFormat="1" ht="12.95" customHeight="1" x14ac:dyDescent="0.2">
      <c r="A407" s="159" t="s">
        <v>1432</v>
      </c>
      <c r="B407" s="160" t="s">
        <v>131</v>
      </c>
      <c r="C407" s="161">
        <v>59139.7592</v>
      </c>
      <c r="D407" s="161">
        <v>5.9999999999999995E-4</v>
      </c>
      <c r="E407" s="62">
        <f t="shared" si="43"/>
        <v>6307.0938313606939</v>
      </c>
      <c r="F407" s="73">
        <f t="shared" si="52"/>
        <v>6307</v>
      </c>
      <c r="G407" s="62">
        <f t="shared" si="51"/>
        <v>0.24849499999254476</v>
      </c>
      <c r="N407" s="62">
        <f t="shared" si="50"/>
        <v>0.24849499999254476</v>
      </c>
      <c r="O407" s="62">
        <f t="shared" ca="1" si="48"/>
        <v>0.27056351148543928</v>
      </c>
      <c r="P407" s="136"/>
      <c r="Q407" s="137">
        <f t="shared" si="45"/>
        <v>44121.2592</v>
      </c>
    </row>
    <row r="408" spans="1:17" s="62" customFormat="1" ht="12.95" customHeight="1" x14ac:dyDescent="0.2">
      <c r="A408" s="159" t="s">
        <v>1432</v>
      </c>
      <c r="B408" s="160" t="s">
        <v>131</v>
      </c>
      <c r="C408" s="161">
        <v>59155.645700000001</v>
      </c>
      <c r="D408" s="161">
        <v>1E-4</v>
      </c>
      <c r="E408" s="62">
        <f t="shared" si="43"/>
        <v>6313.0925513014863</v>
      </c>
      <c r="F408" s="73">
        <f t="shared" si="52"/>
        <v>6313</v>
      </c>
      <c r="G408" s="62">
        <f t="shared" si="51"/>
        <v>0.24510499999450985</v>
      </c>
      <c r="N408" s="62">
        <f t="shared" si="50"/>
        <v>0.24510499999450985</v>
      </c>
      <c r="O408" s="62">
        <f t="shared" ca="1" si="48"/>
        <v>0.27085661723436516</v>
      </c>
      <c r="P408" s="136"/>
      <c r="Q408" s="137">
        <f t="shared" si="45"/>
        <v>44137.145700000001</v>
      </c>
    </row>
    <row r="409" spans="1:17" s="62" customFormat="1" ht="12.95" customHeight="1" x14ac:dyDescent="0.2">
      <c r="A409" s="52" t="s">
        <v>1433</v>
      </c>
      <c r="B409" s="53" t="s">
        <v>131</v>
      </c>
      <c r="C409" s="166">
        <v>59587.321400000001</v>
      </c>
      <c r="D409" s="52">
        <v>1E-4</v>
      </c>
      <c r="E409" s="62">
        <f t="shared" si="43"/>
        <v>6476.0926853489846</v>
      </c>
      <c r="F409" s="73">
        <f t="shared" si="52"/>
        <v>6476</v>
      </c>
      <c r="G409" s="62">
        <f t="shared" si="51"/>
        <v>0.24545999999099877</v>
      </c>
      <c r="N409" s="62">
        <f t="shared" si="50"/>
        <v>0.24545999999099877</v>
      </c>
      <c r="O409" s="62">
        <f t="shared" ca="1" si="48"/>
        <v>0.27881932341351912</v>
      </c>
      <c r="P409" s="136"/>
      <c r="Q409" s="137">
        <f t="shared" si="45"/>
        <v>44568.821400000001</v>
      </c>
    </row>
    <row r="410" spans="1:17" s="62" customFormat="1" ht="12.95" customHeight="1" x14ac:dyDescent="0.2">
      <c r="A410" s="54" t="s">
        <v>1437</v>
      </c>
      <c r="B410" s="55" t="s">
        <v>131</v>
      </c>
      <c r="C410" s="166">
        <v>59886.5815</v>
      </c>
      <c r="D410" s="52">
        <v>1E-4</v>
      </c>
      <c r="E410" s="62">
        <f t="shared" ref="E410:E411" si="53">(C410-C$7)/C$8</f>
        <v>6589.0928760362704</v>
      </c>
      <c r="F410" s="73">
        <f t="shared" si="52"/>
        <v>6589</v>
      </c>
      <c r="G410" s="62">
        <f t="shared" ref="G410:G411" si="54">C410-(C$7+F410*C$8)</f>
        <v>0.2459649999946123</v>
      </c>
      <c r="N410" s="62">
        <f t="shared" ref="N410:N411" si="55">G410</f>
        <v>0.2459649999946123</v>
      </c>
      <c r="O410" s="62">
        <f t="shared" ref="O410:O411" ca="1" si="56">+C$11+C$12*F410</f>
        <v>0.2843394816849571</v>
      </c>
      <c r="P410" s="136"/>
      <c r="Q410" s="137">
        <f t="shared" ref="Q410:Q411" si="57">C410-15018.5</f>
        <v>44868.0815</v>
      </c>
    </row>
    <row r="411" spans="1:17" s="62" customFormat="1" ht="12.95" customHeight="1" x14ac:dyDescent="0.2">
      <c r="A411" s="54" t="s">
        <v>1437</v>
      </c>
      <c r="B411" s="55" t="s">
        <v>131</v>
      </c>
      <c r="C411" s="166">
        <v>59976.624000000003</v>
      </c>
      <c r="D411" s="52">
        <v>1E-4</v>
      </c>
      <c r="E411" s="62">
        <f t="shared" si="53"/>
        <v>6623.0927967405687</v>
      </c>
      <c r="F411" s="73">
        <f t="shared" si="52"/>
        <v>6623</v>
      </c>
      <c r="G411" s="62">
        <f t="shared" si="54"/>
        <v>0.24575500000355532</v>
      </c>
      <c r="N411" s="62">
        <f t="shared" si="55"/>
        <v>0.24575500000355532</v>
      </c>
      <c r="O411" s="62">
        <f t="shared" ca="1" si="56"/>
        <v>0.28600041426220391</v>
      </c>
      <c r="P411" s="136"/>
      <c r="Q411" s="137">
        <f t="shared" si="57"/>
        <v>44958.124000000003</v>
      </c>
    </row>
    <row r="412" spans="1:17" s="62" customFormat="1" ht="12.95" customHeight="1" x14ac:dyDescent="0.2">
      <c r="A412" s="162" t="s">
        <v>1438</v>
      </c>
      <c r="B412" s="163" t="s">
        <v>131</v>
      </c>
      <c r="C412" s="52">
        <v>60008.4041</v>
      </c>
      <c r="D412" s="52">
        <v>1E-4</v>
      </c>
      <c r="E412" s="62">
        <f t="shared" ref="E412" si="58">(C412-C$7)/C$8</f>
        <v>6635.0929175721149</v>
      </c>
      <c r="F412" s="73">
        <f t="shared" ref="F412" si="59">ROUND(2*E412,0)/2</f>
        <v>6635</v>
      </c>
      <c r="G412" s="62">
        <f t="shared" ref="G412" si="60">C412-(C$7+F412*C$8)</f>
        <v>0.24607499999547144</v>
      </c>
      <c r="N412" s="62">
        <f t="shared" ref="N412" si="61">G412</f>
        <v>0.24607499999547144</v>
      </c>
      <c r="O412" s="62">
        <f t="shared" ref="O412" ca="1" si="62">+C$11+C$12*F412</f>
        <v>0.28658662576005578</v>
      </c>
      <c r="P412" s="136"/>
      <c r="Q412" s="137">
        <f t="shared" ref="Q412" si="63">C412-15018.5</f>
        <v>44989.9041</v>
      </c>
    </row>
    <row r="413" spans="1:17" s="62" customFormat="1" ht="12.95" customHeight="1" x14ac:dyDescent="0.2">
      <c r="A413" s="54" t="s">
        <v>1439</v>
      </c>
      <c r="B413" s="163" t="s">
        <v>131</v>
      </c>
      <c r="C413" s="182">
        <v>59155.645700000001</v>
      </c>
      <c r="D413" s="182">
        <v>2.0000000000000001E-4</v>
      </c>
      <c r="E413" s="62">
        <f t="shared" ref="E413:E415" si="64">(C413-C$7)/C$8</f>
        <v>6313.0925513014863</v>
      </c>
      <c r="F413" s="73">
        <f t="shared" ref="F413:F415" si="65">ROUND(2*E413,0)/2</f>
        <v>6313</v>
      </c>
      <c r="G413" s="62">
        <f t="shared" ref="G413:G415" si="66">C413-(C$7+F413*C$8)</f>
        <v>0.24510499999450985</v>
      </c>
      <c r="N413" s="62">
        <f t="shared" ref="N413:N415" si="67">G413</f>
        <v>0.24510499999450985</v>
      </c>
      <c r="O413" s="62">
        <f t="shared" ref="O413:O415" ca="1" si="68">+C$11+C$12*F413</f>
        <v>0.27085661723436516</v>
      </c>
      <c r="P413" s="136"/>
      <c r="Q413" s="137">
        <f t="shared" ref="Q413:Q415" si="69">C413-15018.5</f>
        <v>44137.145700000001</v>
      </c>
    </row>
    <row r="414" spans="1:17" s="62" customFormat="1" ht="12.95" customHeight="1" x14ac:dyDescent="0.2">
      <c r="A414" s="54" t="s">
        <v>1439</v>
      </c>
      <c r="B414" s="163" t="s">
        <v>131</v>
      </c>
      <c r="C414" s="182">
        <v>60201.732300000003</v>
      </c>
      <c r="D414" s="182">
        <v>2.9999999999999997E-4</v>
      </c>
      <c r="E414" s="62">
        <f t="shared" si="64"/>
        <v>6708.0933725784125</v>
      </c>
      <c r="F414" s="73">
        <f t="shared" si="65"/>
        <v>6708</v>
      </c>
      <c r="G414" s="62">
        <f t="shared" si="66"/>
        <v>0.2472799999959534</v>
      </c>
      <c r="N414" s="62">
        <f t="shared" si="67"/>
        <v>0.2472799999959534</v>
      </c>
      <c r="O414" s="62">
        <f t="shared" ca="1" si="68"/>
        <v>0.29015274570532101</v>
      </c>
      <c r="P414" s="136"/>
      <c r="Q414" s="137">
        <f t="shared" si="69"/>
        <v>45183.232300000003</v>
      </c>
    </row>
    <row r="415" spans="1:17" s="62" customFormat="1" ht="12.95" customHeight="1" x14ac:dyDescent="0.2">
      <c r="A415" s="54" t="s">
        <v>1439</v>
      </c>
      <c r="B415" s="163" t="s">
        <v>131</v>
      </c>
      <c r="C415" s="182">
        <v>60262.639199999998</v>
      </c>
      <c r="D415" s="182">
        <v>5.9999999999999995E-4</v>
      </c>
      <c r="E415" s="62">
        <f t="shared" si="64"/>
        <v>6731.0917319125529</v>
      </c>
      <c r="F415" s="73">
        <f t="shared" si="65"/>
        <v>6731</v>
      </c>
      <c r="G415" s="62">
        <f t="shared" si="66"/>
        <v>0.24293499999475898</v>
      </c>
      <c r="N415" s="62">
        <f t="shared" si="67"/>
        <v>0.24293499999475898</v>
      </c>
      <c r="O415" s="62">
        <f t="shared" ca="1" si="68"/>
        <v>0.29127631774287033</v>
      </c>
      <c r="P415" s="136"/>
      <c r="Q415" s="137">
        <f t="shared" si="69"/>
        <v>45244.139199999998</v>
      </c>
    </row>
    <row r="416" spans="1:17" s="62" customFormat="1" ht="12.95" customHeight="1" x14ac:dyDescent="0.2">
      <c r="A416" s="59"/>
      <c r="B416" s="63"/>
      <c r="C416" s="59"/>
      <c r="D416" s="59"/>
    </row>
    <row r="417" spans="1:4" s="62" customFormat="1" ht="12.95" customHeight="1" x14ac:dyDescent="0.2">
      <c r="A417" s="59"/>
      <c r="B417" s="63"/>
      <c r="C417" s="59"/>
      <c r="D417" s="59"/>
    </row>
    <row r="418" spans="1:4" s="62" customFormat="1" ht="12.95" customHeight="1" x14ac:dyDescent="0.2">
      <c r="A418" s="59"/>
      <c r="B418" s="63"/>
      <c r="C418" s="59"/>
      <c r="D418" s="59"/>
    </row>
    <row r="419" spans="1:4" s="62" customFormat="1" ht="12.95" customHeight="1" x14ac:dyDescent="0.2">
      <c r="A419" s="59"/>
      <c r="B419" s="63"/>
      <c r="C419" s="59"/>
      <c r="D419" s="59"/>
    </row>
    <row r="420" spans="1:4" s="62" customFormat="1" ht="12.95" customHeight="1" x14ac:dyDescent="0.2">
      <c r="A420" s="59"/>
      <c r="B420" s="63"/>
      <c r="C420" s="59"/>
      <c r="D420" s="59"/>
    </row>
    <row r="421" spans="1:4" s="62" customFormat="1" ht="12.95" customHeight="1" x14ac:dyDescent="0.2">
      <c r="A421" s="59"/>
      <c r="B421" s="63"/>
      <c r="C421" s="59"/>
      <c r="D421" s="59"/>
    </row>
    <row r="422" spans="1:4" s="62" customFormat="1" ht="12.95" customHeight="1" x14ac:dyDescent="0.2">
      <c r="A422" s="59"/>
      <c r="B422" s="63"/>
      <c r="C422" s="59"/>
      <c r="D422" s="59"/>
    </row>
    <row r="423" spans="1:4" s="62" customFormat="1" ht="12.95" customHeight="1" x14ac:dyDescent="0.2">
      <c r="A423" s="59"/>
      <c r="B423" s="63"/>
      <c r="C423" s="59"/>
      <c r="D423" s="59"/>
    </row>
    <row r="424" spans="1:4" s="62" customFormat="1" ht="12.95" customHeight="1" x14ac:dyDescent="0.2">
      <c r="A424" s="59"/>
      <c r="B424" s="63"/>
      <c r="C424" s="59"/>
      <c r="D424" s="59"/>
    </row>
    <row r="425" spans="1:4" s="62" customFormat="1" ht="12.95" customHeight="1" x14ac:dyDescent="0.2">
      <c r="A425" s="59"/>
      <c r="B425" s="63"/>
      <c r="C425" s="59"/>
      <c r="D425" s="59"/>
    </row>
    <row r="426" spans="1:4" s="62" customFormat="1" ht="12.95" customHeight="1" x14ac:dyDescent="0.2">
      <c r="A426" s="59"/>
      <c r="B426" s="63"/>
      <c r="C426" s="59"/>
      <c r="D426" s="59"/>
    </row>
    <row r="427" spans="1:4" s="62" customFormat="1" ht="12.95" customHeight="1" x14ac:dyDescent="0.2">
      <c r="A427" s="59"/>
      <c r="B427" s="63"/>
      <c r="C427" s="59"/>
      <c r="D427" s="59"/>
    </row>
    <row r="428" spans="1:4" s="62" customFormat="1" ht="12.95" customHeight="1" x14ac:dyDescent="0.2">
      <c r="A428" s="59"/>
      <c r="B428" s="63"/>
      <c r="C428" s="59"/>
      <c r="D428" s="59"/>
    </row>
    <row r="429" spans="1:4" s="62" customFormat="1" ht="12.95" customHeight="1" x14ac:dyDescent="0.2">
      <c r="A429" s="59"/>
      <c r="B429" s="63"/>
      <c r="C429" s="59"/>
      <c r="D429" s="59"/>
    </row>
    <row r="430" spans="1:4" s="62" customFormat="1" ht="12.95" customHeight="1" x14ac:dyDescent="0.2">
      <c r="A430" s="59"/>
      <c r="B430" s="63"/>
      <c r="C430" s="59"/>
      <c r="D430" s="59"/>
    </row>
    <row r="431" spans="1:4" s="62" customFormat="1" ht="12.95" customHeight="1" x14ac:dyDescent="0.2">
      <c r="A431" s="59"/>
      <c r="B431" s="63"/>
      <c r="C431" s="59"/>
      <c r="D431" s="59"/>
    </row>
    <row r="432" spans="1:4" s="62" customFormat="1" ht="12.95" customHeight="1" x14ac:dyDescent="0.2">
      <c r="A432" s="59"/>
      <c r="B432" s="63"/>
      <c r="C432" s="59"/>
      <c r="D432" s="59"/>
    </row>
    <row r="433" spans="1:4" s="62" customFormat="1" ht="12.95" customHeight="1" x14ac:dyDescent="0.2">
      <c r="A433" s="59"/>
      <c r="B433" s="63"/>
      <c r="C433" s="59"/>
      <c r="D433" s="59"/>
    </row>
    <row r="434" spans="1:4" s="62" customFormat="1" ht="12.95" customHeight="1" x14ac:dyDescent="0.2">
      <c r="A434" s="59"/>
      <c r="B434" s="63"/>
      <c r="C434" s="59"/>
      <c r="D434" s="59"/>
    </row>
    <row r="435" spans="1:4" s="62" customFormat="1" ht="12.95" customHeight="1" x14ac:dyDescent="0.2">
      <c r="A435" s="59"/>
      <c r="B435" s="63"/>
      <c r="C435" s="59"/>
      <c r="D435" s="59"/>
    </row>
    <row r="436" spans="1:4" s="62" customFormat="1" ht="12.95" customHeight="1" x14ac:dyDescent="0.2">
      <c r="A436" s="59"/>
      <c r="B436" s="63"/>
      <c r="C436" s="59"/>
      <c r="D436" s="59"/>
    </row>
    <row r="437" spans="1:4" s="62" customFormat="1" ht="12.95" customHeight="1" x14ac:dyDescent="0.2">
      <c r="A437" s="59"/>
      <c r="B437" s="63"/>
      <c r="C437" s="59"/>
      <c r="D437" s="59"/>
    </row>
    <row r="438" spans="1:4" s="62" customFormat="1" ht="12.95" customHeight="1" x14ac:dyDescent="0.2">
      <c r="A438" s="59"/>
      <c r="B438" s="63"/>
      <c r="C438" s="59"/>
      <c r="D438" s="59"/>
    </row>
    <row r="439" spans="1:4" s="62" customFormat="1" ht="12.95" customHeight="1" x14ac:dyDescent="0.2">
      <c r="A439" s="59"/>
      <c r="B439" s="63"/>
      <c r="C439" s="59"/>
      <c r="D439" s="59"/>
    </row>
    <row r="440" spans="1:4" s="62" customFormat="1" ht="12.95" customHeight="1" x14ac:dyDescent="0.2">
      <c r="A440" s="59"/>
      <c r="B440" s="63"/>
      <c r="C440" s="59"/>
      <c r="D440" s="59"/>
    </row>
    <row r="441" spans="1:4" s="62" customFormat="1" ht="12.95" customHeight="1" x14ac:dyDescent="0.2">
      <c r="A441" s="59"/>
      <c r="B441" s="63"/>
      <c r="C441" s="59"/>
      <c r="D441" s="59"/>
    </row>
    <row r="442" spans="1:4" s="62" customFormat="1" ht="12.95" customHeight="1" x14ac:dyDescent="0.2">
      <c r="A442" s="59"/>
      <c r="B442" s="63"/>
      <c r="C442" s="59"/>
      <c r="D442" s="59"/>
    </row>
    <row r="443" spans="1:4" s="62" customFormat="1" ht="12.95" customHeight="1" x14ac:dyDescent="0.2">
      <c r="A443" s="59"/>
      <c r="B443" s="63"/>
      <c r="C443" s="59"/>
      <c r="D443" s="59"/>
    </row>
    <row r="444" spans="1:4" s="62" customFormat="1" ht="12.95" customHeight="1" x14ac:dyDescent="0.2">
      <c r="A444" s="59"/>
      <c r="B444" s="63"/>
      <c r="C444" s="59"/>
      <c r="D444" s="59"/>
    </row>
    <row r="445" spans="1:4" s="62" customFormat="1" ht="12.95" customHeight="1" x14ac:dyDescent="0.2">
      <c r="A445" s="59"/>
      <c r="B445" s="63"/>
      <c r="C445" s="59"/>
      <c r="D445" s="59"/>
    </row>
    <row r="446" spans="1:4" s="62" customFormat="1" ht="12.95" customHeight="1" x14ac:dyDescent="0.2">
      <c r="A446" s="59"/>
      <c r="B446" s="63"/>
      <c r="C446" s="59"/>
      <c r="D446" s="59"/>
    </row>
    <row r="447" spans="1:4" s="62" customFormat="1" ht="12.95" customHeight="1" x14ac:dyDescent="0.2">
      <c r="A447" s="59"/>
      <c r="B447" s="63"/>
      <c r="C447" s="59"/>
      <c r="D447" s="59"/>
    </row>
    <row r="448" spans="1:4" s="62" customFormat="1" ht="12.95" customHeight="1" x14ac:dyDescent="0.2">
      <c r="A448" s="59"/>
      <c r="B448" s="63"/>
      <c r="C448" s="59"/>
      <c r="D448" s="59"/>
    </row>
    <row r="449" spans="1:4" s="62" customFormat="1" ht="12.95" customHeight="1" x14ac:dyDescent="0.2">
      <c r="A449" s="59"/>
      <c r="B449" s="63"/>
      <c r="C449" s="59"/>
      <c r="D449" s="59"/>
    </row>
    <row r="450" spans="1:4" s="62" customFormat="1" ht="12.95" customHeight="1" x14ac:dyDescent="0.2">
      <c r="A450" s="59"/>
      <c r="B450" s="63"/>
      <c r="C450" s="59"/>
      <c r="D450" s="59"/>
    </row>
    <row r="451" spans="1:4" s="62" customFormat="1" ht="12.95" customHeight="1" x14ac:dyDescent="0.2">
      <c r="A451" s="59"/>
      <c r="B451" s="63"/>
      <c r="C451" s="59"/>
      <c r="D451" s="59"/>
    </row>
    <row r="452" spans="1:4" s="62" customFormat="1" ht="12.95" customHeight="1" x14ac:dyDescent="0.2">
      <c r="A452" s="59"/>
      <c r="B452" s="63"/>
      <c r="C452" s="59"/>
      <c r="D452" s="59"/>
    </row>
    <row r="453" spans="1:4" s="62" customFormat="1" ht="12.95" customHeight="1" x14ac:dyDescent="0.2">
      <c r="A453" s="59"/>
      <c r="B453" s="63"/>
      <c r="C453" s="59"/>
      <c r="D453" s="59"/>
    </row>
    <row r="454" spans="1:4" s="62" customFormat="1" ht="12.95" customHeight="1" x14ac:dyDescent="0.2">
      <c r="A454" s="59"/>
      <c r="B454" s="63"/>
      <c r="C454" s="59"/>
      <c r="D454" s="59"/>
    </row>
    <row r="455" spans="1:4" s="62" customFormat="1" ht="12.95" customHeight="1" x14ac:dyDescent="0.2">
      <c r="A455" s="59"/>
      <c r="B455" s="63"/>
      <c r="C455" s="59"/>
      <c r="D455" s="59"/>
    </row>
    <row r="456" spans="1:4" s="62" customFormat="1" ht="12.95" customHeight="1" x14ac:dyDescent="0.2">
      <c r="A456" s="59"/>
      <c r="B456" s="63"/>
      <c r="C456" s="59"/>
      <c r="D456" s="59"/>
    </row>
    <row r="457" spans="1:4" s="62" customFormat="1" ht="12.95" customHeight="1" x14ac:dyDescent="0.2">
      <c r="A457" s="59"/>
      <c r="B457" s="63"/>
      <c r="C457" s="59"/>
      <c r="D457" s="59"/>
    </row>
    <row r="458" spans="1:4" s="62" customFormat="1" ht="12.95" customHeight="1" x14ac:dyDescent="0.2">
      <c r="A458" s="59"/>
      <c r="B458" s="63"/>
      <c r="C458" s="59"/>
      <c r="D458" s="59"/>
    </row>
    <row r="459" spans="1:4" s="62" customFormat="1" ht="12.95" customHeight="1" x14ac:dyDescent="0.2">
      <c r="A459" s="59"/>
      <c r="B459" s="63"/>
      <c r="C459" s="59"/>
      <c r="D459" s="59"/>
    </row>
    <row r="460" spans="1:4" s="62" customFormat="1" ht="12.95" customHeight="1" x14ac:dyDescent="0.2">
      <c r="A460" s="59"/>
      <c r="B460" s="63"/>
      <c r="C460" s="59"/>
      <c r="D460" s="59"/>
    </row>
    <row r="461" spans="1:4" s="62" customFormat="1" ht="12.95" customHeight="1" x14ac:dyDescent="0.2">
      <c r="A461" s="59"/>
      <c r="B461" s="63"/>
      <c r="C461" s="59"/>
      <c r="D461" s="59"/>
    </row>
    <row r="462" spans="1:4" s="62" customFormat="1" ht="12.95" customHeight="1" x14ac:dyDescent="0.2">
      <c r="A462" s="59"/>
      <c r="B462" s="63"/>
      <c r="C462" s="59"/>
      <c r="D462" s="59"/>
    </row>
    <row r="463" spans="1:4" s="62" customFormat="1" ht="12.95" customHeight="1" x14ac:dyDescent="0.2">
      <c r="A463" s="59"/>
      <c r="B463" s="63"/>
      <c r="C463" s="59"/>
      <c r="D463" s="59"/>
    </row>
    <row r="464" spans="1:4" s="62" customFormat="1" ht="12.95" customHeight="1" x14ac:dyDescent="0.2">
      <c r="A464" s="59"/>
      <c r="B464" s="63"/>
      <c r="C464" s="59"/>
      <c r="D464" s="59"/>
    </row>
    <row r="465" spans="1:4" s="62" customFormat="1" ht="12.95" customHeight="1" x14ac:dyDescent="0.2">
      <c r="A465" s="59"/>
      <c r="B465" s="63"/>
      <c r="C465" s="59"/>
      <c r="D465" s="59"/>
    </row>
    <row r="466" spans="1:4" s="62" customFormat="1" ht="12.95" customHeight="1" x14ac:dyDescent="0.2">
      <c r="A466" s="59"/>
      <c r="B466" s="63"/>
      <c r="C466" s="59"/>
      <c r="D466" s="59"/>
    </row>
    <row r="467" spans="1:4" s="62" customFormat="1" ht="12.95" customHeight="1" x14ac:dyDescent="0.2">
      <c r="A467" s="59"/>
      <c r="B467" s="63"/>
      <c r="C467" s="59"/>
      <c r="D467" s="59"/>
    </row>
    <row r="468" spans="1:4" s="62" customFormat="1" ht="12.95" customHeight="1" x14ac:dyDescent="0.2">
      <c r="A468" s="59"/>
      <c r="B468" s="63"/>
      <c r="C468" s="59"/>
      <c r="D468" s="59"/>
    </row>
    <row r="469" spans="1:4" s="62" customFormat="1" ht="12.95" customHeight="1" x14ac:dyDescent="0.2">
      <c r="A469" s="59"/>
      <c r="B469" s="63"/>
      <c r="C469" s="59"/>
      <c r="D469" s="59"/>
    </row>
    <row r="470" spans="1:4" s="62" customFormat="1" ht="12.95" customHeight="1" x14ac:dyDescent="0.2">
      <c r="A470" s="59"/>
      <c r="B470" s="63"/>
      <c r="C470" s="59"/>
      <c r="D470" s="59"/>
    </row>
    <row r="471" spans="1:4" s="62" customFormat="1" ht="12.95" customHeight="1" x14ac:dyDescent="0.2">
      <c r="A471" s="59"/>
      <c r="B471" s="63"/>
      <c r="C471" s="59"/>
      <c r="D471" s="59"/>
    </row>
    <row r="472" spans="1:4" s="62" customFormat="1" ht="12.95" customHeight="1" x14ac:dyDescent="0.2">
      <c r="A472" s="59"/>
      <c r="B472" s="63"/>
      <c r="C472" s="59"/>
      <c r="D472" s="59"/>
    </row>
    <row r="473" spans="1:4" s="62" customFormat="1" ht="12.95" customHeight="1" x14ac:dyDescent="0.2">
      <c r="A473" s="59"/>
      <c r="B473" s="63"/>
      <c r="C473" s="59"/>
      <c r="D473" s="59"/>
    </row>
    <row r="474" spans="1:4" s="62" customFormat="1" ht="12.95" customHeight="1" x14ac:dyDescent="0.2">
      <c r="A474" s="59"/>
      <c r="B474" s="63"/>
      <c r="C474" s="59"/>
      <c r="D474" s="59"/>
    </row>
    <row r="475" spans="1:4" s="62" customFormat="1" ht="12.95" customHeight="1" x14ac:dyDescent="0.2">
      <c r="A475" s="59"/>
      <c r="B475" s="63"/>
      <c r="C475" s="59"/>
      <c r="D475" s="59"/>
    </row>
    <row r="476" spans="1:4" s="62" customFormat="1" ht="12.95" customHeight="1" x14ac:dyDescent="0.2">
      <c r="A476" s="59"/>
      <c r="B476" s="63"/>
      <c r="C476" s="59"/>
      <c r="D476" s="59"/>
    </row>
    <row r="477" spans="1:4" s="62" customFormat="1" ht="12.95" customHeight="1" x14ac:dyDescent="0.2">
      <c r="A477" s="59"/>
      <c r="B477" s="63"/>
      <c r="C477" s="59"/>
      <c r="D477" s="59"/>
    </row>
    <row r="478" spans="1:4" s="62" customFormat="1" ht="12.95" customHeight="1" x14ac:dyDescent="0.2">
      <c r="A478" s="59"/>
      <c r="B478" s="63"/>
      <c r="C478" s="59"/>
      <c r="D478" s="59"/>
    </row>
    <row r="479" spans="1:4" s="62" customFormat="1" ht="12.95" customHeight="1" x14ac:dyDescent="0.2">
      <c r="A479" s="59"/>
      <c r="B479" s="63"/>
      <c r="C479" s="59"/>
      <c r="D479" s="59"/>
    </row>
    <row r="480" spans="1:4" s="62" customFormat="1" ht="12.95" customHeight="1" x14ac:dyDescent="0.2">
      <c r="A480" s="59"/>
      <c r="B480" s="63"/>
      <c r="C480" s="59"/>
      <c r="D480" s="59"/>
    </row>
    <row r="481" spans="1:4" s="62" customFormat="1" ht="12.95" customHeight="1" x14ac:dyDescent="0.2">
      <c r="A481" s="59"/>
      <c r="B481" s="63"/>
      <c r="C481" s="59"/>
      <c r="D481" s="59"/>
    </row>
    <row r="482" spans="1:4" s="62" customFormat="1" ht="12.95" customHeight="1" x14ac:dyDescent="0.2">
      <c r="A482" s="59"/>
      <c r="B482" s="63"/>
      <c r="C482" s="59"/>
      <c r="D482" s="59"/>
    </row>
    <row r="483" spans="1:4" s="62" customFormat="1" ht="12.95" customHeight="1" x14ac:dyDescent="0.2">
      <c r="A483" s="59"/>
      <c r="B483" s="63"/>
      <c r="C483" s="59"/>
      <c r="D483" s="59"/>
    </row>
    <row r="484" spans="1:4" s="62" customFormat="1" ht="12.95" customHeight="1" x14ac:dyDescent="0.2">
      <c r="A484" s="59"/>
      <c r="B484" s="63"/>
      <c r="C484" s="59"/>
      <c r="D484" s="59"/>
    </row>
    <row r="485" spans="1:4" s="62" customFormat="1" ht="12.95" customHeight="1" x14ac:dyDescent="0.2">
      <c r="A485" s="59"/>
      <c r="B485" s="63"/>
      <c r="C485" s="59"/>
      <c r="D485" s="59"/>
    </row>
    <row r="486" spans="1:4" s="62" customFormat="1" ht="12.95" customHeight="1" x14ac:dyDescent="0.2">
      <c r="A486" s="59"/>
      <c r="B486" s="63"/>
      <c r="C486" s="59"/>
      <c r="D486" s="59"/>
    </row>
    <row r="487" spans="1:4" s="62" customFormat="1" ht="12.95" customHeight="1" x14ac:dyDescent="0.2">
      <c r="A487" s="59"/>
      <c r="B487" s="63"/>
      <c r="C487" s="59"/>
      <c r="D487" s="59"/>
    </row>
    <row r="488" spans="1:4" s="62" customFormat="1" ht="12.95" customHeight="1" x14ac:dyDescent="0.2">
      <c r="A488" s="59"/>
      <c r="B488" s="63"/>
      <c r="C488" s="59"/>
      <c r="D488" s="59"/>
    </row>
    <row r="489" spans="1:4" s="62" customFormat="1" ht="12.95" customHeight="1" x14ac:dyDescent="0.2">
      <c r="A489" s="59"/>
      <c r="B489" s="63"/>
      <c r="C489" s="59"/>
      <c r="D489" s="59"/>
    </row>
    <row r="490" spans="1:4" s="62" customFormat="1" ht="12.95" customHeight="1" x14ac:dyDescent="0.2">
      <c r="A490" s="59"/>
      <c r="B490" s="63"/>
      <c r="C490" s="59"/>
      <c r="D490" s="59"/>
    </row>
    <row r="491" spans="1:4" s="62" customFormat="1" ht="12.95" customHeight="1" x14ac:dyDescent="0.2">
      <c r="A491" s="59"/>
      <c r="B491" s="63"/>
      <c r="C491" s="59"/>
      <c r="D491" s="59"/>
    </row>
    <row r="492" spans="1:4" s="62" customFormat="1" ht="12.95" customHeight="1" x14ac:dyDescent="0.2">
      <c r="A492" s="59"/>
      <c r="B492" s="63"/>
      <c r="C492" s="59"/>
      <c r="D492" s="59"/>
    </row>
    <row r="493" spans="1:4" s="62" customFormat="1" ht="12.95" customHeight="1" x14ac:dyDescent="0.2">
      <c r="A493" s="59"/>
      <c r="B493" s="63"/>
      <c r="C493" s="59"/>
      <c r="D493" s="59"/>
    </row>
    <row r="494" spans="1:4" s="62" customFormat="1" ht="12.95" customHeight="1" x14ac:dyDescent="0.2">
      <c r="A494" s="59"/>
      <c r="B494" s="63"/>
      <c r="C494" s="59"/>
      <c r="D494" s="59"/>
    </row>
    <row r="495" spans="1:4" s="62" customFormat="1" ht="12.95" customHeight="1" x14ac:dyDescent="0.2">
      <c r="A495" s="59"/>
      <c r="B495" s="63"/>
      <c r="C495" s="59"/>
      <c r="D495" s="59"/>
    </row>
    <row r="496" spans="1:4" s="62" customFormat="1" ht="12.95" customHeight="1" x14ac:dyDescent="0.2">
      <c r="A496" s="59"/>
      <c r="B496" s="63"/>
      <c r="C496" s="59"/>
      <c r="D496" s="59"/>
    </row>
    <row r="497" spans="1:4" s="62" customFormat="1" ht="12.95" customHeight="1" x14ac:dyDescent="0.2">
      <c r="A497" s="59"/>
      <c r="B497" s="63"/>
      <c r="C497" s="59"/>
      <c r="D497" s="59"/>
    </row>
    <row r="498" spans="1:4" s="62" customFormat="1" ht="12.95" customHeight="1" x14ac:dyDescent="0.2">
      <c r="A498" s="59"/>
      <c r="B498" s="63"/>
      <c r="C498" s="59"/>
      <c r="D498" s="59"/>
    </row>
    <row r="499" spans="1:4" s="62" customFormat="1" ht="12.95" customHeight="1" x14ac:dyDescent="0.2">
      <c r="A499" s="59"/>
      <c r="B499" s="63"/>
      <c r="C499" s="59"/>
      <c r="D499" s="59"/>
    </row>
    <row r="500" spans="1:4" s="62" customFormat="1" ht="12.95" customHeight="1" x14ac:dyDescent="0.2">
      <c r="A500" s="59"/>
      <c r="B500" s="63"/>
      <c r="C500" s="59"/>
      <c r="D500" s="59"/>
    </row>
    <row r="501" spans="1:4" s="62" customFormat="1" ht="12.95" customHeight="1" x14ac:dyDescent="0.2">
      <c r="A501" s="59"/>
      <c r="B501" s="63"/>
      <c r="C501" s="59"/>
      <c r="D501" s="59"/>
    </row>
    <row r="502" spans="1:4" s="62" customFormat="1" ht="12.95" customHeight="1" x14ac:dyDescent="0.2">
      <c r="A502" s="59"/>
      <c r="B502" s="63"/>
      <c r="C502" s="59"/>
      <c r="D502" s="59"/>
    </row>
    <row r="503" spans="1:4" s="62" customFormat="1" ht="12.95" customHeight="1" x14ac:dyDescent="0.2">
      <c r="A503" s="59"/>
      <c r="B503" s="63"/>
      <c r="C503" s="59"/>
      <c r="D503" s="59"/>
    </row>
    <row r="504" spans="1:4" s="62" customFormat="1" ht="12.95" customHeight="1" x14ac:dyDescent="0.2">
      <c r="A504" s="59"/>
      <c r="B504" s="63"/>
      <c r="C504" s="59"/>
      <c r="D504" s="59"/>
    </row>
    <row r="505" spans="1:4" s="62" customFormat="1" ht="12.95" customHeight="1" x14ac:dyDescent="0.2">
      <c r="A505" s="59"/>
      <c r="B505" s="63"/>
      <c r="C505" s="59"/>
      <c r="D505" s="59"/>
    </row>
    <row r="506" spans="1:4" s="62" customFormat="1" ht="12.95" customHeight="1" x14ac:dyDescent="0.2">
      <c r="A506" s="59"/>
      <c r="B506" s="63"/>
      <c r="C506" s="59"/>
      <c r="D506" s="59"/>
    </row>
    <row r="507" spans="1:4" s="62" customFormat="1" ht="12.95" customHeight="1" x14ac:dyDescent="0.2">
      <c r="A507" s="59"/>
      <c r="B507" s="63"/>
      <c r="C507" s="59"/>
      <c r="D507" s="59"/>
    </row>
    <row r="508" spans="1:4" s="62" customFormat="1" ht="12.95" customHeight="1" x14ac:dyDescent="0.2">
      <c r="A508" s="59"/>
      <c r="B508" s="63"/>
      <c r="C508" s="59"/>
      <c r="D508" s="59"/>
    </row>
    <row r="509" spans="1:4" s="62" customFormat="1" ht="12.95" customHeight="1" x14ac:dyDescent="0.2">
      <c r="A509" s="59"/>
      <c r="B509" s="63"/>
      <c r="C509" s="59"/>
      <c r="D509" s="59"/>
    </row>
    <row r="510" spans="1:4" s="62" customFormat="1" ht="12.95" customHeight="1" x14ac:dyDescent="0.2">
      <c r="A510" s="59"/>
      <c r="B510" s="63"/>
      <c r="C510" s="59"/>
      <c r="D510" s="59"/>
    </row>
    <row r="511" spans="1:4" s="62" customFormat="1" ht="12.95" customHeight="1" x14ac:dyDescent="0.2">
      <c r="A511" s="59"/>
      <c r="B511" s="63"/>
      <c r="C511" s="59"/>
      <c r="D511" s="59"/>
    </row>
    <row r="512" spans="1:4" s="62" customFormat="1" ht="12.95" customHeight="1" x14ac:dyDescent="0.2">
      <c r="A512" s="59"/>
      <c r="B512" s="63"/>
      <c r="C512" s="59"/>
      <c r="D512" s="59"/>
    </row>
    <row r="513" spans="1:4" s="62" customFormat="1" ht="12.95" customHeight="1" x14ac:dyDescent="0.2">
      <c r="A513" s="59"/>
      <c r="B513" s="63"/>
      <c r="C513" s="59"/>
      <c r="D513" s="59"/>
    </row>
    <row r="514" spans="1:4" s="62" customFormat="1" ht="12.95" customHeight="1" x14ac:dyDescent="0.2">
      <c r="A514" s="59"/>
      <c r="B514" s="63"/>
      <c r="C514" s="59"/>
      <c r="D514" s="59"/>
    </row>
    <row r="515" spans="1:4" s="62" customFormat="1" ht="12.95" customHeight="1" x14ac:dyDescent="0.2">
      <c r="A515" s="59"/>
      <c r="B515" s="63"/>
      <c r="C515" s="59"/>
      <c r="D515" s="59"/>
    </row>
    <row r="516" spans="1:4" s="62" customFormat="1" ht="12.95" customHeight="1" x14ac:dyDescent="0.2">
      <c r="A516" s="59"/>
      <c r="B516" s="63"/>
      <c r="C516" s="59"/>
      <c r="D516" s="59"/>
    </row>
    <row r="517" spans="1:4" s="62" customFormat="1" ht="12.95" customHeight="1" x14ac:dyDescent="0.2">
      <c r="A517" s="59"/>
      <c r="B517" s="63"/>
      <c r="C517" s="59"/>
      <c r="D517" s="59"/>
    </row>
    <row r="518" spans="1:4" s="62" customFormat="1" ht="12.95" customHeight="1" x14ac:dyDescent="0.2">
      <c r="A518" s="59"/>
      <c r="B518" s="63"/>
      <c r="C518" s="59"/>
      <c r="D518" s="59"/>
    </row>
    <row r="519" spans="1:4" s="62" customFormat="1" ht="12.95" customHeight="1" x14ac:dyDescent="0.2">
      <c r="A519" s="59"/>
      <c r="B519" s="63"/>
      <c r="C519" s="59"/>
      <c r="D519" s="59"/>
    </row>
    <row r="520" spans="1:4" s="62" customFormat="1" ht="12.95" customHeight="1" x14ac:dyDescent="0.2">
      <c r="A520" s="59"/>
      <c r="B520" s="63"/>
      <c r="C520" s="59"/>
      <c r="D520" s="59"/>
    </row>
    <row r="521" spans="1:4" s="62" customFormat="1" ht="12.95" customHeight="1" x14ac:dyDescent="0.2">
      <c r="A521" s="59"/>
      <c r="B521" s="63"/>
      <c r="C521" s="59"/>
      <c r="D521" s="59"/>
    </row>
    <row r="522" spans="1:4" s="62" customFormat="1" ht="12.95" customHeight="1" x14ac:dyDescent="0.2">
      <c r="A522" s="59"/>
      <c r="B522" s="63"/>
      <c r="C522" s="59"/>
      <c r="D522" s="59"/>
    </row>
    <row r="523" spans="1:4" s="62" customFormat="1" ht="12.95" customHeight="1" x14ac:dyDescent="0.2">
      <c r="A523" s="59"/>
      <c r="B523" s="63"/>
      <c r="C523" s="59"/>
      <c r="D523" s="59"/>
    </row>
    <row r="524" spans="1:4" s="62" customFormat="1" ht="12.95" customHeight="1" x14ac:dyDescent="0.2">
      <c r="A524" s="59"/>
      <c r="B524" s="63"/>
      <c r="C524" s="59"/>
      <c r="D524" s="59"/>
    </row>
    <row r="525" spans="1:4" s="62" customFormat="1" ht="12.95" customHeight="1" x14ac:dyDescent="0.2">
      <c r="A525" s="59"/>
      <c r="B525" s="63"/>
      <c r="C525" s="59"/>
      <c r="D525" s="59"/>
    </row>
    <row r="526" spans="1:4" s="62" customFormat="1" ht="12.95" customHeight="1" x14ac:dyDescent="0.2">
      <c r="A526" s="59"/>
      <c r="B526" s="63"/>
      <c r="C526" s="59"/>
      <c r="D526" s="59"/>
    </row>
    <row r="527" spans="1:4" s="62" customFormat="1" ht="12.95" customHeight="1" x14ac:dyDescent="0.2">
      <c r="A527" s="59"/>
      <c r="B527" s="63"/>
      <c r="C527" s="59"/>
      <c r="D527" s="59"/>
    </row>
    <row r="528" spans="1:4" s="62" customFormat="1" ht="12.95" customHeight="1" x14ac:dyDescent="0.2">
      <c r="A528" s="59"/>
      <c r="B528" s="63"/>
      <c r="C528" s="59"/>
      <c r="D528" s="59"/>
    </row>
    <row r="529" spans="1:4" s="62" customFormat="1" ht="12.95" customHeight="1" x14ac:dyDescent="0.2">
      <c r="A529" s="59"/>
      <c r="B529" s="63"/>
      <c r="C529" s="59"/>
      <c r="D529" s="59"/>
    </row>
    <row r="530" spans="1:4" s="62" customFormat="1" ht="12.95" customHeight="1" x14ac:dyDescent="0.2">
      <c r="A530" s="59"/>
      <c r="B530" s="63"/>
      <c r="C530" s="59"/>
      <c r="D530" s="59"/>
    </row>
    <row r="531" spans="1:4" s="62" customFormat="1" ht="12.95" customHeight="1" x14ac:dyDescent="0.2">
      <c r="A531" s="59"/>
      <c r="B531" s="63"/>
      <c r="C531" s="59"/>
      <c r="D531" s="59"/>
    </row>
    <row r="532" spans="1:4" s="62" customFormat="1" ht="12.95" customHeight="1" x14ac:dyDescent="0.2">
      <c r="A532" s="59"/>
      <c r="B532" s="63"/>
      <c r="C532" s="59"/>
      <c r="D532" s="59"/>
    </row>
    <row r="533" spans="1:4" s="62" customFormat="1" ht="12.95" customHeight="1" x14ac:dyDescent="0.2">
      <c r="A533" s="59"/>
      <c r="B533" s="63"/>
      <c r="C533" s="59"/>
      <c r="D533" s="59"/>
    </row>
    <row r="534" spans="1:4" s="62" customFormat="1" ht="12.95" customHeight="1" x14ac:dyDescent="0.2">
      <c r="A534" s="59"/>
      <c r="B534" s="63"/>
      <c r="C534" s="59"/>
      <c r="D534" s="59"/>
    </row>
    <row r="535" spans="1:4" s="62" customFormat="1" ht="12.95" customHeight="1" x14ac:dyDescent="0.2">
      <c r="A535" s="59"/>
      <c r="B535" s="63"/>
      <c r="C535" s="59"/>
      <c r="D535" s="59"/>
    </row>
    <row r="536" spans="1:4" s="62" customFormat="1" ht="12.95" customHeight="1" x14ac:dyDescent="0.2">
      <c r="A536" s="59"/>
      <c r="B536" s="63"/>
      <c r="C536" s="59"/>
      <c r="D536" s="59"/>
    </row>
    <row r="537" spans="1:4" s="62" customFormat="1" ht="12.95" customHeight="1" x14ac:dyDescent="0.2">
      <c r="A537" s="59"/>
      <c r="B537" s="63"/>
      <c r="C537" s="59"/>
      <c r="D537" s="59"/>
    </row>
    <row r="538" spans="1:4" s="62" customFormat="1" ht="12.95" customHeight="1" x14ac:dyDescent="0.2">
      <c r="A538" s="59"/>
      <c r="B538" s="63"/>
      <c r="C538" s="59"/>
      <c r="D538" s="59"/>
    </row>
    <row r="539" spans="1:4" s="62" customFormat="1" ht="12.95" customHeight="1" x14ac:dyDescent="0.2">
      <c r="A539" s="59"/>
      <c r="B539" s="63"/>
      <c r="C539" s="59"/>
      <c r="D539" s="59"/>
    </row>
    <row r="540" spans="1:4" s="62" customFormat="1" ht="12.95" customHeight="1" x14ac:dyDescent="0.2">
      <c r="A540" s="59"/>
      <c r="B540" s="63"/>
      <c r="C540" s="59"/>
      <c r="D540" s="59"/>
    </row>
    <row r="541" spans="1:4" s="62" customFormat="1" ht="12.95" customHeight="1" x14ac:dyDescent="0.2">
      <c r="A541" s="59"/>
      <c r="B541" s="63"/>
      <c r="C541" s="59"/>
      <c r="D541" s="59"/>
    </row>
    <row r="542" spans="1:4" s="62" customFormat="1" ht="12.95" customHeight="1" x14ac:dyDescent="0.2">
      <c r="A542" s="59"/>
      <c r="B542" s="63"/>
      <c r="C542" s="59"/>
      <c r="D542" s="59"/>
    </row>
    <row r="543" spans="1:4" s="62" customFormat="1" ht="12.95" customHeight="1" x14ac:dyDescent="0.2">
      <c r="A543" s="59"/>
      <c r="B543" s="63"/>
    </row>
  </sheetData>
  <sheetProtection selectLockedCells="1" selectUnlockedCells="1"/>
  <sortState xmlns:xlrd2="http://schemas.microsoft.com/office/spreadsheetml/2017/richdata2" ref="A21:Q409">
    <sortCondition ref="C21:C40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CX2733"/>
  <sheetViews>
    <sheetView workbookViewId="0">
      <pane xSplit="12" ySplit="22" topLeftCell="M373" activePane="bottomRight" state="frozen"/>
      <selection pane="topRight" activeCell="M1" sqref="M1"/>
      <selection pane="bottomLeft" activeCell="A23" sqref="A23"/>
      <selection pane="bottomRight" activeCell="D14" sqref="D14"/>
    </sheetView>
  </sheetViews>
  <sheetFormatPr defaultRowHeight="12.75" x14ac:dyDescent="0.2"/>
  <cols>
    <col min="1" max="1" width="18" style="1" customWidth="1"/>
    <col min="2" max="2" width="5.5703125" style="3" customWidth="1"/>
    <col min="3" max="3" width="14" style="1" customWidth="1"/>
    <col min="4" max="4" width="9.5703125" style="1" customWidth="1"/>
    <col min="5" max="5" width="11.42578125" style="3" customWidth="1"/>
    <col min="6" max="6" width="17.85546875" style="3" customWidth="1"/>
    <col min="7" max="8" width="9.140625" style="3"/>
    <col min="9" max="11" width="8.42578125" style="3" customWidth="1"/>
    <col min="12" max="14" width="12.28515625" style="3" customWidth="1"/>
    <col min="15" max="15" width="9.140625" style="3"/>
    <col min="16" max="16" width="10.28515625" style="3" customWidth="1"/>
    <col min="17" max="17" width="11.85546875" style="3" customWidth="1"/>
    <col min="18" max="18" width="11.42578125" style="3" customWidth="1"/>
    <col min="19" max="19" width="10.7109375" style="2" customWidth="1"/>
    <col min="20" max="25" width="9.140625" style="3"/>
    <col min="26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5" width="9.42578125" customWidth="1"/>
    <col min="36" max="49" width="0" hidden="1" customWidth="1"/>
    <col min="50" max="53" width="10.28515625" customWidth="1"/>
    <col min="54" max="54" width="9.28515625" customWidth="1"/>
    <col min="55" max="55" width="11.5703125" customWidth="1"/>
    <col min="56" max="56" width="10.42578125" customWidth="1"/>
    <col min="57" max="71" width="10.28515625" customWidth="1"/>
    <col min="72" max="72" width="11.85546875" customWidth="1"/>
    <col min="73" max="73" width="14.7109375" customWidth="1"/>
    <col min="74" max="83" width="10.28515625" customWidth="1"/>
    <col min="84" max="84" width="9.140625" style="3"/>
    <col min="85" max="88" width="10.28515625" customWidth="1"/>
    <col min="89" max="89" width="11.85546875" customWidth="1"/>
    <col min="90" max="90" width="14.7109375" customWidth="1"/>
    <col min="91" max="100" width="10.28515625" customWidth="1"/>
    <col min="101" max="16384" width="9.140625" style="3"/>
  </cols>
  <sheetData>
    <row r="1" spans="1:102" ht="20.25" x14ac:dyDescent="0.3">
      <c r="A1" s="4" t="s">
        <v>0</v>
      </c>
      <c r="E1" s="5"/>
      <c r="F1" s="6"/>
      <c r="X1" s="3" t="s">
        <v>205</v>
      </c>
      <c r="AA1" s="14" t="s">
        <v>206</v>
      </c>
      <c r="AB1" s="15"/>
      <c r="AC1" s="15" t="s">
        <v>207</v>
      </c>
      <c r="AD1" s="15" t="s">
        <v>208</v>
      </c>
      <c r="AE1" s="16"/>
      <c r="AX1" s="3" t="s">
        <v>205</v>
      </c>
      <c r="BA1" s="14" t="s">
        <v>206</v>
      </c>
      <c r="BB1" s="15"/>
      <c r="BC1" s="15" t="s">
        <v>207</v>
      </c>
      <c r="BD1" s="15" t="s">
        <v>208</v>
      </c>
      <c r="BE1" s="16"/>
      <c r="BP1" s="17" t="s">
        <v>32</v>
      </c>
      <c r="BQ1" s="18" t="s">
        <v>209</v>
      </c>
      <c r="BR1" s="19" t="s">
        <v>210</v>
      </c>
      <c r="BS1" s="20" t="s">
        <v>211</v>
      </c>
      <c r="BT1" s="21" t="s">
        <v>212</v>
      </c>
      <c r="BU1" s="20" t="s">
        <v>213</v>
      </c>
      <c r="BV1" s="21" t="s">
        <v>214</v>
      </c>
      <c r="BW1" s="20" t="s">
        <v>215</v>
      </c>
      <c r="BX1" s="22" t="s">
        <v>216</v>
      </c>
      <c r="BY1" s="21" t="s">
        <v>217</v>
      </c>
      <c r="BZ1" s="20" t="s">
        <v>218</v>
      </c>
      <c r="CA1" s="22" t="s">
        <v>219</v>
      </c>
      <c r="CB1" s="21" t="s">
        <v>220</v>
      </c>
      <c r="CC1" s="20" t="s">
        <v>221</v>
      </c>
      <c r="CD1" s="22" t="s">
        <v>222</v>
      </c>
      <c r="CE1" s="21" t="s">
        <v>223</v>
      </c>
      <c r="CG1" s="17"/>
      <c r="CH1" s="23"/>
      <c r="CI1" s="17" t="s">
        <v>32</v>
      </c>
      <c r="CJ1" t="s">
        <v>224</v>
      </c>
      <c r="CK1" s="19" t="s">
        <v>210</v>
      </c>
      <c r="CL1" s="20" t="s">
        <v>211</v>
      </c>
      <c r="CM1" s="21" t="s">
        <v>212</v>
      </c>
      <c r="CN1" s="20" t="s">
        <v>213</v>
      </c>
      <c r="CO1" s="21" t="s">
        <v>214</v>
      </c>
      <c r="CP1" s="20" t="s">
        <v>215</v>
      </c>
      <c r="CQ1" s="8" t="s">
        <v>225</v>
      </c>
      <c r="CR1" s="8" t="s">
        <v>226</v>
      </c>
      <c r="CS1" s="8" t="s">
        <v>227</v>
      </c>
      <c r="CT1" s="8" t="s">
        <v>228</v>
      </c>
      <c r="CU1" s="8" t="s">
        <v>229</v>
      </c>
      <c r="CV1" s="8" t="s">
        <v>230</v>
      </c>
      <c r="CW1" s="8" t="s">
        <v>231</v>
      </c>
      <c r="CX1" s="21" t="s">
        <v>223</v>
      </c>
    </row>
    <row r="2" spans="1:102" s="62" customFormat="1" ht="12.95" customHeight="1" x14ac:dyDescent="0.2">
      <c r="A2" s="56" t="s">
        <v>1</v>
      </c>
      <c r="B2" s="57" t="s">
        <v>2</v>
      </c>
      <c r="C2" s="58"/>
      <c r="D2" s="59"/>
      <c r="E2" s="60"/>
      <c r="F2" s="61"/>
      <c r="S2" s="63"/>
      <c r="X2" s="64" t="s">
        <v>232</v>
      </c>
      <c r="Z2" s="56"/>
      <c r="AA2" s="65" t="s">
        <v>233</v>
      </c>
      <c r="AB2" s="66">
        <f>C7</f>
        <v>42436.577899999997</v>
      </c>
      <c r="AC2" s="67" t="s">
        <v>234</v>
      </c>
      <c r="AD2" s="66">
        <f>C8</f>
        <v>2.6483417999999999</v>
      </c>
      <c r="AE2" s="68" t="s">
        <v>235</v>
      </c>
      <c r="AF2" s="56" t="s">
        <v>236</v>
      </c>
      <c r="AG2" s="56"/>
      <c r="AH2" s="56" t="s">
        <v>237</v>
      </c>
      <c r="AI2" s="56" t="s">
        <v>238</v>
      </c>
      <c r="AJ2" s="56"/>
      <c r="AK2" s="56"/>
      <c r="AL2" s="69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70" t="s">
        <v>232</v>
      </c>
      <c r="AY2" s="56"/>
      <c r="AZ2" s="56"/>
      <c r="BA2" s="65" t="s">
        <v>233</v>
      </c>
      <c r="BB2" s="66">
        <f>C7</f>
        <v>42436.577899999997</v>
      </c>
      <c r="BC2" s="67" t="s">
        <v>234</v>
      </c>
      <c r="BD2" s="66">
        <f>C8</f>
        <v>2.6483417999999999</v>
      </c>
      <c r="BE2" s="68" t="s">
        <v>235</v>
      </c>
      <c r="BF2" s="69"/>
      <c r="BG2" s="56"/>
      <c r="BH2" s="56"/>
      <c r="BI2" s="56"/>
      <c r="BJ2" s="56"/>
      <c r="BK2" s="56"/>
      <c r="BL2" s="56"/>
      <c r="BM2" s="56"/>
      <c r="BN2" s="56"/>
      <c r="BO2" s="56"/>
      <c r="BP2" s="56">
        <v>-10000</v>
      </c>
      <c r="BQ2" s="56">
        <f t="shared" ref="BQ2:BQ33" si="0">AB$3+AB$4*BP2+AB$5*BP2^2+BS2</f>
        <v>-6.9798706486168711E-3</v>
      </c>
      <c r="BR2" s="56">
        <f t="shared" ref="BR2:BR33" si="1">AB$3+AB$4*BP2+AB$5*BP2^2</f>
        <v>1.4164222993967968E-2</v>
      </c>
      <c r="BS2" s="56">
        <f t="shared" ref="BS2:BS65" si="2">$AB$6*($AB$11/BT2*BU2+$AB$12)</f>
        <v>-2.1144093642584839E-2</v>
      </c>
      <c r="BT2" s="56">
        <f t="shared" ref="BT2:BT65" si="3">1+$AB$7*COS(BV2)</f>
        <v>0.92718993790052529</v>
      </c>
      <c r="BU2" s="56">
        <f t="shared" ref="BU2:BU65" si="4">SIN(BV2+RADIANS($AB$9))</f>
        <v>-0.36267470928375545</v>
      </c>
      <c r="BV2" s="56">
        <f t="shared" ref="BV2:BV65" si="5">2*ATAN(BW2)</f>
        <v>-1.816714001237099</v>
      </c>
      <c r="BW2" s="56">
        <f t="shared" ref="BW2:BW65" si="6">SQRT((1+$AB$7)/(1-$AB$7))*TAN(BX2/2)</f>
        <v>-1.2820168296012813</v>
      </c>
      <c r="BX2" s="56">
        <f t="shared" ref="BX2:CD11" si="7">$CE2+$AB$7*SIN(BY2)</f>
        <v>-1.5107576100571216</v>
      </c>
      <c r="BY2" s="56">
        <f t="shared" si="7"/>
        <v>-1.5107576100180187</v>
      </c>
      <c r="BZ2" s="56">
        <f t="shared" si="7"/>
        <v>-1.5107576078390361</v>
      </c>
      <c r="CA2" s="56">
        <f t="shared" si="7"/>
        <v>-1.5107574864177171</v>
      </c>
      <c r="CB2" s="56">
        <f t="shared" si="7"/>
        <v>-1.510750720740448</v>
      </c>
      <c r="CC2" s="56">
        <f t="shared" si="7"/>
        <v>-1.5103749283982815</v>
      </c>
      <c r="CD2" s="56">
        <f t="shared" si="7"/>
        <v>-1.4922737941697775</v>
      </c>
      <c r="CE2" s="56">
        <f t="shared" ref="CE2:CE33" si="8">RADIANS($AB$9)+$AB$18*(BP2-AB$15)</f>
        <v>-1.2122161384385235</v>
      </c>
      <c r="CG2" s="56"/>
      <c r="CH2" s="71"/>
      <c r="CI2" s="56">
        <f>BP2</f>
        <v>-10000</v>
      </c>
      <c r="CJ2" s="56">
        <f>BQ2+CL2</f>
        <v>1.2377073955416797E-2</v>
      </c>
      <c r="CK2" s="71" t="e">
        <f>#REF!+#REF!*CI2+#REF!*CI2^2</f>
        <v>#REF!</v>
      </c>
      <c r="CL2" s="56">
        <f t="shared" ref="CL2:CL65" si="9">$BB$6*($BB$11/CM2*CN2+$BB$12)</f>
        <v>1.9356944604033668E-2</v>
      </c>
      <c r="CM2" s="56">
        <f t="shared" ref="CM2:CM65" si="10">1+$BB$7*COS(CO2)</f>
        <v>0.94221517597949722</v>
      </c>
      <c r="CN2" s="56">
        <f t="shared" ref="CN2:CN65" si="11">SIN(CO2+RADIANS($BB$9))</f>
        <v>0.94924362565706355</v>
      </c>
      <c r="CO2" s="56">
        <f t="shared" ref="CO2:CO65" si="12">2*ATAN(CP2)</f>
        <v>1.81395554125267</v>
      </c>
      <c r="CP2" s="56">
        <f t="shared" ref="CP2:CP65" si="13">TAN(CQ2/2)*SQRT((1+$BB$7)/(1-$BB$7))</f>
        <v>1.2783771758132834</v>
      </c>
      <c r="CQ2" s="56">
        <f t="shared" ref="CQ2:CW17" si="14">$CX2+$BB$7*SIN(CR2)</f>
        <v>-10.994756958157149</v>
      </c>
      <c r="CR2" s="56">
        <f t="shared" si="14"/>
        <v>-10.994756958157149</v>
      </c>
      <c r="CS2" s="56">
        <f t="shared" si="14"/>
        <v>-10.994756958157149</v>
      </c>
      <c r="CT2" s="56">
        <f t="shared" si="14"/>
        <v>-10.994756958157312</v>
      </c>
      <c r="CU2" s="56">
        <f t="shared" si="14"/>
        <v>-10.994756957323428</v>
      </c>
      <c r="CV2" s="56">
        <f t="shared" si="14"/>
        <v>-10.994761219495549</v>
      </c>
      <c r="CW2" s="56">
        <f t="shared" si="14"/>
        <v>-11.001589209819068</v>
      </c>
      <c r="CX2" s="56">
        <f t="shared" ref="CX2:CX65" si="15">RADIANS($BB$9)+$BB$18*(CI2-BB$15)</f>
        <v>-11.23475687799387</v>
      </c>
    </row>
    <row r="3" spans="1:102" s="62" customFormat="1" ht="12.95" customHeight="1" x14ac:dyDescent="0.2">
      <c r="A3" s="56"/>
      <c r="B3" s="57"/>
      <c r="C3" s="72"/>
      <c r="D3" s="72"/>
      <c r="S3" s="63"/>
      <c r="X3" s="73"/>
      <c r="Z3" s="74"/>
      <c r="AA3" s="75" t="s">
        <v>239</v>
      </c>
      <c r="AB3" s="76">
        <f t="shared" ref="AB3:AB10" si="16">AC3*AD3</f>
        <v>1.4999999999999999E-2</v>
      </c>
      <c r="AC3" s="77">
        <v>1.5</v>
      </c>
      <c r="AD3" s="56">
        <v>0.01</v>
      </c>
      <c r="AE3" s="78"/>
      <c r="AF3" s="77">
        <v>2.1250940428664662</v>
      </c>
      <c r="AG3" s="77">
        <v>2.1250940428664662</v>
      </c>
      <c r="AH3" s="77">
        <v>1.0981928249179811</v>
      </c>
      <c r="AI3" s="77">
        <v>1.6355019193731308</v>
      </c>
      <c r="AJ3" s="77"/>
      <c r="AK3" s="77"/>
      <c r="AL3" s="77"/>
      <c r="AM3" s="77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75" t="s">
        <v>239</v>
      </c>
      <c r="BB3" s="76"/>
      <c r="BC3" s="77"/>
      <c r="BD3" s="56">
        <v>0.01</v>
      </c>
      <c r="BE3" s="78" t="s">
        <v>235</v>
      </c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>
        <v>-9800</v>
      </c>
      <c r="BQ3" s="56">
        <f t="shared" si="0"/>
        <v>-1.1920023093963384E-2</v>
      </c>
      <c r="BR3" s="56">
        <f t="shared" si="1"/>
        <v>1.2563556084927346E-2</v>
      </c>
      <c r="BS3" s="56">
        <f t="shared" si="2"/>
        <v>-2.448357917889073E-2</v>
      </c>
      <c r="BT3" s="56">
        <f t="shared" si="3"/>
        <v>0.96446991394720072</v>
      </c>
      <c r="BU3" s="56">
        <f t="shared" si="4"/>
        <v>-0.47764751755355267</v>
      </c>
      <c r="BV3" s="56">
        <f t="shared" si="5"/>
        <v>-1.6898753420908021</v>
      </c>
      <c r="BW3" s="56">
        <f t="shared" si="6"/>
        <v>-1.1267771033136198</v>
      </c>
      <c r="BX3" s="56">
        <f t="shared" si="7"/>
        <v>-1.3827663289187644</v>
      </c>
      <c r="BY3" s="56">
        <f t="shared" si="7"/>
        <v>-1.3827663128837051</v>
      </c>
      <c r="BZ3" s="56">
        <f t="shared" si="7"/>
        <v>-1.3827660260585029</v>
      </c>
      <c r="CA3" s="56">
        <f t="shared" si="7"/>
        <v>-1.3827608955800854</v>
      </c>
      <c r="CB3" s="56">
        <f t="shared" si="7"/>
        <v>-1.3826691494231991</v>
      </c>
      <c r="CC3" s="56">
        <f t="shared" si="7"/>
        <v>-1.381035892498117</v>
      </c>
      <c r="CD3" s="56">
        <f t="shared" si="7"/>
        <v>-1.3539857948512926</v>
      </c>
      <c r="CE3" s="56">
        <f t="shared" si="8"/>
        <v>-1.0889574565375364</v>
      </c>
      <c r="CG3" s="56"/>
      <c r="CH3" s="71"/>
      <c r="CI3" s="56">
        <f t="shared" ref="CI3:CI66" si="17">BP3</f>
        <v>-9800</v>
      </c>
      <c r="CJ3" s="56">
        <f t="shared" ref="CJ3:CJ66" si="18">BQ3+CL3</f>
        <v>5.6176753254753367E-3</v>
      </c>
      <c r="CK3" s="71" t="e">
        <f>#REF!+#REF!*CI3+#REF!*CI3^2</f>
        <v>#REF!</v>
      </c>
      <c r="CL3" s="56">
        <f t="shared" si="9"/>
        <v>1.7537698419438721E-2</v>
      </c>
      <c r="CM3" s="56">
        <f t="shared" si="10"/>
        <v>0.86809256281151903</v>
      </c>
      <c r="CN3" s="56">
        <f t="shared" si="11"/>
        <v>0.79077808656854032</v>
      </c>
      <c r="CO3" s="56">
        <f t="shared" si="12"/>
        <v>2.1526988356324575</v>
      </c>
      <c r="CP3" s="56">
        <f t="shared" si="13"/>
        <v>1.8548958291906099</v>
      </c>
      <c r="CQ3" s="56">
        <f t="shared" si="14"/>
        <v>-10.630883437389475</v>
      </c>
      <c r="CR3" s="56">
        <f t="shared" si="14"/>
        <v>-10.630883505417094</v>
      </c>
      <c r="CS3" s="56">
        <f t="shared" si="14"/>
        <v>-10.630882710688848</v>
      </c>
      <c r="CT3" s="56">
        <f t="shared" si="14"/>
        <v>-10.630891995153267</v>
      </c>
      <c r="CU3" s="56">
        <f t="shared" si="14"/>
        <v>-10.630783542879756</v>
      </c>
      <c r="CV3" s="56">
        <f t="shared" si="14"/>
        <v>-10.632052307200146</v>
      </c>
      <c r="CW3" s="56">
        <f t="shared" si="14"/>
        <v>-10.617463703856904</v>
      </c>
      <c r="CX3" s="56">
        <f t="shared" si="15"/>
        <v>-10.855099619373206</v>
      </c>
    </row>
    <row r="4" spans="1:102" s="62" customFormat="1" ht="12.95" customHeight="1" x14ac:dyDescent="0.2">
      <c r="A4" s="79" t="s">
        <v>3</v>
      </c>
      <c r="B4" s="80"/>
      <c r="C4" s="81">
        <v>42436.588000000003</v>
      </c>
      <c r="D4" s="82">
        <v>2.6483150000000002</v>
      </c>
      <c r="E4" s="83"/>
      <c r="S4" s="63"/>
      <c r="Z4" s="74"/>
      <c r="AA4" s="84" t="s">
        <v>240</v>
      </c>
      <c r="AB4" s="85">
        <f t="shared" si="16"/>
        <v>8.3355289718340888E-6</v>
      </c>
      <c r="AC4" s="86">
        <v>83.355289718340885</v>
      </c>
      <c r="AD4" s="87">
        <v>9.9999999999999995E-8</v>
      </c>
      <c r="AE4" s="78"/>
      <c r="AF4" s="86">
        <v>73.134585666778904</v>
      </c>
      <c r="AG4" s="86">
        <v>73.134585666778904</v>
      </c>
      <c r="AH4" s="86">
        <v>65.934615348613889</v>
      </c>
      <c r="AI4" s="86">
        <v>83.355289718340885</v>
      </c>
      <c r="AJ4" s="86"/>
      <c r="AK4" s="86"/>
      <c r="AL4" s="86"/>
      <c r="AM4" s="8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84" t="s">
        <v>240</v>
      </c>
      <c r="BB4" s="85"/>
      <c r="BC4" s="86"/>
      <c r="BD4" s="56">
        <v>9.9999999999999995E-8</v>
      </c>
      <c r="BE4" s="78" t="s">
        <v>241</v>
      </c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>
        <v>-9600</v>
      </c>
      <c r="BQ4" s="56">
        <f t="shared" si="0"/>
        <v>-1.6506029887585719E-2</v>
      </c>
      <c r="BR4" s="56">
        <f t="shared" si="1"/>
        <v>1.1028904786056587E-2</v>
      </c>
      <c r="BS4" s="56">
        <f t="shared" si="2"/>
        <v>-2.7534934673642306E-2</v>
      </c>
      <c r="BT4" s="56">
        <f t="shared" si="3"/>
        <v>1.0055299928034551</v>
      </c>
      <c r="BU4" s="56">
        <f t="shared" si="4"/>
        <v>-0.59361629807246041</v>
      </c>
      <c r="BV4" s="56">
        <f t="shared" si="5"/>
        <v>-1.5523052826223978</v>
      </c>
      <c r="BW4" s="56">
        <f t="shared" si="6"/>
        <v>-0.98167783177780832</v>
      </c>
      <c r="BX4" s="56">
        <f t="shared" si="7"/>
        <v>-1.2494715215643641</v>
      </c>
      <c r="BY4" s="56">
        <f t="shared" si="7"/>
        <v>-1.2494712479740204</v>
      </c>
      <c r="BZ4" s="56">
        <f t="shared" si="7"/>
        <v>-1.2494683515260288</v>
      </c>
      <c r="CA4" s="56">
        <f t="shared" si="7"/>
        <v>-1.2494376889376895</v>
      </c>
      <c r="CB4" s="56">
        <f t="shared" si="7"/>
        <v>-1.2491132594472947</v>
      </c>
      <c r="CC4" s="56">
        <f t="shared" si="7"/>
        <v>-1.2456997375798924</v>
      </c>
      <c r="CD4" s="56">
        <f t="shared" si="7"/>
        <v>-1.2116763939909936</v>
      </c>
      <c r="CE4" s="56">
        <f t="shared" si="8"/>
        <v>-0.9656987746365493</v>
      </c>
      <c r="CG4" s="56"/>
      <c r="CH4" s="71"/>
      <c r="CI4" s="56">
        <f t="shared" si="17"/>
        <v>-9600</v>
      </c>
      <c r="CJ4" s="56">
        <f t="shared" si="18"/>
        <v>-2.7325116139490079E-3</v>
      </c>
      <c r="CK4" s="71" t="e">
        <f>#REF!+#REF!*CI4+#REF!*CI4^2</f>
        <v>#REF!</v>
      </c>
      <c r="CL4" s="56">
        <f t="shared" si="9"/>
        <v>1.3773518273636711E-2</v>
      </c>
      <c r="CM4" s="56">
        <f t="shared" si="10"/>
        <v>0.81579042317069916</v>
      </c>
      <c r="CN4" s="56">
        <f t="shared" si="11"/>
        <v>0.58021060591808693</v>
      </c>
      <c r="CO4" s="56">
        <f t="shared" si="12"/>
        <v>2.4457907124639298</v>
      </c>
      <c r="CP4" s="56">
        <f t="shared" si="13"/>
        <v>2.757467526361228</v>
      </c>
      <c r="CQ4" s="56">
        <f t="shared" si="14"/>
        <v>-10.292375356250611</v>
      </c>
      <c r="CR4" s="56">
        <f t="shared" si="14"/>
        <v>-10.292378010089342</v>
      </c>
      <c r="CS4" s="56">
        <f t="shared" si="14"/>
        <v>-10.292360910583762</v>
      </c>
      <c r="CT4" s="56">
        <f t="shared" si="14"/>
        <v>-10.292471094047777</v>
      </c>
      <c r="CU4" s="56">
        <f t="shared" si="14"/>
        <v>-10.291761359795469</v>
      </c>
      <c r="CV4" s="56">
        <f t="shared" si="14"/>
        <v>-10.296343504303309</v>
      </c>
      <c r="CW4" s="56">
        <f t="shared" si="14"/>
        <v>-10.267181491877334</v>
      </c>
      <c r="CX4" s="56">
        <f t="shared" si="15"/>
        <v>-10.475442360752545</v>
      </c>
    </row>
    <row r="5" spans="1:102" s="62" customFormat="1" ht="12.95" customHeight="1" x14ac:dyDescent="0.2">
      <c r="A5" s="56"/>
      <c r="B5" s="57"/>
      <c r="C5" s="88"/>
      <c r="D5" s="88"/>
      <c r="S5" s="63"/>
      <c r="W5" s="89" t="s">
        <v>242</v>
      </c>
      <c r="Z5" s="74"/>
      <c r="AA5" s="84" t="s">
        <v>243</v>
      </c>
      <c r="AB5" s="85">
        <f t="shared" si="16"/>
        <v>8.251951271230886E-10</v>
      </c>
      <c r="AC5" s="86">
        <v>82.519512712308867</v>
      </c>
      <c r="AD5" s="56">
        <v>9.9999999999999994E-12</v>
      </c>
      <c r="AE5" s="78"/>
      <c r="AF5" s="86">
        <v>63.923996153157447</v>
      </c>
      <c r="AG5" s="86">
        <v>63.923996153157447</v>
      </c>
      <c r="AH5" s="86">
        <v>55.664785254541528</v>
      </c>
      <c r="AI5" s="86">
        <v>82.519512712308867</v>
      </c>
      <c r="AJ5" s="86"/>
      <c r="AK5" s="86"/>
      <c r="AL5" s="86"/>
      <c r="AM5" s="8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89" t="s">
        <v>242</v>
      </c>
      <c r="AY5" s="56"/>
      <c r="AZ5" s="56"/>
      <c r="BA5" s="84" t="s">
        <v>243</v>
      </c>
      <c r="BB5" s="85"/>
      <c r="BC5" s="86"/>
      <c r="BD5" s="56">
        <v>9.9999999999999994E-12</v>
      </c>
      <c r="BE5" s="78" t="s">
        <v>244</v>
      </c>
      <c r="BF5" s="56"/>
      <c r="BG5" s="56"/>
      <c r="BH5" s="56" t="s">
        <v>238</v>
      </c>
      <c r="BI5" s="56"/>
      <c r="BJ5" s="56"/>
      <c r="BK5" s="56"/>
      <c r="BL5" s="56"/>
      <c r="BM5" s="56"/>
      <c r="BN5" s="56"/>
      <c r="BO5" s="56"/>
      <c r="BP5" s="56">
        <v>-9400</v>
      </c>
      <c r="BQ5" s="56">
        <f t="shared" si="0"/>
        <v>-2.0637224158310385E-2</v>
      </c>
      <c r="BR5" s="56">
        <f t="shared" si="1"/>
        <v>9.5602690973556614E-3</v>
      </c>
      <c r="BS5" s="56">
        <f t="shared" si="2"/>
        <v>-3.0197493255666046E-2</v>
      </c>
      <c r="BT5" s="56">
        <f t="shared" si="3"/>
        <v>1.0500971723871286</v>
      </c>
      <c r="BU5" s="56">
        <f t="shared" si="4"/>
        <v>-0.707073784788529</v>
      </c>
      <c r="BV5" s="56">
        <f t="shared" si="5"/>
        <v>-1.4024989159926657</v>
      </c>
      <c r="BW5" s="56">
        <f t="shared" si="6"/>
        <v>-0.84442651737627894</v>
      </c>
      <c r="BX5" s="56">
        <f t="shared" si="7"/>
        <v>-1.110375687282017</v>
      </c>
      <c r="BY5" s="56">
        <f t="shared" si="7"/>
        <v>-1.1103739954014185</v>
      </c>
      <c r="BZ5" s="56">
        <f t="shared" si="7"/>
        <v>-1.1103612640635785</v>
      </c>
      <c r="CA5" s="56">
        <f t="shared" si="7"/>
        <v>-1.1102654717051574</v>
      </c>
      <c r="CB5" s="56">
        <f t="shared" si="7"/>
        <v>-1.1095453088877485</v>
      </c>
      <c r="CC5" s="56">
        <f t="shared" si="7"/>
        <v>-1.1041641837093126</v>
      </c>
      <c r="CD5" s="56">
        <f t="shared" si="7"/>
        <v>-1.0656346572453421</v>
      </c>
      <c r="CE5" s="56">
        <f t="shared" si="8"/>
        <v>-0.8424400927355622</v>
      </c>
      <c r="CG5" s="56"/>
      <c r="CH5" s="71"/>
      <c r="CI5" s="56">
        <f t="shared" si="17"/>
        <v>-9400</v>
      </c>
      <c r="CJ5" s="56">
        <f t="shared" si="18"/>
        <v>-1.189121120916474E-2</v>
      </c>
      <c r="CK5" s="71" t="e">
        <f>#REF!+#REF!*CI5+#REF!*CI5^2</f>
        <v>#REF!</v>
      </c>
      <c r="CL5" s="56">
        <f t="shared" si="9"/>
        <v>8.7460129491456449E-3</v>
      </c>
      <c r="CM5" s="56">
        <f t="shared" si="10"/>
        <v>0.78203135025998782</v>
      </c>
      <c r="CN5" s="56">
        <f t="shared" si="11"/>
        <v>0.34760168737163594</v>
      </c>
      <c r="CO5" s="56">
        <f t="shared" si="12"/>
        <v>2.7097658856842295</v>
      </c>
      <c r="CP5" s="56">
        <f t="shared" si="13"/>
        <v>4.5592910516314138</v>
      </c>
      <c r="CQ5" s="56">
        <f t="shared" si="14"/>
        <v>-9.9710928089400959</v>
      </c>
      <c r="CR5" s="56">
        <f t="shared" si="14"/>
        <v>-9.9711035961250936</v>
      </c>
      <c r="CS5" s="56">
        <f t="shared" si="14"/>
        <v>-9.9710509933421481</v>
      </c>
      <c r="CT5" s="56">
        <f t="shared" si="14"/>
        <v>-9.9713075222097594</v>
      </c>
      <c r="CU5" s="56">
        <f t="shared" si="14"/>
        <v>-9.9700568814349015</v>
      </c>
      <c r="CV5" s="56">
        <f t="shared" si="14"/>
        <v>-9.9761630928860878</v>
      </c>
      <c r="CW5" s="56">
        <f t="shared" si="14"/>
        <v>-9.9465590802486474</v>
      </c>
      <c r="CX5" s="56">
        <f t="shared" si="15"/>
        <v>-10.095785102131885</v>
      </c>
    </row>
    <row r="6" spans="1:102" s="62" customFormat="1" ht="12.95" customHeight="1" x14ac:dyDescent="0.2">
      <c r="A6" s="79" t="s">
        <v>4</v>
      </c>
      <c r="B6" s="57"/>
      <c r="C6" s="59"/>
      <c r="D6" s="59"/>
      <c r="S6" s="63"/>
      <c r="W6" s="62" t="s">
        <v>245</v>
      </c>
      <c r="X6" s="62">
        <v>679</v>
      </c>
      <c r="Y6" s="62">
        <f>X6*696000/300000/86400</f>
        <v>1.8232407407407406E-2</v>
      </c>
      <c r="Z6" s="90">
        <f>Y6/AD6</f>
        <v>1.8232407407407405</v>
      </c>
      <c r="AA6" s="84" t="s">
        <v>246</v>
      </c>
      <c r="AB6" s="85">
        <f t="shared" si="16"/>
        <v>3.5234740843892415E-2</v>
      </c>
      <c r="AC6" s="86">
        <v>3.5234740843892416</v>
      </c>
      <c r="AD6" s="56">
        <v>0.01</v>
      </c>
      <c r="AE6" s="78" t="s">
        <v>235</v>
      </c>
      <c r="AF6" s="86">
        <v>4.2043680140327897</v>
      </c>
      <c r="AG6" s="86">
        <v>4.2043680140327897</v>
      </c>
      <c r="AH6" s="86">
        <v>5.0289895278922998</v>
      </c>
      <c r="AI6" s="86">
        <v>3.5234740843892416</v>
      </c>
      <c r="AJ6" s="86"/>
      <c r="AK6" s="86"/>
      <c r="AL6" s="86"/>
      <c r="AM6" s="86"/>
      <c r="AN6" s="56"/>
      <c r="AO6" s="56"/>
      <c r="AP6" s="56"/>
      <c r="AQ6" s="56"/>
      <c r="AR6" s="56"/>
      <c r="AS6" s="56"/>
      <c r="AT6" s="56"/>
      <c r="AU6" s="56"/>
      <c r="AV6" s="56"/>
      <c r="AW6" s="62" t="s">
        <v>245</v>
      </c>
      <c r="AX6" s="56">
        <v>71</v>
      </c>
      <c r="AY6" s="62">
        <f>AX6*696000/300000/86400</f>
        <v>1.9064814814814814E-3</v>
      </c>
      <c r="AZ6" s="90">
        <f>AY6/BD6</f>
        <v>0.19064814814814815</v>
      </c>
      <c r="BA6" s="84" t="s">
        <v>246</v>
      </c>
      <c r="BB6" s="85">
        <f>BC6*BD6</f>
        <v>0.02</v>
      </c>
      <c r="BC6" s="77">
        <v>2</v>
      </c>
      <c r="BD6" s="56">
        <v>0.01</v>
      </c>
      <c r="BE6" s="78" t="s">
        <v>235</v>
      </c>
      <c r="BF6" s="91">
        <v>2</v>
      </c>
      <c r="BG6" s="56">
        <v>1.1481124429245146</v>
      </c>
      <c r="BH6" s="77">
        <v>2</v>
      </c>
      <c r="BI6" s="56"/>
      <c r="BJ6" s="56"/>
      <c r="BK6" s="56"/>
      <c r="BL6" s="56"/>
      <c r="BM6" s="56"/>
      <c r="BN6" s="56"/>
      <c r="BO6" s="56"/>
      <c r="BP6" s="56">
        <v>-9200</v>
      </c>
      <c r="BQ6" s="56">
        <f t="shared" si="0"/>
        <v>-2.4197923072358185E-2</v>
      </c>
      <c r="BR6" s="56">
        <f t="shared" si="1"/>
        <v>8.1576490188245976E-3</v>
      </c>
      <c r="BS6" s="56">
        <f t="shared" si="2"/>
        <v>-3.2355572091182783E-2</v>
      </c>
      <c r="BT6" s="56">
        <f t="shared" si="3"/>
        <v>1.0974325391470192</v>
      </c>
      <c r="BU6" s="56">
        <f t="shared" si="4"/>
        <v>-0.81276592218672816</v>
      </c>
      <c r="BV6" s="56">
        <f t="shared" si="5"/>
        <v>-1.2389662755565436</v>
      </c>
      <c r="BW6" s="56">
        <f t="shared" si="6"/>
        <v>-0.71312900504570276</v>
      </c>
      <c r="BX6" s="56">
        <f t="shared" si="7"/>
        <v>-0.96504707413231294</v>
      </c>
      <c r="BY6" s="56">
        <f t="shared" si="7"/>
        <v>-0.96504102381768309</v>
      </c>
      <c r="BZ6" s="56">
        <f t="shared" si="7"/>
        <v>-0.96500549552569859</v>
      </c>
      <c r="CA6" s="56">
        <f t="shared" si="7"/>
        <v>-0.96479690519253292</v>
      </c>
      <c r="CB6" s="56">
        <f t="shared" si="7"/>
        <v>-0.96357351335030661</v>
      </c>
      <c r="CC6" s="56">
        <f t="shared" si="7"/>
        <v>-0.95644113115954932</v>
      </c>
      <c r="CD6" s="56">
        <f t="shared" si="7"/>
        <v>-0.9162062827855697</v>
      </c>
      <c r="CE6" s="56">
        <f t="shared" si="8"/>
        <v>-0.7191814108345751</v>
      </c>
      <c r="CG6" s="56"/>
      <c r="CH6" s="71"/>
      <c r="CI6" s="56">
        <f t="shared" si="17"/>
        <v>-9200</v>
      </c>
      <c r="CJ6" s="56">
        <f t="shared" si="18"/>
        <v>-2.1175867863423528E-2</v>
      </c>
      <c r="CK6" s="71" t="e">
        <f>#REF!+#REF!*CI6+#REF!*CI6^2</f>
        <v>#REF!</v>
      </c>
      <c r="CL6" s="56">
        <f t="shared" si="9"/>
        <v>3.022055208934657E-3</v>
      </c>
      <c r="CM6" s="56">
        <f t="shared" si="10"/>
        <v>0.7640777361118567</v>
      </c>
      <c r="CN6" s="56">
        <f t="shared" si="11"/>
        <v>0.10757844697252418</v>
      </c>
      <c r="CO6" s="56">
        <f t="shared" si="12"/>
        <v>2.9569909225505349</v>
      </c>
      <c r="CP6" s="56">
        <f t="shared" si="13"/>
        <v>10.803350148158673</v>
      </c>
      <c r="CQ6" s="56">
        <f t="shared" si="14"/>
        <v>-9.6601549521632624</v>
      </c>
      <c r="CR6" s="56">
        <f t="shared" si="14"/>
        <v>-9.6601660400307612</v>
      </c>
      <c r="CS6" s="56">
        <f t="shared" si="14"/>
        <v>-9.6601185307249793</v>
      </c>
      <c r="CT6" s="56">
        <f t="shared" si="14"/>
        <v>-9.6603221024563517</v>
      </c>
      <c r="CU6" s="56">
        <f t="shared" si="14"/>
        <v>-9.6594498916476592</v>
      </c>
      <c r="CV6" s="56">
        <f t="shared" si="14"/>
        <v>-9.663188201102189</v>
      </c>
      <c r="CW6" s="56">
        <f t="shared" si="14"/>
        <v>-9.6471889280584122</v>
      </c>
      <c r="CX6" s="56">
        <f t="shared" si="15"/>
        <v>-9.7161278435112202</v>
      </c>
    </row>
    <row r="7" spans="1:102" s="62" customFormat="1" ht="12.95" customHeight="1" x14ac:dyDescent="0.2">
      <c r="A7" s="56" t="s">
        <v>5</v>
      </c>
      <c r="B7" s="57"/>
      <c r="C7" s="60">
        <v>42436.577899999997</v>
      </c>
      <c r="D7" s="92" t="s">
        <v>247</v>
      </c>
      <c r="K7" s="62" t="s">
        <v>6</v>
      </c>
      <c r="P7" s="62">
        <v>-0.05</v>
      </c>
      <c r="S7" s="63"/>
      <c r="X7" s="93">
        <v>0.19</v>
      </c>
      <c r="Y7" s="62">
        <v>0.19</v>
      </c>
      <c r="Z7" s="74">
        <v>0.19</v>
      </c>
      <c r="AA7" s="84" t="s">
        <v>248</v>
      </c>
      <c r="AB7" s="85">
        <f t="shared" si="16"/>
        <v>0.29908034933599392</v>
      </c>
      <c r="AC7" s="86">
        <v>0.29908034933599392</v>
      </c>
      <c r="AD7" s="56">
        <v>1</v>
      </c>
      <c r="AE7" s="78"/>
      <c r="AF7" s="86">
        <v>0.19</v>
      </c>
      <c r="AG7" s="86">
        <v>0.19</v>
      </c>
      <c r="AH7" s="86">
        <v>0.68459741205559221</v>
      </c>
      <c r="AI7" s="86">
        <v>0.29908034933599392</v>
      </c>
      <c r="AJ7" s="86"/>
      <c r="AK7" s="86"/>
      <c r="AL7" s="86"/>
      <c r="AM7" s="86"/>
      <c r="AN7" s="56"/>
      <c r="AO7" s="56"/>
      <c r="AP7" s="56"/>
      <c r="AQ7" s="56"/>
      <c r="AR7" s="56"/>
      <c r="AS7" s="56"/>
      <c r="AT7" s="56"/>
      <c r="AU7" s="56"/>
      <c r="AV7" s="56"/>
      <c r="AX7" s="79">
        <v>0.24</v>
      </c>
      <c r="AY7" s="56">
        <v>0.24</v>
      </c>
      <c r="AZ7" s="74">
        <v>0.24</v>
      </c>
      <c r="BA7" s="84" t="s">
        <v>248</v>
      </c>
      <c r="BB7" s="85">
        <f>BC7*BD7</f>
        <v>0.24</v>
      </c>
      <c r="BC7" s="86">
        <v>0.24</v>
      </c>
      <c r="BD7" s="56">
        <v>1</v>
      </c>
      <c r="BE7" s="78" t="s">
        <v>249</v>
      </c>
      <c r="BF7" s="94">
        <v>0.24</v>
      </c>
      <c r="BG7" s="56">
        <v>0.22191100829831698</v>
      </c>
      <c r="BH7" s="86">
        <v>0.24</v>
      </c>
      <c r="BI7" s="56"/>
      <c r="BJ7" s="56"/>
      <c r="BK7" s="56"/>
      <c r="BL7" s="56"/>
      <c r="BM7" s="56"/>
      <c r="BN7" s="56"/>
      <c r="BO7" s="56"/>
      <c r="BP7" s="56">
        <v>-9000</v>
      </c>
      <c r="BQ7" s="56">
        <f t="shared" si="0"/>
        <v>-2.7060120848823525E-2</v>
      </c>
      <c r="BR7" s="56">
        <f t="shared" si="1"/>
        <v>6.8210445504633677E-3</v>
      </c>
      <c r="BS7" s="56">
        <f t="shared" si="2"/>
        <v>-3.3881165399286893E-2</v>
      </c>
      <c r="BT7" s="56">
        <f t="shared" si="3"/>
        <v>1.1460990562552844</v>
      </c>
      <c r="BU7" s="56">
        <f t="shared" si="4"/>
        <v>-0.90330730396630821</v>
      </c>
      <c r="BV7" s="56">
        <f t="shared" si="5"/>
        <v>-1.0604329673045776</v>
      </c>
      <c r="BW7" s="56">
        <f t="shared" si="6"/>
        <v>-0.58620785171204426</v>
      </c>
      <c r="BX7" s="56">
        <f t="shared" si="7"/>
        <v>-0.813198129228484</v>
      </c>
      <c r="BY7" s="56">
        <f t="shared" si="7"/>
        <v>-0.8131832622229489</v>
      </c>
      <c r="BZ7" s="56">
        <f t="shared" si="7"/>
        <v>-0.81311092820313302</v>
      </c>
      <c r="CA7" s="56">
        <f t="shared" si="7"/>
        <v>-0.81275907269796377</v>
      </c>
      <c r="CB7" s="56">
        <f t="shared" si="7"/>
        <v>-0.81104939744991944</v>
      </c>
      <c r="CC7" s="56">
        <f t="shared" si="7"/>
        <v>-0.80278537063399957</v>
      </c>
      <c r="CD7" s="56">
        <f t="shared" si="7"/>
        <v>-0.76378835585423677</v>
      </c>
      <c r="CE7" s="56">
        <f t="shared" si="8"/>
        <v>-0.595922728933588</v>
      </c>
      <c r="CG7" s="56"/>
      <c r="CH7" s="71"/>
      <c r="CI7" s="56">
        <f t="shared" si="17"/>
        <v>-9000</v>
      </c>
      <c r="CJ7" s="56">
        <f t="shared" si="18"/>
        <v>-2.9968664716166288E-2</v>
      </c>
      <c r="CK7" s="71" t="e">
        <f>#REF!+#REF!*CI7+#REF!*CI7^2</f>
        <v>#REF!</v>
      </c>
      <c r="CL7" s="56">
        <f t="shared" si="9"/>
        <v>-2.9085438673427618E-3</v>
      </c>
      <c r="CM7" s="56">
        <f t="shared" si="10"/>
        <v>0.76037315224231217</v>
      </c>
      <c r="CN7" s="56">
        <f t="shared" si="11"/>
        <v>-0.1321976138880189</v>
      </c>
      <c r="CO7" s="56">
        <f t="shared" si="12"/>
        <v>-3.0858216202876245</v>
      </c>
      <c r="CP7" s="56">
        <f t="shared" si="13"/>
        <v>-35.851614240882284</v>
      </c>
      <c r="CQ7" s="56">
        <f t="shared" si="14"/>
        <v>-9.3535514504267425</v>
      </c>
      <c r="CR7" s="56">
        <f t="shared" si="14"/>
        <v>-9.3535474683033542</v>
      </c>
      <c r="CS7" s="56">
        <f t="shared" si="14"/>
        <v>-9.3535641026560032</v>
      </c>
      <c r="CT7" s="56">
        <f t="shared" si="14"/>
        <v>-9.3534946165595514</v>
      </c>
      <c r="CU7" s="56">
        <f t="shared" si="14"/>
        <v>-9.3537848761031022</v>
      </c>
      <c r="CV7" s="56">
        <f t="shared" si="14"/>
        <v>-9.3525723546164912</v>
      </c>
      <c r="CW7" s="56">
        <f t="shared" si="14"/>
        <v>-9.3576368203226181</v>
      </c>
      <c r="CX7" s="56">
        <f t="shared" si="15"/>
        <v>-9.3364705848905594</v>
      </c>
    </row>
    <row r="8" spans="1:102" s="62" customFormat="1" ht="12.95" customHeight="1" x14ac:dyDescent="0.2">
      <c r="A8" s="56" t="s">
        <v>7</v>
      </c>
      <c r="B8" s="57"/>
      <c r="C8" s="60">
        <v>2.6483417999999999</v>
      </c>
      <c r="D8" s="92" t="s">
        <v>247</v>
      </c>
      <c r="K8" s="62" t="s">
        <v>8</v>
      </c>
      <c r="P8" s="95">
        <v>2.5000000000000001E-5</v>
      </c>
      <c r="S8" s="63"/>
      <c r="W8" s="62" t="s">
        <v>250</v>
      </c>
      <c r="X8" s="93">
        <v>27000</v>
      </c>
      <c r="Y8" s="62">
        <f>+X8/365.24</f>
        <v>73.923995181250689</v>
      </c>
      <c r="Z8" s="74">
        <f>Y8/AD8</f>
        <v>7.3923995181250692</v>
      </c>
      <c r="AA8" s="84" t="s">
        <v>251</v>
      </c>
      <c r="AB8" s="85">
        <f t="shared" si="16"/>
        <v>73.923995181250689</v>
      </c>
      <c r="AC8" s="86">
        <v>7.3923995181250692</v>
      </c>
      <c r="AD8" s="56">
        <v>10</v>
      </c>
      <c r="AE8" s="78" t="s">
        <v>252</v>
      </c>
      <c r="AF8" s="86">
        <v>7.3923995181250692</v>
      </c>
      <c r="AG8" s="86">
        <v>7.3923995181250692</v>
      </c>
      <c r="AH8" s="86">
        <v>7.1128175034123329</v>
      </c>
      <c r="AI8" s="86">
        <v>7.3923995181250692</v>
      </c>
      <c r="AJ8" s="86"/>
      <c r="AK8" s="86"/>
      <c r="AL8" s="86"/>
      <c r="AM8" s="86"/>
      <c r="AN8" s="56"/>
      <c r="AO8" s="56"/>
      <c r="AP8" s="56"/>
      <c r="AQ8" s="56"/>
      <c r="AR8" s="56"/>
      <c r="AS8" s="56"/>
      <c r="AT8" s="56"/>
      <c r="AU8" s="56"/>
      <c r="AV8" s="56"/>
      <c r="AW8" s="62" t="s">
        <v>250</v>
      </c>
      <c r="AX8" s="79">
        <v>9412</v>
      </c>
      <c r="AY8" s="56">
        <f>AX8/365.24</f>
        <v>25.769357135034497</v>
      </c>
      <c r="AZ8" s="74">
        <f>AY8/BD8</f>
        <v>2.5769357135034499</v>
      </c>
      <c r="BA8" s="84" t="s">
        <v>253</v>
      </c>
      <c r="BB8" s="85">
        <f>BC8*BD8</f>
        <v>24</v>
      </c>
      <c r="BC8" s="86">
        <v>2.4</v>
      </c>
      <c r="BD8" s="56">
        <v>10</v>
      </c>
      <c r="BE8" s="78" t="s">
        <v>252</v>
      </c>
      <c r="BF8" s="94">
        <v>2.5769357135034499</v>
      </c>
      <c r="BG8" s="56">
        <v>2.4477364691125181</v>
      </c>
      <c r="BH8" s="86">
        <v>2.4</v>
      </c>
      <c r="BI8" s="56"/>
      <c r="BJ8" s="56"/>
      <c r="BK8" s="56"/>
      <c r="BL8" s="56"/>
      <c r="BM8" s="56"/>
      <c r="BN8" s="56"/>
      <c r="BO8" s="56"/>
      <c r="BP8" s="56">
        <v>-8800</v>
      </c>
      <c r="BQ8" s="56">
        <f t="shared" si="0"/>
        <v>-2.9090872269233729E-2</v>
      </c>
      <c r="BR8" s="56">
        <f t="shared" si="1"/>
        <v>5.5504556922719994E-3</v>
      </c>
      <c r="BS8" s="56">
        <f t="shared" si="2"/>
        <v>-3.4641327961505729E-2</v>
      </c>
      <c r="BT8" s="56">
        <f t="shared" si="3"/>
        <v>1.1937299764469016</v>
      </c>
      <c r="BU8" s="56">
        <f t="shared" si="4"/>
        <v>-0.96913176825450975</v>
      </c>
      <c r="BV8" s="56">
        <f t="shared" si="5"/>
        <v>-0.8661659523430203</v>
      </c>
      <c r="BW8" s="56">
        <f t="shared" si="6"/>
        <v>-0.46235774729263046</v>
      </c>
      <c r="BX8" s="56">
        <f t="shared" si="7"/>
        <v>-0.65479707888709571</v>
      </c>
      <c r="BY8" s="56">
        <f t="shared" si="7"/>
        <v>-0.6547701262018587</v>
      </c>
      <c r="BZ8" s="56">
        <f t="shared" si="7"/>
        <v>-0.65465651553209436</v>
      </c>
      <c r="CA8" s="56">
        <f t="shared" si="7"/>
        <v>-0.65417773389554235</v>
      </c>
      <c r="CB8" s="56">
        <f t="shared" si="7"/>
        <v>-0.6521619643669373</v>
      </c>
      <c r="CC8" s="56">
        <f t="shared" si="7"/>
        <v>-0.64370887740128468</v>
      </c>
      <c r="CD8" s="56">
        <f t="shared" si="7"/>
        <v>-0.60882332360121871</v>
      </c>
      <c r="CE8" s="56">
        <f t="shared" si="8"/>
        <v>-0.4726640470326009</v>
      </c>
      <c r="CG8" s="56"/>
      <c r="CH8" s="71"/>
      <c r="CI8" s="56">
        <f t="shared" si="17"/>
        <v>-8800</v>
      </c>
      <c r="CJ8" s="56">
        <f t="shared" si="18"/>
        <v>-3.7681445272301876E-2</v>
      </c>
      <c r="CK8" s="71" t="e">
        <f>#REF!+#REF!*CI8+#REF!*CI8^2</f>
        <v>#REF!</v>
      </c>
      <c r="CL8" s="56">
        <f t="shared" si="9"/>
        <v>-8.5905730030681453E-3</v>
      </c>
      <c r="CM8" s="56">
        <f t="shared" si="10"/>
        <v>0.77059157450239468</v>
      </c>
      <c r="CN8" s="56">
        <f t="shared" si="11"/>
        <v>-0.36628125370350484</v>
      </c>
      <c r="CO8" s="56">
        <f t="shared" si="12"/>
        <v>-2.8433979702016172</v>
      </c>
      <c r="CP8" s="56">
        <f t="shared" si="13"/>
        <v>-6.6572547707200647</v>
      </c>
      <c r="CQ8" s="56">
        <f t="shared" si="14"/>
        <v>-9.045644090574827</v>
      </c>
      <c r="CR8" s="56">
        <f t="shared" si="14"/>
        <v>-9.0456309597236153</v>
      </c>
      <c r="CS8" s="56">
        <f t="shared" si="14"/>
        <v>-9.0456898535613774</v>
      </c>
      <c r="CT8" s="56">
        <f t="shared" si="14"/>
        <v>-9.0454256950599596</v>
      </c>
      <c r="CU8" s="56">
        <f t="shared" si="14"/>
        <v>-9.0466103169506287</v>
      </c>
      <c r="CV8" s="56">
        <f t="shared" si="14"/>
        <v>-9.0412934770986872</v>
      </c>
      <c r="CW8" s="56">
        <f t="shared" si="14"/>
        <v>-9.0650702897598894</v>
      </c>
      <c r="CX8" s="56">
        <f t="shared" si="15"/>
        <v>-8.9568133262698986</v>
      </c>
    </row>
    <row r="9" spans="1:102" s="62" customFormat="1" ht="12.95" customHeight="1" x14ac:dyDescent="0.2">
      <c r="A9" s="61" t="s">
        <v>9</v>
      </c>
      <c r="B9" s="56"/>
      <c r="C9" s="96">
        <v>-9.5</v>
      </c>
      <c r="D9" s="97" t="s">
        <v>10</v>
      </c>
      <c r="E9" s="56"/>
      <c r="F9" s="56"/>
      <c r="G9" s="56"/>
      <c r="H9" s="56"/>
      <c r="K9" s="62" t="s">
        <v>11</v>
      </c>
      <c r="P9" s="95">
        <v>8.7999999999999994E-9</v>
      </c>
      <c r="S9" s="63"/>
      <c r="W9" s="62" t="s">
        <v>254</v>
      </c>
      <c r="X9" s="93">
        <v>5.8</v>
      </c>
      <c r="Y9" s="62">
        <f>DEGREES(X9)</f>
        <v>332.31552117587745</v>
      </c>
      <c r="Z9" s="74">
        <f>Y9/AD9</f>
        <v>33.231552117587746</v>
      </c>
      <c r="AA9" s="84" t="s">
        <v>255</v>
      </c>
      <c r="AB9" s="85">
        <f t="shared" si="16"/>
        <v>305.3545950728344</v>
      </c>
      <c r="AC9" s="86">
        <v>30.535459507283438</v>
      </c>
      <c r="AD9" s="56">
        <v>10</v>
      </c>
      <c r="AE9" s="78" t="s">
        <v>256</v>
      </c>
      <c r="AF9" s="86">
        <v>29.636126921172295</v>
      </c>
      <c r="AG9" s="86">
        <v>33.231552117587746</v>
      </c>
      <c r="AH9" s="86">
        <v>32.922164776782999</v>
      </c>
      <c r="AI9" s="86">
        <v>30.535459507283438</v>
      </c>
      <c r="AJ9" s="86"/>
      <c r="AK9" s="86"/>
      <c r="AL9" s="86"/>
      <c r="AM9" s="86"/>
      <c r="AN9" s="56"/>
      <c r="AO9" s="56"/>
      <c r="AP9" s="56"/>
      <c r="AQ9" s="56"/>
      <c r="AR9" s="56"/>
      <c r="AS9" s="56"/>
      <c r="AT9" s="56"/>
      <c r="AU9" s="56"/>
      <c r="AV9" s="56"/>
      <c r="AW9" s="62" t="s">
        <v>254</v>
      </c>
      <c r="AX9" s="79">
        <v>6.36</v>
      </c>
      <c r="AY9" s="56">
        <f>DEGREES(AX9)</f>
        <v>364.40115770320358</v>
      </c>
      <c r="AZ9" s="74">
        <f>AY9/BD9</f>
        <v>3.6440115770320358</v>
      </c>
      <c r="BA9" s="84" t="s">
        <v>257</v>
      </c>
      <c r="BB9" s="85">
        <f>BC9*BD9</f>
        <v>364.40115770320358</v>
      </c>
      <c r="BC9" s="86">
        <v>3.6440115770320358</v>
      </c>
      <c r="BD9" s="56">
        <v>100</v>
      </c>
      <c r="BE9" s="78" t="s">
        <v>256</v>
      </c>
      <c r="BF9" s="94">
        <v>3.3231552117587744</v>
      </c>
      <c r="BG9" s="56">
        <v>3.0370442671058298</v>
      </c>
      <c r="BH9" s="86">
        <v>3.6440115770320358</v>
      </c>
      <c r="BI9" s="56"/>
      <c r="BJ9" s="56"/>
      <c r="BK9" s="56"/>
      <c r="BL9" s="56"/>
      <c r="BM9" s="56"/>
      <c r="BN9" s="56"/>
      <c r="BO9" s="56"/>
      <c r="BP9" s="56">
        <v>-8600</v>
      </c>
      <c r="BQ9" s="56">
        <f t="shared" si="0"/>
        <v>-3.0166402837645455E-2</v>
      </c>
      <c r="BR9" s="56">
        <f t="shared" si="1"/>
        <v>4.3458824442504582E-3</v>
      </c>
      <c r="BS9" s="56">
        <f t="shared" si="2"/>
        <v>-3.4512285281895913E-2</v>
      </c>
      <c r="BT9" s="56">
        <f t="shared" si="3"/>
        <v>1.2369256684301475</v>
      </c>
      <c r="BU9" s="56">
        <f t="shared" si="4"/>
        <v>-0.99922516826015662</v>
      </c>
      <c r="BV9" s="56">
        <f t="shared" si="5"/>
        <v>-0.65642239731973973</v>
      </c>
      <c r="BW9" s="56">
        <f t="shared" si="6"/>
        <v>-0.3405274198642545</v>
      </c>
      <c r="BX9" s="56">
        <f t="shared" si="7"/>
        <v>-0.49020464366251959</v>
      </c>
      <c r="BY9" s="56">
        <f t="shared" si="7"/>
        <v>-0.49016797052340799</v>
      </c>
      <c r="BZ9" s="56">
        <f t="shared" si="7"/>
        <v>-0.49002899107951026</v>
      </c>
      <c r="CA9" s="56">
        <f t="shared" si="7"/>
        <v>-0.48950239698868692</v>
      </c>
      <c r="CB9" s="56">
        <f t="shared" si="7"/>
        <v>-0.48750846596443603</v>
      </c>
      <c r="CC9" s="56">
        <f t="shared" si="7"/>
        <v>-0.47997747207786473</v>
      </c>
      <c r="CD9" s="56">
        <f t="shared" si="7"/>
        <v>-0.45179228162181007</v>
      </c>
      <c r="CE9" s="56">
        <f t="shared" si="8"/>
        <v>-0.3494053651316138</v>
      </c>
      <c r="CG9" s="56"/>
      <c r="CH9" s="71"/>
      <c r="CI9" s="56">
        <f t="shared" si="17"/>
        <v>-8600</v>
      </c>
      <c r="CJ9" s="56">
        <f t="shared" si="18"/>
        <v>-4.3729340494984809E-2</v>
      </c>
      <c r="CK9" s="71" t="e">
        <f>#REF!+#REF!*CI9+#REF!*CI9^2</f>
        <v>#REF!</v>
      </c>
      <c r="CL9" s="56">
        <f t="shared" si="9"/>
        <v>-1.3562937657339352E-2</v>
      </c>
      <c r="CM9" s="56">
        <f t="shared" si="10"/>
        <v>0.79562883611236135</v>
      </c>
      <c r="CN9" s="56">
        <f t="shared" si="11"/>
        <v>-0.58808004150153925</v>
      </c>
      <c r="CO9" s="56">
        <f t="shared" si="12"/>
        <v>-2.5897243879375629</v>
      </c>
      <c r="CP9" s="56">
        <f t="shared" si="13"/>
        <v>-3.531604948992269</v>
      </c>
      <c r="CQ9" s="56">
        <f t="shared" si="14"/>
        <v>-8.7306829370437331</v>
      </c>
      <c r="CR9" s="56">
        <f t="shared" si="14"/>
        <v>-8.7306761950193614</v>
      </c>
      <c r="CS9" s="56">
        <f t="shared" si="14"/>
        <v>-8.7307127423722743</v>
      </c>
      <c r="CT9" s="56">
        <f t="shared" si="14"/>
        <v>-8.730514612144253</v>
      </c>
      <c r="CU9" s="56">
        <f t="shared" si="14"/>
        <v>-8.7315883231026383</v>
      </c>
      <c r="CV9" s="56">
        <f t="shared" si="14"/>
        <v>-8.7257580935042327</v>
      </c>
      <c r="CW9" s="56">
        <f t="shared" si="14"/>
        <v>-8.7570861728735832</v>
      </c>
      <c r="CX9" s="56">
        <f t="shared" si="15"/>
        <v>-8.5771560676492342</v>
      </c>
    </row>
    <row r="10" spans="1:102" s="62" customFormat="1" ht="12.95" customHeight="1" x14ac:dyDescent="0.2">
      <c r="A10" s="56"/>
      <c r="B10" s="56"/>
      <c r="C10" s="98" t="s">
        <v>12</v>
      </c>
      <c r="D10" s="98" t="s">
        <v>13</v>
      </c>
      <c r="E10" s="56"/>
      <c r="F10" s="56"/>
      <c r="G10" s="56"/>
      <c r="H10" s="56"/>
      <c r="P10" s="95"/>
      <c r="S10" s="63"/>
      <c r="X10" s="93">
        <v>48543</v>
      </c>
      <c r="Y10" s="62">
        <v>48543</v>
      </c>
      <c r="Z10" s="74">
        <f>Y10/AD10</f>
        <v>4.8543000000000003</v>
      </c>
      <c r="AA10" s="99" t="s">
        <v>258</v>
      </c>
      <c r="AB10" s="100">
        <f t="shared" si="16"/>
        <v>44064.038997804964</v>
      </c>
      <c r="AC10" s="101">
        <v>4.4064038997804964</v>
      </c>
      <c r="AD10" s="56">
        <v>10000</v>
      </c>
      <c r="AE10" s="78" t="s">
        <v>259</v>
      </c>
      <c r="AF10" s="101">
        <v>4.296597253561961</v>
      </c>
      <c r="AG10" s="101">
        <v>4.8543000000000003</v>
      </c>
      <c r="AH10" s="101">
        <v>4.6836933075718798</v>
      </c>
      <c r="AI10" s="101">
        <v>4.4064038997804964</v>
      </c>
      <c r="AJ10" s="101"/>
      <c r="AK10" s="101"/>
      <c r="AL10" s="101"/>
      <c r="AM10" s="101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79">
        <v>39904</v>
      </c>
      <c r="AY10" s="56">
        <v>39904</v>
      </c>
      <c r="AZ10" s="74">
        <f>AY10/BD10</f>
        <v>3.9904000000000002</v>
      </c>
      <c r="BA10" s="99" t="s">
        <v>258</v>
      </c>
      <c r="BB10" s="100">
        <f>BC10*BD10</f>
        <v>40500</v>
      </c>
      <c r="BC10" s="101">
        <v>4.05</v>
      </c>
      <c r="BD10" s="56">
        <v>10000</v>
      </c>
      <c r="BE10" s="78" t="s">
        <v>259</v>
      </c>
      <c r="BF10" s="102">
        <v>3.9904000000000002</v>
      </c>
      <c r="BG10" s="56">
        <v>3.8076740546195906</v>
      </c>
      <c r="BH10" s="101">
        <v>4.05</v>
      </c>
      <c r="BI10" s="56"/>
      <c r="BJ10" s="56"/>
      <c r="BK10" s="56"/>
      <c r="BL10" s="56"/>
      <c r="BM10" s="56"/>
      <c r="BN10" s="56"/>
      <c r="BO10" s="56"/>
      <c r="BP10" s="56">
        <v>-8400</v>
      </c>
      <c r="BQ10" s="56">
        <f t="shared" si="0"/>
        <v>-3.0193539677515951E-2</v>
      </c>
      <c r="BR10" s="56">
        <f t="shared" si="1"/>
        <v>3.2073248063987855E-3</v>
      </c>
      <c r="BS10" s="56">
        <f t="shared" si="2"/>
        <v>-3.3400864483914737E-2</v>
      </c>
      <c r="BT10" s="56">
        <f t="shared" si="3"/>
        <v>1.2714867779720851</v>
      </c>
      <c r="BU10" s="56">
        <f t="shared" si="4"/>
        <v>-0.9830977871450961</v>
      </c>
      <c r="BV10" s="56">
        <f t="shared" si="5"/>
        <v>-0.43293433103912865</v>
      </c>
      <c r="BW10" s="56">
        <f t="shared" si="6"/>
        <v>-0.21991283818782728</v>
      </c>
      <c r="BX10" s="56">
        <f t="shared" si="7"/>
        <v>-0.32030321782640059</v>
      </c>
      <c r="BY10" s="56">
        <f t="shared" si="7"/>
        <v>-0.32026721289945337</v>
      </c>
      <c r="BZ10" s="56">
        <f t="shared" si="7"/>
        <v>-0.32014038071823803</v>
      </c>
      <c r="CA10" s="56">
        <f t="shared" si="7"/>
        <v>-0.31969363982408261</v>
      </c>
      <c r="CB10" s="56">
        <f t="shared" si="7"/>
        <v>-0.31812061005765258</v>
      </c>
      <c r="CC10" s="56">
        <f t="shared" si="7"/>
        <v>-0.31258822649968465</v>
      </c>
      <c r="CD10" s="56">
        <f t="shared" si="7"/>
        <v>-0.29320767406350917</v>
      </c>
      <c r="CE10" s="56">
        <f t="shared" si="8"/>
        <v>-0.2261466832306267</v>
      </c>
      <c r="CG10" s="56"/>
      <c r="CH10" s="71"/>
      <c r="CI10" s="56">
        <f t="shared" si="17"/>
        <v>-8400</v>
      </c>
      <c r="CJ10" s="56">
        <f t="shared" si="18"/>
        <v>-4.7513766171720512E-2</v>
      </c>
      <c r="CK10" s="71" t="e">
        <f>#REF!+#REF!*CI10+#REF!*CI10^2</f>
        <v>#REF!</v>
      </c>
      <c r="CL10" s="56">
        <f t="shared" si="9"/>
        <v>-1.7320226494204557E-2</v>
      </c>
      <c r="CM10" s="56">
        <f t="shared" si="10"/>
        <v>0.83761183002757411</v>
      </c>
      <c r="CN10" s="56">
        <f t="shared" si="11"/>
        <v>-0.78608654941265765</v>
      </c>
      <c r="CO10" s="56">
        <f t="shared" si="12"/>
        <v>-2.3139553395762973</v>
      </c>
      <c r="CP10" s="56">
        <f t="shared" si="13"/>
        <v>-2.2769769809377798</v>
      </c>
      <c r="CQ10" s="56">
        <f t="shared" si="14"/>
        <v>-8.4023137321426571</v>
      </c>
      <c r="CR10" s="56">
        <f t="shared" si="14"/>
        <v>-8.4023129913462853</v>
      </c>
      <c r="CS10" s="56">
        <f t="shared" si="14"/>
        <v>-8.402318912792861</v>
      </c>
      <c r="CT10" s="56">
        <f t="shared" si="14"/>
        <v>-8.4022715789781746</v>
      </c>
      <c r="CU10" s="56">
        <f t="shared" si="14"/>
        <v>-8.4026498452057439</v>
      </c>
      <c r="CV10" s="56">
        <f t="shared" si="14"/>
        <v>-8.3996203699649747</v>
      </c>
      <c r="CW10" s="56">
        <f t="shared" si="14"/>
        <v>-8.4234770260577942</v>
      </c>
      <c r="CX10" s="56">
        <f t="shared" si="15"/>
        <v>-8.1974988090285734</v>
      </c>
    </row>
    <row r="11" spans="1:102" s="62" customFormat="1" ht="12.95" customHeight="1" x14ac:dyDescent="0.2">
      <c r="A11" s="56" t="s">
        <v>14</v>
      </c>
      <c r="B11" s="56"/>
      <c r="C11" s="103">
        <f ca="1">INTERCEPT(INDIRECT($G$11):G974,INDIRECT($F$11):F974)</f>
        <v>0.14887329368307844</v>
      </c>
      <c r="D11" s="97"/>
      <c r="E11" s="56"/>
      <c r="F11" s="103" t="str">
        <f>"F"&amp;E19</f>
        <v>F363</v>
      </c>
      <c r="G11" s="90" t="str">
        <f>"G"&amp;E19</f>
        <v>G363</v>
      </c>
      <c r="H11" s="56"/>
      <c r="S11" s="63"/>
      <c r="Z11" s="56"/>
      <c r="AA11" s="104" t="s">
        <v>260</v>
      </c>
      <c r="AB11" s="90">
        <f>1-AB7^2</f>
        <v>0.91055094464105979</v>
      </c>
      <c r="AC11" s="105">
        <f>SUM(AE21:AE1940)</f>
        <v>5.2856532883419516E-2</v>
      </c>
      <c r="AD11" s="104" t="s">
        <v>261</v>
      </c>
      <c r="AE11" s="78"/>
      <c r="AF11" s="90">
        <v>7.4956282717822103E-3</v>
      </c>
      <c r="AG11" s="90">
        <v>8.4541364493847908E-3</v>
      </c>
      <c r="AH11" s="90">
        <v>3.3348456716968803E-3</v>
      </c>
      <c r="AI11" s="90">
        <v>7.4927613724837024E-3</v>
      </c>
      <c r="AJ11" s="90"/>
      <c r="AK11" s="90"/>
      <c r="AL11" s="90"/>
      <c r="AM11" s="90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104" t="s">
        <v>260</v>
      </c>
      <c r="BB11" s="90">
        <f>1-BB7^2</f>
        <v>0.94240000000000002</v>
      </c>
      <c r="BC11" s="106">
        <f>SUM(AZ21:AZ9613)</f>
        <v>8.5181412708012536E-2</v>
      </c>
      <c r="BD11" s="56" t="s">
        <v>262</v>
      </c>
      <c r="BE11" s="78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>
        <v>-8200</v>
      </c>
      <c r="BQ11" s="56">
        <f t="shared" si="0"/>
        <v>-2.9135189802592651E-2</v>
      </c>
      <c r="BR11" s="56">
        <f t="shared" si="1"/>
        <v>2.1347827787169538E-3</v>
      </c>
      <c r="BS11" s="56">
        <f t="shared" si="2"/>
        <v>-3.1269972581309605E-2</v>
      </c>
      <c r="BT11" s="56">
        <f t="shared" si="3"/>
        <v>1.2931649649740729</v>
      </c>
      <c r="BU11" s="56">
        <f t="shared" si="4"/>
        <v>-0.91396960326117904</v>
      </c>
      <c r="BV11" s="56">
        <f t="shared" si="5"/>
        <v>-0.19921909511119279</v>
      </c>
      <c r="BW11" s="56">
        <f t="shared" si="6"/>
        <v>-9.9940304367839849E-2</v>
      </c>
      <c r="BX11" s="56">
        <f t="shared" si="7"/>
        <v>-0.14655763331071667</v>
      </c>
      <c r="BY11" s="56">
        <f t="shared" si="7"/>
        <v>-0.14653691329809512</v>
      </c>
      <c r="BZ11" s="56">
        <f t="shared" si="7"/>
        <v>-0.14646688404518027</v>
      </c>
      <c r="CA11" s="56">
        <f t="shared" si="7"/>
        <v>-0.14623020535920034</v>
      </c>
      <c r="CB11" s="56">
        <f t="shared" si="7"/>
        <v>-0.14543036060883749</v>
      </c>
      <c r="CC11" s="56">
        <f t="shared" si="7"/>
        <v>-0.14272801212543285</v>
      </c>
      <c r="CD11" s="56">
        <f t="shared" si="7"/>
        <v>-0.13360551806624965</v>
      </c>
      <c r="CE11" s="56">
        <f t="shared" si="8"/>
        <v>-0.1028880013296396</v>
      </c>
      <c r="CG11" s="56"/>
      <c r="CH11" s="71"/>
      <c r="CI11" s="56">
        <f t="shared" si="17"/>
        <v>-8200</v>
      </c>
      <c r="CJ11" s="56">
        <f t="shared" si="18"/>
        <v>-4.8414492610650992E-2</v>
      </c>
      <c r="CK11" s="71" t="e">
        <f>#REF!+#REF!*CI11+#REF!*CI11^2</f>
        <v>#REF!</v>
      </c>
      <c r="CL11" s="56">
        <f t="shared" si="9"/>
        <v>-1.9279302808058337E-2</v>
      </c>
      <c r="CM11" s="56">
        <f t="shared" si="10"/>
        <v>0.89968895083952249</v>
      </c>
      <c r="CN11" s="56">
        <f t="shared" si="11"/>
        <v>-0.93785942141848455</v>
      </c>
      <c r="CO11" s="56">
        <f t="shared" si="12"/>
        <v>-2.0019979161967911</v>
      </c>
      <c r="CP11" s="56">
        <f t="shared" si="13"/>
        <v>-1.5608350076779305</v>
      </c>
      <c r="CQ11" s="56">
        <f t="shared" si="14"/>
        <v>-8.0530994984094999</v>
      </c>
      <c r="CR11" s="56">
        <f t="shared" si="14"/>
        <v>-8.0530994972388363</v>
      </c>
      <c r="CS11" s="56">
        <f t="shared" si="14"/>
        <v>-8.0530995218983303</v>
      </c>
      <c r="CT11" s="56">
        <f t="shared" si="14"/>
        <v>-8.0530990024566158</v>
      </c>
      <c r="CU11" s="56">
        <f t="shared" si="14"/>
        <v>-8.0531099439918687</v>
      </c>
      <c r="CV11" s="56">
        <f t="shared" si="14"/>
        <v>-8.0528793456723289</v>
      </c>
      <c r="CW11" s="56">
        <f t="shared" si="14"/>
        <v>-8.0576848347894643</v>
      </c>
      <c r="CX11" s="56">
        <f t="shared" si="15"/>
        <v>-7.8178415504079117</v>
      </c>
    </row>
    <row r="12" spans="1:102" s="62" customFormat="1" ht="12.95" customHeight="1" x14ac:dyDescent="0.2">
      <c r="A12" s="56" t="s">
        <v>15</v>
      </c>
      <c r="B12" s="56"/>
      <c r="C12" s="103">
        <f ca="1">SLOPE(INDIRECT($G$11):G974,INDIRECT($F$11):F974)</f>
        <v>-1.0271353529903405E-5</v>
      </c>
      <c r="D12" s="97"/>
      <c r="E12" s="187" t="s">
        <v>1440</v>
      </c>
      <c r="F12" s="188" t="s">
        <v>1443</v>
      </c>
      <c r="G12" s="56"/>
      <c r="H12" s="56"/>
      <c r="S12" s="63"/>
      <c r="Z12" s="56"/>
      <c r="AA12" s="107" t="s">
        <v>263</v>
      </c>
      <c r="AB12" s="90">
        <f>AB7*SIN(RADIANS(AB9))</f>
        <v>-0.24392592525956688</v>
      </c>
      <c r="AC12" s="108">
        <f>SUM(X21:X585)</f>
        <v>4.2029016738513308E-3</v>
      </c>
      <c r="AD12" s="104" t="s">
        <v>264</v>
      </c>
      <c r="AE12" s="78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107" t="s">
        <v>263</v>
      </c>
      <c r="BB12" s="90">
        <f>BB7*SIN(RADIANS(BB9))</f>
        <v>1.841740183020454E-2</v>
      </c>
      <c r="BC12" s="56"/>
      <c r="BD12" s="109"/>
      <c r="BE12" s="78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>
        <v>-8000</v>
      </c>
      <c r="BQ12" s="56">
        <f t="shared" si="0"/>
        <v>-2.7031331037117752E-2</v>
      </c>
      <c r="BR12" s="56">
        <f t="shared" si="1"/>
        <v>1.1282563612049559E-3</v>
      </c>
      <c r="BS12" s="56">
        <f t="shared" si="2"/>
        <v>-2.8159587398322708E-2</v>
      </c>
      <c r="BT12" s="56">
        <f t="shared" si="3"/>
        <v>1.2988463665718821</v>
      </c>
      <c r="BU12" s="56">
        <f t="shared" si="4"/>
        <v>-0.79206449036347393</v>
      </c>
      <c r="BV12" s="56">
        <f t="shared" si="5"/>
        <v>3.9558636107685848E-2</v>
      </c>
      <c r="BW12" s="56">
        <f t="shared" si="6"/>
        <v>1.978189782186407E-2</v>
      </c>
      <c r="BX12" s="56">
        <f t="shared" ref="BX12:CD21" si="19">$CE12+$AB$7*SIN(BY12)</f>
        <v>2.9059189594786428E-2</v>
      </c>
      <c r="BY12" s="56">
        <f t="shared" si="19"/>
        <v>2.9054839653509003E-2</v>
      </c>
      <c r="BZ12" s="56">
        <f t="shared" si="19"/>
        <v>2.9040289125238185E-2</v>
      </c>
      <c r="CA12" s="56">
        <f t="shared" si="19"/>
        <v>2.8991617737482885E-2</v>
      </c>
      <c r="CB12" s="56">
        <f t="shared" si="19"/>
        <v>2.8828812876550938E-2</v>
      </c>
      <c r="CC12" s="56">
        <f t="shared" si="19"/>
        <v>2.8284239261030714E-2</v>
      </c>
      <c r="CD12" s="56">
        <f t="shared" si="19"/>
        <v>2.6462729481638907E-2</v>
      </c>
      <c r="CE12" s="56">
        <f t="shared" si="8"/>
        <v>2.0370680571347499E-2</v>
      </c>
      <c r="CG12" s="56"/>
      <c r="CH12" s="71"/>
      <c r="CI12" s="56">
        <f t="shared" si="17"/>
        <v>-8000</v>
      </c>
      <c r="CJ12" s="56">
        <f t="shared" si="18"/>
        <v>-4.5803697074091577E-2</v>
      </c>
      <c r="CK12" s="71" t="e">
        <f>#REF!+#REF!*CI12+#REF!*CI12^2</f>
        <v>#REF!</v>
      </c>
      <c r="CL12" s="56">
        <f t="shared" si="9"/>
        <v>-1.8772366036973825E-2</v>
      </c>
      <c r="CM12" s="56">
        <f t="shared" si="10"/>
        <v>0.98462760377366632</v>
      </c>
      <c r="CN12" s="56">
        <f t="shared" si="11"/>
        <v>-0.99991911252036914</v>
      </c>
      <c r="CO12" s="56">
        <f t="shared" si="12"/>
        <v>-1.6348918553252727</v>
      </c>
      <c r="CP12" s="56">
        <f t="shared" si="13"/>
        <v>-1.0662410866520182</v>
      </c>
      <c r="CQ12" s="56">
        <f t="shared" si="14"/>
        <v>-7.6743213614293229</v>
      </c>
      <c r="CR12" s="56">
        <f t="shared" si="14"/>
        <v>-7.6743213590158783</v>
      </c>
      <c r="CS12" s="56">
        <f t="shared" si="14"/>
        <v>-7.6743213027412205</v>
      </c>
      <c r="CT12" s="56">
        <f t="shared" si="14"/>
        <v>-7.6743199905814317</v>
      </c>
      <c r="CU12" s="56">
        <f t="shared" si="14"/>
        <v>-7.6742893975551523</v>
      </c>
      <c r="CV12" s="56">
        <f t="shared" si="14"/>
        <v>-7.6735775753434865</v>
      </c>
      <c r="CW12" s="56">
        <f t="shared" si="14"/>
        <v>-7.6577349836175852</v>
      </c>
      <c r="CX12" s="56">
        <f t="shared" si="15"/>
        <v>-7.4381842917872509</v>
      </c>
    </row>
    <row r="13" spans="1:102" s="62" customFormat="1" ht="12.95" customHeight="1" x14ac:dyDescent="0.2">
      <c r="A13" s="56" t="s">
        <v>16</v>
      </c>
      <c r="B13" s="56"/>
      <c r="C13" s="97" t="s">
        <v>17</v>
      </c>
      <c r="D13" s="110"/>
      <c r="E13" s="184" t="s">
        <v>18</v>
      </c>
      <c r="F13" s="189">
        <v>1</v>
      </c>
      <c r="G13" s="56"/>
      <c r="H13" s="56"/>
      <c r="S13" s="63"/>
      <c r="Z13" s="56"/>
      <c r="AA13" s="112" t="s">
        <v>265</v>
      </c>
      <c r="AB13" s="113">
        <f>AB6*86400*300000/149600000</f>
        <v>6.1048427986209317</v>
      </c>
      <c r="AC13" s="56" t="s">
        <v>266</v>
      </c>
      <c r="AD13" s="56"/>
      <c r="AE13" s="78"/>
      <c r="AF13" s="56"/>
      <c r="AG13" s="56">
        <v>1.1481114734475903</v>
      </c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112" t="s">
        <v>267</v>
      </c>
      <c r="BB13" s="113">
        <f>BB6*86400*300000/149600000</f>
        <v>3.46524064171123</v>
      </c>
      <c r="BC13" s="56" t="s">
        <v>266</v>
      </c>
      <c r="BD13" s="109"/>
      <c r="BE13" s="78"/>
      <c r="BF13" s="56">
        <v>12.55</v>
      </c>
      <c r="BG13" s="56"/>
      <c r="BH13" s="56"/>
      <c r="BI13" s="56"/>
      <c r="BJ13" s="56"/>
      <c r="BK13" s="56"/>
      <c r="BL13" s="56"/>
      <c r="BM13" s="56"/>
      <c r="BN13" s="56"/>
      <c r="BO13" s="56"/>
      <c r="BP13" s="56">
        <v>-7800</v>
      </c>
      <c r="BQ13" s="56">
        <f t="shared" si="0"/>
        <v>-2.4004590097246824E-2</v>
      </c>
      <c r="BR13" s="56">
        <f t="shared" si="1"/>
        <v>1.8774555386281977E-4</v>
      </c>
      <c r="BS13" s="56">
        <f t="shared" si="2"/>
        <v>-2.4192335651109644E-2</v>
      </c>
      <c r="BT13" s="56">
        <f t="shared" si="3"/>
        <v>1.287653924609514</v>
      </c>
      <c r="BU13" s="56">
        <f t="shared" si="4"/>
        <v>-0.62601324482270337</v>
      </c>
      <c r="BV13" s="56">
        <f t="shared" si="5"/>
        <v>0.27731203642463509</v>
      </c>
      <c r="BW13" s="56">
        <f t="shared" si="6"/>
        <v>0.139551481829126</v>
      </c>
      <c r="BX13" s="56">
        <f t="shared" si="19"/>
        <v>0.20429903657221549</v>
      </c>
      <c r="BY13" s="56">
        <f t="shared" si="19"/>
        <v>0.20427174168396772</v>
      </c>
      <c r="BZ13" s="56">
        <f t="shared" si="19"/>
        <v>0.20417854212347766</v>
      </c>
      <c r="CA13" s="56">
        <f t="shared" si="19"/>
        <v>0.20386032179757102</v>
      </c>
      <c r="CB13" s="56">
        <f t="shared" si="19"/>
        <v>0.20277394871950691</v>
      </c>
      <c r="CC13" s="56">
        <f t="shared" si="19"/>
        <v>0.19906699630588012</v>
      </c>
      <c r="CD13" s="56">
        <f t="shared" si="19"/>
        <v>0.18643853946214686</v>
      </c>
      <c r="CE13" s="56">
        <f t="shared" si="8"/>
        <v>0.1436293624723346</v>
      </c>
      <c r="CG13" s="56"/>
      <c r="CH13" s="71"/>
      <c r="CI13" s="56">
        <f t="shared" si="17"/>
        <v>-7800</v>
      </c>
      <c r="CJ13" s="56">
        <f t="shared" si="18"/>
        <v>-3.9151967609761723E-2</v>
      </c>
      <c r="CK13" s="71" t="e">
        <f>#REF!+#REF!*CI13+#REF!*CI13^2</f>
        <v>#REF!</v>
      </c>
      <c r="CL13" s="56">
        <f t="shared" si="9"/>
        <v>-1.5147377512514897E-2</v>
      </c>
      <c r="CM13" s="56">
        <f t="shared" si="10"/>
        <v>1.0893691073516278</v>
      </c>
      <c r="CN13" s="56">
        <f t="shared" si="11"/>
        <v>-0.89677165170610129</v>
      </c>
      <c r="CO13" s="56">
        <f t="shared" si="12"/>
        <v>-1.1892335831748679</v>
      </c>
      <c r="CP13" s="56">
        <f t="shared" si="13"/>
        <v>-0.67626294818043653</v>
      </c>
      <c r="CQ13" s="56">
        <f t="shared" si="14"/>
        <v>-7.2570179704940001</v>
      </c>
      <c r="CR13" s="56">
        <f t="shared" si="14"/>
        <v>-7.2570167606079341</v>
      </c>
      <c r="CS13" s="56">
        <f t="shared" si="14"/>
        <v>-7.2570077927269496</v>
      </c>
      <c r="CT13" s="56">
        <f t="shared" si="14"/>
        <v>-7.2569413249585644</v>
      </c>
      <c r="CU13" s="56">
        <f t="shared" si="14"/>
        <v>-7.2564488843333601</v>
      </c>
      <c r="CV13" s="56">
        <f t="shared" si="14"/>
        <v>-7.2528115657220917</v>
      </c>
      <c r="CW13" s="56">
        <f t="shared" si="14"/>
        <v>-7.2265174741392926</v>
      </c>
      <c r="CX13" s="56">
        <f t="shared" si="15"/>
        <v>-7.0585270331665884</v>
      </c>
    </row>
    <row r="14" spans="1:102" s="62" customFormat="1" ht="12.95" customHeight="1" x14ac:dyDescent="0.2">
      <c r="A14" s="56"/>
      <c r="B14" s="56"/>
      <c r="C14" s="97"/>
      <c r="D14" s="110"/>
      <c r="E14" s="184" t="s">
        <v>19</v>
      </c>
      <c r="F14" s="190">
        <f ca="1">NOW()+15018.5+$C$9/24</f>
        <v>60581.811068634255</v>
      </c>
      <c r="G14" s="56"/>
      <c r="H14" s="56"/>
      <c r="S14" s="63"/>
      <c r="Z14" s="56"/>
      <c r="AA14" s="112" t="s">
        <v>268</v>
      </c>
      <c r="AB14" s="90">
        <f>2*AB5*365.24/C8</f>
        <v>2.2760979585825133E-7</v>
      </c>
      <c r="AC14" s="56" t="s">
        <v>269</v>
      </c>
      <c r="AD14" s="56"/>
      <c r="AE14" s="78"/>
      <c r="AF14" s="56"/>
      <c r="AG14" s="56">
        <v>0.22190943555602069</v>
      </c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112" t="s">
        <v>268</v>
      </c>
      <c r="BB14" s="90">
        <f>2*BB5*365.24/AC8</f>
        <v>0</v>
      </c>
      <c r="BC14" s="56" t="s">
        <v>269</v>
      </c>
      <c r="BD14" s="56"/>
      <c r="BE14" s="78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>
        <v>-7600</v>
      </c>
      <c r="BQ14" s="56">
        <f t="shared" si="0"/>
        <v>-2.0244497854921408E-2</v>
      </c>
      <c r="BR14" s="56">
        <f t="shared" si="1"/>
        <v>-6.8674964330948246E-4</v>
      </c>
      <c r="BS14" s="56">
        <f t="shared" si="2"/>
        <v>-1.9557748211611926E-2</v>
      </c>
      <c r="BT14" s="56">
        <f t="shared" si="3"/>
        <v>1.2612908711520117</v>
      </c>
      <c r="BU14" s="56">
        <f t="shared" si="4"/>
        <v>-0.43099532791517192</v>
      </c>
      <c r="BV14" s="56">
        <f t="shared" si="5"/>
        <v>0.50814671565465597</v>
      </c>
      <c r="BW14" s="56">
        <f t="shared" si="6"/>
        <v>0.2596854016010991</v>
      </c>
      <c r="BX14" s="56">
        <f t="shared" si="19"/>
        <v>0.37697066816920455</v>
      </c>
      <c r="BY14" s="56">
        <f t="shared" si="19"/>
        <v>0.37693287635232536</v>
      </c>
      <c r="BZ14" s="56">
        <f t="shared" si="19"/>
        <v>0.37679697942427565</v>
      </c>
      <c r="CA14" s="56">
        <f t="shared" si="19"/>
        <v>0.37630836322227129</v>
      </c>
      <c r="CB14" s="56">
        <f t="shared" si="19"/>
        <v>0.37455232599256361</v>
      </c>
      <c r="CC14" s="56">
        <f t="shared" si="19"/>
        <v>0.36825124947336896</v>
      </c>
      <c r="CD14" s="56">
        <f t="shared" si="19"/>
        <v>0.34576478535661798</v>
      </c>
      <c r="CE14" s="56">
        <f t="shared" si="8"/>
        <v>0.2668880443733217</v>
      </c>
      <c r="CG14" s="56"/>
      <c r="CH14" s="71"/>
      <c r="CI14" s="56">
        <f t="shared" si="17"/>
        <v>-7600</v>
      </c>
      <c r="CJ14" s="56">
        <f t="shared" si="18"/>
        <v>-2.8418694151741745E-2</v>
      </c>
      <c r="CK14" s="71" t="e">
        <f>#REF!+#REF!*CI14+#REF!*CI14^2</f>
        <v>#REF!</v>
      </c>
      <c r="CL14" s="56">
        <f t="shared" si="9"/>
        <v>-8.174196296820339E-3</v>
      </c>
      <c r="CM14" s="56">
        <f t="shared" si="10"/>
        <v>1.1914571333921642</v>
      </c>
      <c r="CN14" s="56">
        <f t="shared" si="11"/>
        <v>-0.5400082440246895</v>
      </c>
      <c r="CO14" s="56">
        <f t="shared" si="12"/>
        <v>-0.64726159715113585</v>
      </c>
      <c r="CP14" s="56">
        <f t="shared" si="13"/>
        <v>-0.33542380619544593</v>
      </c>
      <c r="CQ14" s="56">
        <f t="shared" si="14"/>
        <v>-6.7967835437081243</v>
      </c>
      <c r="CR14" s="56">
        <f t="shared" si="14"/>
        <v>-6.7967754500165825</v>
      </c>
      <c r="CS14" s="56">
        <f t="shared" si="14"/>
        <v>-6.7967367314420066</v>
      </c>
      <c r="CT14" s="56">
        <f t="shared" si="14"/>
        <v>-6.7965515213495831</v>
      </c>
      <c r="CU14" s="56">
        <f t="shared" si="14"/>
        <v>-6.7956658371441891</v>
      </c>
      <c r="CV14" s="56">
        <f t="shared" si="14"/>
        <v>-6.7914365246436992</v>
      </c>
      <c r="CW14" s="56">
        <f t="shared" si="14"/>
        <v>-6.7713753408609687</v>
      </c>
      <c r="CX14" s="56">
        <f t="shared" si="15"/>
        <v>-6.6788697745459276</v>
      </c>
    </row>
    <row r="15" spans="1:102" s="62" customFormat="1" ht="12.95" customHeight="1" x14ac:dyDescent="0.2">
      <c r="A15" s="79" t="s">
        <v>20</v>
      </c>
      <c r="B15" s="56"/>
      <c r="C15" s="103">
        <f ca="1">(C7+C11)+(C8+C12)*INT(MAX(F21:F3515))</f>
        <v>60262.64629261307</v>
      </c>
      <c r="D15" s="110"/>
      <c r="E15" s="184" t="s">
        <v>21</v>
      </c>
      <c r="F15" s="190">
        <f ca="1">ROUND(2*($F$14-$C$7)/$C$8,0)/2+$F$13</f>
        <v>6852.5</v>
      </c>
      <c r="G15" s="56"/>
      <c r="H15" s="56"/>
      <c r="S15" s="63"/>
      <c r="Z15" s="56"/>
      <c r="AA15" s="107" t="s">
        <v>270</v>
      </c>
      <c r="AB15" s="114">
        <f>(AB10-AB2)/AD2</f>
        <v>614.52079101155596</v>
      </c>
      <c r="AC15" s="56" t="s">
        <v>271</v>
      </c>
      <c r="AD15" s="56"/>
      <c r="AE15" s="78"/>
      <c r="AF15" s="56"/>
      <c r="AG15" s="56">
        <v>2.4477132274412292</v>
      </c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107" t="s">
        <v>270</v>
      </c>
      <c r="BB15" s="114">
        <f>(BB10-BB2)/BD2</f>
        <v>-731.24167733938145</v>
      </c>
      <c r="BC15" s="56" t="s">
        <v>271</v>
      </c>
      <c r="BD15" s="56"/>
      <c r="BE15" s="78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>
        <v>-7400</v>
      </c>
      <c r="BQ15" s="56">
        <f t="shared" si="0"/>
        <v>-1.5975351858746316E-2</v>
      </c>
      <c r="BR15" s="56">
        <f t="shared" si="1"/>
        <v>-1.4952292303119299E-3</v>
      </c>
      <c r="BS15" s="56">
        <f t="shared" si="2"/>
        <v>-1.4480122628434388E-2</v>
      </c>
      <c r="BT15" s="56">
        <f t="shared" si="3"/>
        <v>1.2233866738720427</v>
      </c>
      <c r="BU15" s="56">
        <f t="shared" si="4"/>
        <v>-0.22442359868201181</v>
      </c>
      <c r="BV15" s="56">
        <f t="shared" si="5"/>
        <v>0.7273907304218209</v>
      </c>
      <c r="BW15" s="56">
        <f t="shared" si="6"/>
        <v>0.38062766861832248</v>
      </c>
      <c r="BX15" s="56">
        <f t="shared" si="19"/>
        <v>0.54525076784871074</v>
      </c>
      <c r="BY15" s="56">
        <f t="shared" si="19"/>
        <v>0.54521654434736067</v>
      </c>
      <c r="BZ15" s="56">
        <f t="shared" si="19"/>
        <v>0.54508271689931309</v>
      </c>
      <c r="CA15" s="56">
        <f t="shared" si="19"/>
        <v>0.54455950276831555</v>
      </c>
      <c r="CB15" s="56">
        <f t="shared" si="19"/>
        <v>0.54251552357004118</v>
      </c>
      <c r="CC15" s="56">
        <f t="shared" si="19"/>
        <v>0.53455449491748375</v>
      </c>
      <c r="CD15" s="56">
        <f t="shared" si="19"/>
        <v>0.50389419679247471</v>
      </c>
      <c r="CE15" s="56">
        <f t="shared" si="8"/>
        <v>0.39014672627430969</v>
      </c>
      <c r="CG15" s="56"/>
      <c r="CH15" s="71"/>
      <c r="CI15" s="56">
        <f t="shared" si="17"/>
        <v>-7400</v>
      </c>
      <c r="CJ15" s="56">
        <f t="shared" si="18"/>
        <v>-1.4849099528192498E-2</v>
      </c>
      <c r="CK15" s="71" t="e">
        <f>#REF!+#REF!*CI15+#REF!*CI15^2</f>
        <v>#REF!</v>
      </c>
      <c r="CL15" s="56">
        <f t="shared" si="9"/>
        <v>1.1262523305538188E-3</v>
      </c>
      <c r="CM15" s="56">
        <f t="shared" si="10"/>
        <v>1.2399129434443243</v>
      </c>
      <c r="CN15" s="56">
        <f t="shared" si="11"/>
        <v>4.9858623936773115E-2</v>
      </c>
      <c r="CO15" s="56">
        <f t="shared" si="12"/>
        <v>-2.6935388628908107E-2</v>
      </c>
      <c r="CP15" s="56">
        <f t="shared" si="13"/>
        <v>-1.3468508624900507E-2</v>
      </c>
      <c r="CQ15" s="56">
        <f t="shared" si="14"/>
        <v>-6.3042730144174453</v>
      </c>
      <c r="CR15" s="56">
        <f t="shared" si="14"/>
        <v>-6.3042722802860327</v>
      </c>
      <c r="CS15" s="56">
        <f t="shared" si="14"/>
        <v>-6.3042692207250379</v>
      </c>
      <c r="CT15" s="56">
        <f t="shared" si="14"/>
        <v>-6.3042564697219339</v>
      </c>
      <c r="CU15" s="56">
        <f t="shared" si="14"/>
        <v>-6.3042033287753654</v>
      </c>
      <c r="CV15" s="56">
        <f t="shared" si="14"/>
        <v>-6.3039818597623007</v>
      </c>
      <c r="CW15" s="56">
        <f t="shared" si="14"/>
        <v>-6.3030588813490676</v>
      </c>
      <c r="CX15" s="56">
        <f t="shared" si="15"/>
        <v>-6.299212515925265</v>
      </c>
    </row>
    <row r="16" spans="1:102" s="62" customFormat="1" ht="12.95" customHeight="1" x14ac:dyDescent="0.2">
      <c r="A16" s="79" t="s">
        <v>22</v>
      </c>
      <c r="B16" s="56"/>
      <c r="C16" s="103">
        <f ca="1">+C8+C12</f>
        <v>2.6483315286464699</v>
      </c>
      <c r="D16" s="110"/>
      <c r="E16" s="184" t="s">
        <v>23</v>
      </c>
      <c r="F16" s="190">
        <f ca="1">ROUND(2*($F$14-$C$15)/$C$16,0)/2+$F$13</f>
        <v>121.5</v>
      </c>
      <c r="G16" s="56"/>
      <c r="H16" s="56"/>
      <c r="S16" s="63"/>
      <c r="Z16" s="56"/>
      <c r="AA16" s="104" t="s">
        <v>272</v>
      </c>
      <c r="AB16" s="114">
        <f>365.24*AB8</f>
        <v>27000.000000000004</v>
      </c>
      <c r="AC16" s="56" t="s">
        <v>235</v>
      </c>
      <c r="AD16" s="90"/>
      <c r="AE16" s="78"/>
      <c r="AF16" s="56"/>
      <c r="AG16" s="56">
        <v>3.037041316427906</v>
      </c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104" t="s">
        <v>273</v>
      </c>
      <c r="BB16" s="114">
        <f>365.24*BB8</f>
        <v>8765.76</v>
      </c>
      <c r="BC16" s="56" t="s">
        <v>235</v>
      </c>
      <c r="BD16" s="115" t="s">
        <v>274</v>
      </c>
      <c r="BE16" s="78"/>
      <c r="BF16" s="56">
        <v>33000</v>
      </c>
      <c r="BG16" s="56"/>
      <c r="BH16" s="56"/>
      <c r="BI16" s="56"/>
      <c r="BJ16" s="56"/>
      <c r="BK16" s="56"/>
      <c r="BL16" s="56"/>
      <c r="BM16" s="56"/>
      <c r="BN16" s="56"/>
      <c r="BO16" s="56"/>
      <c r="BP16" s="56">
        <v>-7200</v>
      </c>
      <c r="BQ16" s="56">
        <f t="shared" si="0"/>
        <v>-1.1420814512866003E-2</v>
      </c>
      <c r="BR16" s="56">
        <f t="shared" si="1"/>
        <v>-2.2376932071445296E-3</v>
      </c>
      <c r="BS16" s="56">
        <f t="shared" si="2"/>
        <v>-9.1831213057214731E-3</v>
      </c>
      <c r="BT16" s="56">
        <f t="shared" si="3"/>
        <v>1.1782896097297015</v>
      </c>
      <c r="BU16" s="56">
        <f t="shared" si="4"/>
        <v>-2.1611735221311476E-2</v>
      </c>
      <c r="BV16" s="56">
        <f t="shared" si="5"/>
        <v>0.93212881913448409</v>
      </c>
      <c r="BW16" s="56">
        <f t="shared" si="6"/>
        <v>0.50302466159892045</v>
      </c>
      <c r="BX16" s="56">
        <f t="shared" si="19"/>
        <v>0.70786655486108918</v>
      </c>
      <c r="BY16" s="56">
        <f t="shared" si="19"/>
        <v>0.70784370191289658</v>
      </c>
      <c r="BZ16" s="56">
        <f t="shared" si="19"/>
        <v>0.70774313479404349</v>
      </c>
      <c r="CA16" s="56">
        <f t="shared" si="19"/>
        <v>0.70730067999292823</v>
      </c>
      <c r="CB16" s="56">
        <f t="shared" si="19"/>
        <v>0.70535604047392408</v>
      </c>
      <c r="CC16" s="56">
        <f t="shared" si="19"/>
        <v>0.69684693162976874</v>
      </c>
      <c r="CD16" s="56">
        <f t="shared" si="19"/>
        <v>0.6602976635379264</v>
      </c>
      <c r="CE16" s="56">
        <f t="shared" si="8"/>
        <v>0.51340540817529678</v>
      </c>
      <c r="CG16" s="56"/>
      <c r="CH16" s="71"/>
      <c r="CI16" s="56">
        <f t="shared" si="17"/>
        <v>-7200</v>
      </c>
      <c r="CJ16" s="56">
        <f t="shared" si="18"/>
        <v>-1.2365286615748181E-3</v>
      </c>
      <c r="CK16" s="71" t="e">
        <f>#REF!+#REF!*CI16+#REF!*CI16^2</f>
        <v>#REF!</v>
      </c>
      <c r="CL16" s="56">
        <f t="shared" si="9"/>
        <v>1.0184285851291185E-2</v>
      </c>
      <c r="CM16" s="56">
        <f t="shared" si="10"/>
        <v>1.1984555045110052</v>
      </c>
      <c r="CN16" s="56">
        <f t="shared" si="11"/>
        <v>0.62414923100326158</v>
      </c>
      <c r="CO16" s="56">
        <f t="shared" si="12"/>
        <v>0.59722745843220015</v>
      </c>
      <c r="CP16" s="56">
        <f t="shared" si="13"/>
        <v>0.30781797817642415</v>
      </c>
      <c r="CQ16" s="56">
        <f t="shared" si="14"/>
        <v>-5.8102331343420497</v>
      </c>
      <c r="CR16" s="56">
        <f t="shared" si="14"/>
        <v>-5.8102415883858294</v>
      </c>
      <c r="CS16" s="56">
        <f t="shared" si="14"/>
        <v>-5.810281156560448</v>
      </c>
      <c r="CT16" s="56">
        <f t="shared" si="14"/>
        <v>-5.8104663401815602</v>
      </c>
      <c r="CU16" s="56">
        <f t="shared" si="14"/>
        <v>-5.8113327879947052</v>
      </c>
      <c r="CV16" s="56">
        <f t="shared" si="14"/>
        <v>-5.8153817055068773</v>
      </c>
      <c r="CW16" s="56">
        <f t="shared" si="14"/>
        <v>-5.8341946356343986</v>
      </c>
      <c r="CX16" s="56">
        <f t="shared" si="15"/>
        <v>-5.9195552573046024</v>
      </c>
    </row>
    <row r="17" spans="1:102" s="62" customFormat="1" ht="12.95" customHeight="1" x14ac:dyDescent="0.2">
      <c r="A17" s="116" t="s">
        <v>24</v>
      </c>
      <c r="B17" s="56"/>
      <c r="C17" s="117">
        <f>COUNT(C21:C2173)</f>
        <v>371</v>
      </c>
      <c r="D17" s="110"/>
      <c r="E17" s="185" t="s">
        <v>1441</v>
      </c>
      <c r="F17" s="191">
        <f ca="1">+$C$15+$C$16*$F$16-15018.5-$C$9/24</f>
        <v>45566.314406676953</v>
      </c>
      <c r="G17" s="56"/>
      <c r="H17" s="56"/>
      <c r="S17" s="63"/>
      <c r="Z17" s="56"/>
      <c r="AA17" s="104" t="s">
        <v>275</v>
      </c>
      <c r="AB17" s="118">
        <f>AB13^3/AB8^2</f>
        <v>4.1634427342666896E-2</v>
      </c>
      <c r="AC17" s="56"/>
      <c r="AD17" s="56"/>
      <c r="AE17" s="78"/>
      <c r="AF17" s="56"/>
      <c r="AG17" s="56">
        <v>3.8076844148200526</v>
      </c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104" t="s">
        <v>276</v>
      </c>
      <c r="BB17" s="118">
        <f>BB13^3/BB8^2</f>
        <v>7.223999621972281E-2</v>
      </c>
      <c r="BC17" s="56" t="s">
        <v>277</v>
      </c>
      <c r="BD17" s="56"/>
      <c r="BE17" s="78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>
        <v>-7000</v>
      </c>
      <c r="BQ17" s="56">
        <f t="shared" si="0"/>
        <v>-6.7774688561377961E-3</v>
      </c>
      <c r="BR17" s="56">
        <f t="shared" si="1"/>
        <v>-2.9141415738072815E-3</v>
      </c>
      <c r="BS17" s="56">
        <f t="shared" si="2"/>
        <v>-3.863327282330515E-3</v>
      </c>
      <c r="BT17" s="56">
        <f t="shared" si="3"/>
        <v>1.1299903677851966</v>
      </c>
      <c r="BU17" s="56">
        <f t="shared" si="4"/>
        <v>0.16664163614356628</v>
      </c>
      <c r="BV17" s="56">
        <f t="shared" si="5"/>
        <v>1.1211649307550069</v>
      </c>
      <c r="BW17" s="56">
        <f t="shared" si="6"/>
        <v>0.62776124411168055</v>
      </c>
      <c r="BX17" s="56">
        <f t="shared" si="19"/>
        <v>0.86411962778876927</v>
      </c>
      <c r="BY17" s="56">
        <f t="shared" si="19"/>
        <v>0.86410817981452093</v>
      </c>
      <c r="BZ17" s="56">
        <f t="shared" si="19"/>
        <v>0.86404923197165862</v>
      </c>
      <c r="CA17" s="56">
        <f t="shared" si="19"/>
        <v>0.86374576247853496</v>
      </c>
      <c r="CB17" s="56">
        <f t="shared" si="19"/>
        <v>0.86218517269839789</v>
      </c>
      <c r="CC17" s="56">
        <f t="shared" si="19"/>
        <v>0.85420423165329262</v>
      </c>
      <c r="CD17" s="56">
        <f t="shared" si="19"/>
        <v>0.81447226394419991</v>
      </c>
      <c r="CE17" s="56">
        <f t="shared" si="8"/>
        <v>0.63666409007628388</v>
      </c>
      <c r="CG17" s="56"/>
      <c r="CH17" s="71"/>
      <c r="CI17" s="56">
        <f t="shared" si="17"/>
        <v>-7000</v>
      </c>
      <c r="CJ17" s="56">
        <f t="shared" si="18"/>
        <v>9.7261260400490924E-3</v>
      </c>
      <c r="CK17" s="71" t="e">
        <f>#REF!+#REF!*CI17+#REF!*CI17^2</f>
        <v>#REF!</v>
      </c>
      <c r="CL17" s="56">
        <f t="shared" si="9"/>
        <v>1.6503594896186888E-2</v>
      </c>
      <c r="CM17" s="56">
        <f t="shared" si="10"/>
        <v>1.0986283230705689</v>
      </c>
      <c r="CN17" s="56">
        <f t="shared" si="11"/>
        <v>0.94050505091644265</v>
      </c>
      <c r="CO17" s="56">
        <f t="shared" si="12"/>
        <v>1.1472989749059699</v>
      </c>
      <c r="CP17" s="56">
        <f t="shared" si="13"/>
        <v>0.64612949250628871</v>
      </c>
      <c r="CQ17" s="56">
        <f t="shared" si="14"/>
        <v>-5.3465635752586333</v>
      </c>
      <c r="CR17" s="56">
        <f t="shared" si="14"/>
        <v>-5.3465651555237841</v>
      </c>
      <c r="CS17" s="56">
        <f t="shared" si="14"/>
        <v>-5.3465762681515949</v>
      </c>
      <c r="CT17" s="56">
        <f t="shared" si="14"/>
        <v>-5.3466544088389272</v>
      </c>
      <c r="CU17" s="56">
        <f t="shared" si="14"/>
        <v>-5.3472036366945472</v>
      </c>
      <c r="CV17" s="56">
        <f t="shared" si="14"/>
        <v>-5.3510525106363387</v>
      </c>
      <c r="CW17" s="56">
        <f t="shared" si="14"/>
        <v>-5.3774871575844365</v>
      </c>
      <c r="CX17" s="56">
        <f t="shared" si="15"/>
        <v>-5.5398979986839416</v>
      </c>
    </row>
    <row r="18" spans="1:102" s="62" customFormat="1" ht="12.95" customHeight="1" x14ac:dyDescent="0.2">
      <c r="A18" s="79" t="s">
        <v>25</v>
      </c>
      <c r="B18" s="56"/>
      <c r="C18" s="119">
        <f ca="1">+C15</f>
        <v>60262.64629261307</v>
      </c>
      <c r="D18" s="183">
        <f ca="1">+C16</f>
        <v>2.6483315286464699</v>
      </c>
      <c r="E18" s="186" t="s">
        <v>1442</v>
      </c>
      <c r="F18" s="192">
        <f ca="1">+($C$15+$C$16*$F$16)-($C$16/2)-15018.5-$C$9/24</f>
        <v>45564.99024091263</v>
      </c>
      <c r="G18" s="56"/>
      <c r="H18" s="56"/>
      <c r="K18" s="62" t="s">
        <v>26</v>
      </c>
      <c r="P18" s="62">
        <f>SUM(R40:R68)</f>
        <v>0</v>
      </c>
      <c r="S18" s="63"/>
      <c r="Z18" s="56"/>
      <c r="AA18" s="120" t="s">
        <v>278</v>
      </c>
      <c r="AB18" s="121">
        <f>2*PI()/(AB8*365.2422)*AD2</f>
        <v>6.1629340950493557E-4</v>
      </c>
      <c r="AC18" s="122" t="s">
        <v>279</v>
      </c>
      <c r="AD18" s="122"/>
      <c r="AE18" s="123"/>
      <c r="AF18" s="56"/>
      <c r="AG18" s="56">
        <v>4.2168598428485426E-3</v>
      </c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120" t="s">
        <v>280</v>
      </c>
      <c r="BB18" s="121">
        <f>2*PI()/(BB8*365.2422)*BD2</f>
        <v>1.8982862931033089E-3</v>
      </c>
      <c r="BC18" s="122" t="s">
        <v>279</v>
      </c>
      <c r="BD18" s="122"/>
      <c r="BE18" s="123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>
        <v>-6800</v>
      </c>
      <c r="BQ18" s="56">
        <f t="shared" si="0"/>
        <v>-2.202058214239932E-3</v>
      </c>
      <c r="BR18" s="56">
        <f t="shared" si="1"/>
        <v>-3.5245743303001925E-3</v>
      </c>
      <c r="BS18" s="56">
        <f t="shared" si="2"/>
        <v>1.3225161160602605E-3</v>
      </c>
      <c r="BT18" s="56">
        <f t="shared" si="3"/>
        <v>1.081551697323001</v>
      </c>
      <c r="BU18" s="56">
        <f t="shared" si="4"/>
        <v>0.33431839586904488</v>
      </c>
      <c r="BV18" s="56">
        <f t="shared" si="5"/>
        <v>1.2946241563554231</v>
      </c>
      <c r="BW18" s="56">
        <f t="shared" si="6"/>
        <v>0.75597173715394472</v>
      </c>
      <c r="BX18" s="56">
        <f t="shared" si="19"/>
        <v>1.0137946671672433</v>
      </c>
      <c r="BY18" s="56">
        <f t="shared" si="19"/>
        <v>1.0137905051278882</v>
      </c>
      <c r="BZ18" s="56">
        <f t="shared" si="19"/>
        <v>1.0137641816442406</v>
      </c>
      <c r="CA18" s="56">
        <f t="shared" si="19"/>
        <v>1.0135977203238125</v>
      </c>
      <c r="CB18" s="56">
        <f t="shared" si="19"/>
        <v>1.0125460999070151</v>
      </c>
      <c r="CC18" s="56">
        <f t="shared" si="19"/>
        <v>1.0059429366764459</v>
      </c>
      <c r="CD18" s="56">
        <f t="shared" si="19"/>
        <v>0.96594889601588307</v>
      </c>
      <c r="CE18" s="56">
        <f t="shared" si="8"/>
        <v>0.75992277197727098</v>
      </c>
      <c r="CG18" s="56"/>
      <c r="CH18" s="71"/>
      <c r="CI18" s="56">
        <f t="shared" si="17"/>
        <v>-6800</v>
      </c>
      <c r="CJ18" s="56">
        <f t="shared" si="18"/>
        <v>1.704236327406675E-2</v>
      </c>
      <c r="CK18" s="71" t="e">
        <f>#REF!+#REF!*CI18+#REF!*CI18^2</f>
        <v>#REF!</v>
      </c>
      <c r="CL18" s="56">
        <f t="shared" si="9"/>
        <v>1.9244421488306681E-2</v>
      </c>
      <c r="CM18" s="56">
        <f t="shared" si="10"/>
        <v>0.99283859225373605</v>
      </c>
      <c r="CN18" s="56">
        <f t="shared" si="11"/>
        <v>0.99431739139784148</v>
      </c>
      <c r="CO18" s="56">
        <f t="shared" si="12"/>
        <v>1.6006399555394675</v>
      </c>
      <c r="CP18" s="56">
        <f t="shared" si="13"/>
        <v>1.0302979783075583</v>
      </c>
      <c r="CQ18" s="56">
        <f t="shared" ref="CQ18:CW33" si="20">$CX18+$BB$7*SIN(CR18)</f>
        <v>-4.9256792020991833</v>
      </c>
      <c r="CR18" s="56">
        <f t="shared" si="20"/>
        <v>-4.9256792082152829</v>
      </c>
      <c r="CS18" s="56">
        <f t="shared" si="20"/>
        <v>-4.9256793286052005</v>
      </c>
      <c r="CT18" s="56">
        <f t="shared" si="20"/>
        <v>-4.9256816983587424</v>
      </c>
      <c r="CU18" s="56">
        <f t="shared" si="20"/>
        <v>-4.9257283392789182</v>
      </c>
      <c r="CV18" s="56">
        <f t="shared" si="20"/>
        <v>-4.9266442796746119</v>
      </c>
      <c r="CW18" s="56">
        <f t="shared" si="20"/>
        <v>-4.9439096758119634</v>
      </c>
      <c r="CX18" s="56">
        <f t="shared" si="15"/>
        <v>-5.160240740063279</v>
      </c>
    </row>
    <row r="19" spans="1:102" s="62" customFormat="1" ht="12.95" customHeight="1" x14ac:dyDescent="0.2">
      <c r="A19" s="116" t="s">
        <v>27</v>
      </c>
      <c r="B19" s="56"/>
      <c r="C19" s="97"/>
      <c r="D19" s="97"/>
      <c r="E19" s="124">
        <v>363</v>
      </c>
      <c r="F19" s="56"/>
      <c r="G19" s="56"/>
      <c r="H19" s="56"/>
      <c r="O19" s="62" t="s">
        <v>28</v>
      </c>
      <c r="S19" s="63"/>
      <c r="X19" s="93" t="s">
        <v>281</v>
      </c>
      <c r="Z19" s="56"/>
      <c r="AA19" s="125"/>
      <c r="AB19" s="56"/>
      <c r="AC19" s="125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 t="s">
        <v>282</v>
      </c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>
        <v>-6600</v>
      </c>
      <c r="BQ19" s="56">
        <f t="shared" si="0"/>
        <v>2.1898500301629001E-3</v>
      </c>
      <c r="BR19" s="56">
        <f t="shared" si="1"/>
        <v>-4.0689914766232488E-3</v>
      </c>
      <c r="BS19" s="56">
        <f t="shared" si="2"/>
        <v>6.2588415067861489E-3</v>
      </c>
      <c r="BT19" s="56">
        <f t="shared" si="3"/>
        <v>1.0350116816659141</v>
      </c>
      <c r="BU19" s="56">
        <f t="shared" si="4"/>
        <v>0.47918030872104361</v>
      </c>
      <c r="BV19" s="56">
        <f t="shared" si="5"/>
        <v>1.4534628204241942</v>
      </c>
      <c r="BW19" s="56">
        <f t="shared" si="6"/>
        <v>0.88904834696967505</v>
      </c>
      <c r="BX19" s="56">
        <f t="shared" si="19"/>
        <v>1.1570222686740337</v>
      </c>
      <c r="BY19" s="56">
        <f t="shared" si="19"/>
        <v>1.1570212710339245</v>
      </c>
      <c r="BZ19" s="56">
        <f t="shared" si="19"/>
        <v>1.1570129747865132</v>
      </c>
      <c r="CA19" s="56">
        <f t="shared" si="19"/>
        <v>1.1569439903253373</v>
      </c>
      <c r="CB19" s="56">
        <f t="shared" si="19"/>
        <v>1.1563707938887167</v>
      </c>
      <c r="CC19" s="56">
        <f t="shared" si="19"/>
        <v>1.1516366265525111</v>
      </c>
      <c r="CD19" s="56">
        <f t="shared" si="19"/>
        <v>1.1142993953195222</v>
      </c>
      <c r="CE19" s="56">
        <f t="shared" si="8"/>
        <v>0.88318145387825808</v>
      </c>
      <c r="CG19" s="56"/>
      <c r="CH19" s="71"/>
      <c r="CI19" s="56">
        <f t="shared" si="17"/>
        <v>-6600</v>
      </c>
      <c r="CJ19" s="56">
        <f t="shared" si="18"/>
        <v>2.1016932420449219E-2</v>
      </c>
      <c r="CK19" s="71" t="e">
        <f>#REF!+#REF!*CI19+#REF!*CI19^2</f>
        <v>#REF!</v>
      </c>
      <c r="CL19" s="56">
        <f t="shared" si="9"/>
        <v>1.8827082390286319E-2</v>
      </c>
      <c r="CM19" s="56">
        <f t="shared" si="10"/>
        <v>0.90595554893851338</v>
      </c>
      <c r="CN19" s="56">
        <f t="shared" si="11"/>
        <v>0.88724494981432389</v>
      </c>
      <c r="CO19" s="56">
        <f t="shared" si="12"/>
        <v>1.9734399092458541</v>
      </c>
      <c r="CP19" s="56">
        <f t="shared" si="13"/>
        <v>1.5128359130741835</v>
      </c>
      <c r="CQ19" s="56">
        <f t="shared" si="20"/>
        <v>-4.5439788804340484</v>
      </c>
      <c r="CR19" s="56">
        <f t="shared" si="20"/>
        <v>-4.5439788807474946</v>
      </c>
      <c r="CS19" s="56">
        <f t="shared" si="20"/>
        <v>-4.5439788729556891</v>
      </c>
      <c r="CT19" s="56">
        <f t="shared" si="20"/>
        <v>-4.5439790666486335</v>
      </c>
      <c r="CU19" s="56">
        <f t="shared" si="20"/>
        <v>-4.5439742517893107</v>
      </c>
      <c r="CV19" s="56">
        <f t="shared" si="20"/>
        <v>-4.5440939810210157</v>
      </c>
      <c r="CW19" s="56">
        <f t="shared" si="20"/>
        <v>-4.541141324002516</v>
      </c>
      <c r="CX19" s="56">
        <f t="shared" si="15"/>
        <v>-4.7805834814426182</v>
      </c>
    </row>
    <row r="20" spans="1:102" s="62" customFormat="1" ht="12.95" customHeight="1" x14ac:dyDescent="0.2">
      <c r="A20" s="126" t="s">
        <v>1434</v>
      </c>
      <c r="B20" s="127" t="s">
        <v>29</v>
      </c>
      <c r="C20" s="128" t="s">
        <v>1436</v>
      </c>
      <c r="D20" s="128" t="s">
        <v>30</v>
      </c>
      <c r="E20" s="126" t="s">
        <v>31</v>
      </c>
      <c r="F20" s="126" t="s">
        <v>32</v>
      </c>
      <c r="G20" s="126" t="s">
        <v>33</v>
      </c>
      <c r="H20" s="126" t="s">
        <v>283</v>
      </c>
      <c r="I20" s="126" t="s">
        <v>150</v>
      </c>
      <c r="J20" s="126" t="s">
        <v>284</v>
      </c>
      <c r="K20" s="126" t="s">
        <v>285</v>
      </c>
      <c r="L20" s="126" t="s">
        <v>286</v>
      </c>
      <c r="M20" s="126" t="s">
        <v>287</v>
      </c>
      <c r="N20" s="126" t="s">
        <v>288</v>
      </c>
      <c r="O20" s="126" t="s">
        <v>41</v>
      </c>
      <c r="P20" s="126" t="s">
        <v>42</v>
      </c>
      <c r="Q20" s="126" t="s">
        <v>43</v>
      </c>
      <c r="S20" s="63" t="s">
        <v>289</v>
      </c>
      <c r="X20" s="129" t="s">
        <v>290</v>
      </c>
      <c r="Y20" s="130" t="s">
        <v>291</v>
      </c>
      <c r="Z20" s="131" t="s">
        <v>32</v>
      </c>
      <c r="AA20" s="132" t="s">
        <v>292</v>
      </c>
      <c r="AB20" s="132" t="s">
        <v>293</v>
      </c>
      <c r="AC20" s="132" t="s">
        <v>294</v>
      </c>
      <c r="AD20" s="132" t="s">
        <v>295</v>
      </c>
      <c r="AE20" s="133" t="s">
        <v>296</v>
      </c>
      <c r="AF20" s="132" t="s">
        <v>297</v>
      </c>
      <c r="AG20" s="134"/>
      <c r="AH20" s="132" t="s">
        <v>211</v>
      </c>
      <c r="AI20" s="132" t="s">
        <v>212</v>
      </c>
      <c r="AJ20" s="132" t="s">
        <v>213</v>
      </c>
      <c r="AK20" s="132" t="s">
        <v>298</v>
      </c>
      <c r="AL20" s="132" t="s">
        <v>214</v>
      </c>
      <c r="AM20" s="132" t="s">
        <v>215</v>
      </c>
      <c r="AN20" s="131" t="s">
        <v>216</v>
      </c>
      <c r="AO20" s="131" t="s">
        <v>217</v>
      </c>
      <c r="AP20" s="131" t="s">
        <v>218</v>
      </c>
      <c r="AQ20" s="131" t="s">
        <v>219</v>
      </c>
      <c r="AR20" s="131" t="s">
        <v>220</v>
      </c>
      <c r="AS20" s="131" t="s">
        <v>221</v>
      </c>
      <c r="AT20" s="131" t="s">
        <v>222</v>
      </c>
      <c r="AU20" s="131" t="s">
        <v>223</v>
      </c>
      <c r="AV20" s="69"/>
      <c r="AW20" s="69"/>
      <c r="AX20" s="69"/>
      <c r="AY20" s="56"/>
      <c r="AZ20" s="131" t="s">
        <v>299</v>
      </c>
      <c r="BA20" s="132" t="s">
        <v>211</v>
      </c>
      <c r="BB20" s="132" t="s">
        <v>212</v>
      </c>
      <c r="BC20" s="132" t="s">
        <v>213</v>
      </c>
      <c r="BD20" s="132" t="s">
        <v>298</v>
      </c>
      <c r="BE20" s="132" t="s">
        <v>214</v>
      </c>
      <c r="BF20" s="132" t="s">
        <v>215</v>
      </c>
      <c r="BG20" s="131" t="s">
        <v>225</v>
      </c>
      <c r="BH20" s="131" t="s">
        <v>226</v>
      </c>
      <c r="BI20" s="131" t="s">
        <v>227</v>
      </c>
      <c r="BJ20" s="131" t="s">
        <v>228</v>
      </c>
      <c r="BK20" s="131" t="s">
        <v>229</v>
      </c>
      <c r="BL20" s="131" t="s">
        <v>230</v>
      </c>
      <c r="BM20" s="131" t="s">
        <v>231</v>
      </c>
      <c r="BN20" s="131" t="s">
        <v>223</v>
      </c>
      <c r="BO20" s="69"/>
      <c r="BP20" s="56">
        <v>-6400</v>
      </c>
      <c r="BQ20" s="56">
        <f t="shared" si="0"/>
        <v>6.3187080730545877E-3</v>
      </c>
      <c r="BR20" s="56">
        <f t="shared" si="1"/>
        <v>-4.5473930127764642E-3</v>
      </c>
      <c r="BS20" s="56">
        <f t="shared" si="2"/>
        <v>1.0866101085831052E-2</v>
      </c>
      <c r="BT20" s="56">
        <f t="shared" si="3"/>
        <v>0.99154920824386572</v>
      </c>
      <c r="BU20" s="56">
        <f t="shared" si="4"/>
        <v>0.60144914679808537</v>
      </c>
      <c r="BV20" s="56">
        <f t="shared" si="5"/>
        <v>1.5990560125079338</v>
      </c>
      <c r="BW20" s="56">
        <f t="shared" si="6"/>
        <v>1.0286666487697442</v>
      </c>
      <c r="BX20" s="56">
        <f t="shared" si="19"/>
        <v>1.2941483605895292</v>
      </c>
      <c r="BY20" s="56">
        <f t="shared" si="19"/>
        <v>1.2941482357516683</v>
      </c>
      <c r="BZ20" s="56">
        <f t="shared" si="19"/>
        <v>1.2941467075399604</v>
      </c>
      <c r="CA20" s="56">
        <f t="shared" si="19"/>
        <v>1.2941280004923907</v>
      </c>
      <c r="CB20" s="56">
        <f t="shared" si="19"/>
        <v>1.2938991047752142</v>
      </c>
      <c r="CC20" s="56">
        <f t="shared" si="19"/>
        <v>1.2911131615926335</v>
      </c>
      <c r="CD20" s="56">
        <f t="shared" si="19"/>
        <v>1.2591430317270413</v>
      </c>
      <c r="CE20" s="56">
        <f t="shared" si="8"/>
        <v>1.0064401357792452</v>
      </c>
      <c r="CG20" s="56"/>
      <c r="CH20" s="71"/>
      <c r="CI20" s="56">
        <f t="shared" si="17"/>
        <v>-6400</v>
      </c>
      <c r="CJ20" s="56">
        <f t="shared" si="18"/>
        <v>2.23580756965613E-2</v>
      </c>
      <c r="CK20" s="71" t="e">
        <f>#REF!+#REF!*CI20+#REF!*CI20^2</f>
        <v>#REF!</v>
      </c>
      <c r="CL20" s="56">
        <f t="shared" si="9"/>
        <v>1.6039367623506714E-2</v>
      </c>
      <c r="CM20" s="56">
        <f t="shared" si="10"/>
        <v>0.84202796016936954</v>
      </c>
      <c r="CN20" s="56">
        <f t="shared" si="11"/>
        <v>0.70009744569895216</v>
      </c>
      <c r="CO20" s="56">
        <f t="shared" si="12"/>
        <v>2.2892440037603539</v>
      </c>
      <c r="CP20" s="56">
        <f t="shared" si="13"/>
        <v>2.2026491436572666</v>
      </c>
      <c r="CQ20" s="56">
        <f t="shared" si="20"/>
        <v>-4.1926217960822143</v>
      </c>
      <c r="CR20" s="56">
        <f t="shared" si="20"/>
        <v>-4.1926223472692206</v>
      </c>
      <c r="CS20" s="56">
        <f t="shared" si="20"/>
        <v>-4.1926177233376603</v>
      </c>
      <c r="CT20" s="56">
        <f t="shared" si="20"/>
        <v>-4.192656514856929</v>
      </c>
      <c r="CU20" s="56">
        <f t="shared" si="20"/>
        <v>-4.1923311628735851</v>
      </c>
      <c r="CV20" s="56">
        <f t="shared" si="20"/>
        <v>-4.1950657103184161</v>
      </c>
      <c r="CW20" s="56">
        <f t="shared" si="20"/>
        <v>-4.172473504970128</v>
      </c>
      <c r="CX20" s="56">
        <f t="shared" si="15"/>
        <v>-4.4009262228219557</v>
      </c>
    </row>
    <row r="21" spans="1:102" s="62" customFormat="1" ht="12.95" customHeight="1" x14ac:dyDescent="0.2">
      <c r="A21" s="135" t="s">
        <v>151</v>
      </c>
      <c r="B21" s="62" t="s">
        <v>131</v>
      </c>
      <c r="C21" s="59">
        <v>18524.673999999999</v>
      </c>
      <c r="D21" s="59" t="s">
        <v>150</v>
      </c>
      <c r="E21" s="62">
        <f t="shared" ref="E21:E84" si="21">(C21-C$7)/C$8</f>
        <v>-9029.009737338285</v>
      </c>
      <c r="F21" s="73">
        <f t="shared" ref="F21:F84" si="22">ROUND(2*E21,0)/2</f>
        <v>-9029</v>
      </c>
      <c r="G21" s="62">
        <f t="shared" ref="G21:G84" si="23">C21-(C$7+F21*C$8)</f>
        <v>-2.5787799997488037E-2</v>
      </c>
      <c r="I21" s="73">
        <f t="shared" ref="I21:I52" si="24">G21</f>
        <v>-2.5787799997488037E-2</v>
      </c>
      <c r="O21" s="73"/>
      <c r="P21" s="136"/>
      <c r="Q21" s="137">
        <f t="shared" ref="Q21:Q84" si="25">C21-15018.5</f>
        <v>3506.1739999999991</v>
      </c>
      <c r="S21" s="63">
        <v>0.1</v>
      </c>
      <c r="X21" s="138">
        <f t="shared" ref="X21:X84" si="26">(G21-Y21)^2*S21</f>
        <v>8.7561557687127693E-7</v>
      </c>
      <c r="Y21" s="73">
        <f t="shared" ref="Y21:Y84" si="27">AA21+BA21</f>
        <v>-2.8746880220921117E-2</v>
      </c>
      <c r="Z21" s="56">
        <f t="shared" ref="Z21:Z84" si="28">F21</f>
        <v>-9029</v>
      </c>
      <c r="AA21" s="56">
        <f t="shared" ref="AA21:AA84" si="29">AB$3+AB$4*Z21+AB$5*Z21^2+AH21</f>
        <v>-2.6693513276230957E-2</v>
      </c>
      <c r="AB21" s="56">
        <f t="shared" ref="AB21:AB84" si="30">IF(S21&lt;&gt;0,G21-AH21,-9999)</f>
        <v>7.9164733344832677E-3</v>
      </c>
      <c r="AC21" s="56">
        <f t="shared" ref="AC21:AC84" si="31">+G21-P21</f>
        <v>-2.5787799997488037E-2</v>
      </c>
      <c r="AD21" s="56">
        <f t="shared" ref="AD21:AD84" si="32">G21-AA21</f>
        <v>9.0571327874292007E-4</v>
      </c>
      <c r="AE21" s="139">
        <f t="shared" ref="AE21:AE84" si="33">+(G21-AA21)^2*S21</f>
        <v>8.2031654329125046E-8</v>
      </c>
      <c r="AF21" s="56">
        <f t="shared" ref="AF21:AF84" si="34">IF(S21&lt;&gt;0,G21-P21,-9999)</f>
        <v>-2.5787799997488037E-2</v>
      </c>
      <c r="AG21" s="69"/>
      <c r="AH21" s="56">
        <f t="shared" ref="AH21:AH84" si="35">$AB$6*($AB$11/AI21*AJ21+$AB$12)</f>
        <v>-3.3704273331971304E-2</v>
      </c>
      <c r="AI21" s="56">
        <f t="shared" ref="AI21:AI84" si="36">1+$AB$7*COS(AL21)</f>
        <v>1.1390392483848795</v>
      </c>
      <c r="AJ21" s="56">
        <f t="shared" ref="AJ21:AJ84" si="37">SIN(AL21+RADIANS($AB$9))</f>
        <v>-0.89146288433863596</v>
      </c>
      <c r="AK21" s="56">
        <f t="shared" ref="AK21:AK84" si="38">$AB$7*SIN(AL21)</f>
        <v>-0.26479641758813116</v>
      </c>
      <c r="AL21" s="56">
        <f t="shared" ref="AL21:AL84" si="39">2*ATAN(AM21)</f>
        <v>-1.0872867744578598</v>
      </c>
      <c r="AM21" s="56">
        <f t="shared" ref="AM21:AM84" si="40">SQRT((1+$AB$7)/(1-$AB$7))*TAN(AN21/2)</f>
        <v>-0.60439299900214294</v>
      </c>
      <c r="AN21" s="56">
        <f t="shared" ref="AN21:AT30" si="41">$AU21+$AB$7*SIN(AO21)</f>
        <v>-0.83562525511533081</v>
      </c>
      <c r="AO21" s="56">
        <f t="shared" si="41"/>
        <v>-0.8356119435602124</v>
      </c>
      <c r="AP21" s="56">
        <f t="shared" si="41"/>
        <v>-0.83554558740966167</v>
      </c>
      <c r="AQ21" s="56">
        <f t="shared" si="41"/>
        <v>-0.83521488431797641</v>
      </c>
      <c r="AR21" s="56">
        <f t="shared" si="41"/>
        <v>-0.83356853753126647</v>
      </c>
      <c r="AS21" s="56">
        <f t="shared" si="41"/>
        <v>-0.82541642940168769</v>
      </c>
      <c r="AT21" s="56">
        <f t="shared" si="41"/>
        <v>-0.78605776867128851</v>
      </c>
      <c r="AU21" s="56">
        <f t="shared" ref="AU21:AU84" si="42">RADIANS($AB$9)+$AB$18*(F21-AB$15)</f>
        <v>-0.61379523780923062</v>
      </c>
      <c r="AV21" s="56"/>
      <c r="AW21" s="56"/>
      <c r="AX21" s="56"/>
      <c r="AY21" s="56"/>
      <c r="AZ21" s="56">
        <f t="shared" ref="AZ21:AZ84" si="43">(AD21-BA21)^2*S21</f>
        <v>8.7561557687127672E-7</v>
      </c>
      <c r="BA21" s="56">
        <f t="shared" ref="BA21:BA84" si="44">$BB$6*($BB$11/BB21*BC21+$BB$12)</f>
        <v>-2.0533669446901599E-3</v>
      </c>
      <c r="BB21" s="56">
        <f t="shared" ref="BB21:BB84" si="45">1+$BB$7*COS(BE21)</f>
        <v>0.76005290694176797</v>
      </c>
      <c r="BC21" s="56">
        <f t="shared" ref="BC21:BC84" si="46">SIN(BE21+RADIANS($BB$9))</f>
        <v>-9.7656595464618245E-2</v>
      </c>
      <c r="BD21" s="56">
        <f t="shared" ref="BD21:BD84" si="47">$BB$7*SIN(BE21)</f>
        <v>-5.0391004062386091E-3</v>
      </c>
      <c r="BE21" s="56">
        <f t="shared" ref="BE21:BE84" si="48">2*ATAN(BF21)</f>
        <v>-3.120594858917372</v>
      </c>
      <c r="BF21" s="56">
        <f t="shared" ref="BF21:BF84" si="49">TAN(BG21/2)*SQRT((1+$BB$7)/(1-$BB$7))</f>
        <v>-95.244598115972579</v>
      </c>
      <c r="BG21" s="56">
        <f t="shared" ref="BG21:BM30" si="50">$BN21+$BB$7*SIN(BH21)</f>
        <v>-9.3979574123758862</v>
      </c>
      <c r="BH21" s="56">
        <f t="shared" si="50"/>
        <v>-9.3979558907085252</v>
      </c>
      <c r="BI21" s="56">
        <f t="shared" si="50"/>
        <v>-9.3979622332700092</v>
      </c>
      <c r="BJ21" s="56">
        <f t="shared" si="50"/>
        <v>-9.3979357964165455</v>
      </c>
      <c r="BK21" s="56">
        <f t="shared" si="50"/>
        <v>-9.3980459895046913</v>
      </c>
      <c r="BL21" s="56">
        <f t="shared" si="50"/>
        <v>-9.3975866847024694</v>
      </c>
      <c r="BM21" s="56">
        <f t="shared" si="50"/>
        <v>-9.3995011137461066</v>
      </c>
      <c r="BN21" s="56">
        <f t="shared" ref="BN21:BN84" si="51">RADIANS($BB$9)+$BB$18*(F21-BB$15)</f>
        <v>-9.3915208873905556</v>
      </c>
      <c r="BO21" s="56"/>
      <c r="BP21" s="56">
        <v>-6200</v>
      </c>
      <c r="BQ21" s="56">
        <f t="shared" si="0"/>
        <v>1.0133549077587727E-2</v>
      </c>
      <c r="BR21" s="56">
        <f t="shared" si="1"/>
        <v>-4.9597789387598248E-3</v>
      </c>
      <c r="BS21" s="56">
        <f t="shared" si="2"/>
        <v>1.5093328016347551E-2</v>
      </c>
      <c r="BT21" s="56">
        <f t="shared" si="3"/>
        <v>0.9517254602251547</v>
      </c>
      <c r="BU21" s="56">
        <f t="shared" si="4"/>
        <v>0.70269142750627278</v>
      </c>
      <c r="BV21" s="56">
        <f t="shared" si="5"/>
        <v>1.732915481945291</v>
      </c>
      <c r="BW21" s="56">
        <f t="shared" si="6"/>
        <v>1.1768413295176183</v>
      </c>
      <c r="BX21" s="56">
        <f t="shared" si="19"/>
        <v>1.4256335512639207</v>
      </c>
      <c r="BY21" s="56">
        <f t="shared" si="19"/>
        <v>1.4256335472302615</v>
      </c>
      <c r="BZ21" s="56">
        <f t="shared" si="19"/>
        <v>1.4256334539945565</v>
      </c>
      <c r="CA21" s="56">
        <f t="shared" si="19"/>
        <v>1.425631298921695</v>
      </c>
      <c r="CB21" s="56">
        <f t="shared" si="19"/>
        <v>1.4255814948916479</v>
      </c>
      <c r="CC21" s="56">
        <f t="shared" si="19"/>
        <v>1.424435205062812</v>
      </c>
      <c r="CD21" s="56">
        <f t="shared" si="19"/>
        <v>1.400152286415794</v>
      </c>
      <c r="CE21" s="56">
        <f t="shared" si="8"/>
        <v>1.1296988176802323</v>
      </c>
      <c r="CG21" s="56"/>
      <c r="CH21" s="71"/>
      <c r="CI21" s="56">
        <f t="shared" si="17"/>
        <v>-6200</v>
      </c>
      <c r="CJ21" s="56">
        <f t="shared" si="18"/>
        <v>2.1762950099350906E-2</v>
      </c>
      <c r="CK21" s="71" t="e">
        <f>#REF!+#REF!*CI21+#REF!*CI21^2</f>
        <v>#REF!</v>
      </c>
      <c r="CL21" s="56">
        <f t="shared" si="9"/>
        <v>1.1629401021763179E-2</v>
      </c>
      <c r="CM21" s="56">
        <f t="shared" si="10"/>
        <v>0.79847999416396942</v>
      </c>
      <c r="CN21" s="56">
        <f t="shared" si="11"/>
        <v>0.47706523354573316</v>
      </c>
      <c r="CO21" s="56">
        <f t="shared" si="12"/>
        <v>2.567465544286609</v>
      </c>
      <c r="CP21" s="56">
        <f t="shared" si="13"/>
        <v>3.3873314520240503</v>
      </c>
      <c r="CQ21" s="56">
        <f t="shared" si="20"/>
        <v>-3.8627981627999803</v>
      </c>
      <c r="CR21" s="56">
        <f t="shared" si="20"/>
        <v>-3.8628041607126407</v>
      </c>
      <c r="CS21" s="56">
        <f t="shared" si="20"/>
        <v>-3.8627708841126589</v>
      </c>
      <c r="CT21" s="56">
        <f t="shared" si="20"/>
        <v>-3.8629555159761946</v>
      </c>
      <c r="CU21" s="56">
        <f t="shared" si="20"/>
        <v>-3.8619314824633197</v>
      </c>
      <c r="CV21" s="56">
        <f t="shared" si="20"/>
        <v>-3.8676228257400909</v>
      </c>
      <c r="CW21" s="56">
        <f t="shared" si="20"/>
        <v>-3.8363411403305805</v>
      </c>
      <c r="CX21" s="56">
        <f t="shared" si="15"/>
        <v>-4.0212689642012949</v>
      </c>
    </row>
    <row r="22" spans="1:102" s="62" customFormat="1" ht="12.95" customHeight="1" x14ac:dyDescent="0.2">
      <c r="A22" s="135" t="s">
        <v>151</v>
      </c>
      <c r="B22" s="62" t="s">
        <v>131</v>
      </c>
      <c r="C22" s="59">
        <v>18532.615000000002</v>
      </c>
      <c r="D22" s="59" t="s">
        <v>150</v>
      </c>
      <c r="E22" s="62">
        <f t="shared" si="21"/>
        <v>-9026.0112573082515</v>
      </c>
      <c r="F22" s="73">
        <f t="shared" si="22"/>
        <v>-9026</v>
      </c>
      <c r="G22" s="62">
        <f t="shared" si="23"/>
        <v>-2.981319999526022E-2</v>
      </c>
      <c r="I22" s="73">
        <f t="shared" si="24"/>
        <v>-2.981319999526022E-2</v>
      </c>
      <c r="O22" s="73"/>
      <c r="P22" s="136"/>
      <c r="Q22" s="137">
        <f t="shared" si="25"/>
        <v>3514.1150000000016</v>
      </c>
      <c r="S22" s="63">
        <v>0.1</v>
      </c>
      <c r="X22" s="138">
        <f t="shared" si="26"/>
        <v>8.8158400167831991E-8</v>
      </c>
      <c r="Y22" s="73">
        <f t="shared" si="27"/>
        <v>-2.8874272947147152E-2</v>
      </c>
      <c r="Z22" s="56">
        <f t="shared" si="28"/>
        <v>-9026</v>
      </c>
      <c r="AA22" s="56">
        <f t="shared" si="29"/>
        <v>-2.6732237610486626E-2</v>
      </c>
      <c r="AB22" s="56">
        <f t="shared" si="30"/>
        <v>3.9101075638216243E-3</v>
      </c>
      <c r="AC22" s="56">
        <f t="shared" si="31"/>
        <v>-2.981319999526022E-2</v>
      </c>
      <c r="AD22" s="56">
        <f t="shared" si="32"/>
        <v>-3.0809623847735945E-3</v>
      </c>
      <c r="AE22" s="140">
        <f t="shared" si="33"/>
        <v>9.4923292163897947E-7</v>
      </c>
      <c r="AF22" s="56">
        <f t="shared" si="34"/>
        <v>-2.981319999526022E-2</v>
      </c>
      <c r="AG22" s="69"/>
      <c r="AH22" s="56">
        <f t="shared" si="35"/>
        <v>-3.3723307559081844E-2</v>
      </c>
      <c r="AI22" s="56">
        <f t="shared" si="36"/>
        <v>1.1397702426083689</v>
      </c>
      <c r="AJ22" s="56">
        <f t="shared" si="37"/>
        <v>-0.89271119621265049</v>
      </c>
      <c r="AK22" s="56">
        <f t="shared" si="38"/>
        <v>-0.26441129824600512</v>
      </c>
      <c r="AL22" s="56">
        <f t="shared" si="39"/>
        <v>-1.0845241777053605</v>
      </c>
      <c r="AM22" s="56">
        <f t="shared" si="40"/>
        <v>-0.60250869680842789</v>
      </c>
      <c r="AN22" s="56">
        <f t="shared" si="41"/>
        <v>-0.83331163751848591</v>
      </c>
      <c r="AO22" s="56">
        <f t="shared" si="41"/>
        <v>-0.8332981689192519</v>
      </c>
      <c r="AP22" s="56">
        <f t="shared" si="41"/>
        <v>-0.83323120110529969</v>
      </c>
      <c r="AQ22" s="56">
        <f t="shared" si="41"/>
        <v>-0.83289830074304161</v>
      </c>
      <c r="AR22" s="56">
        <f t="shared" si="41"/>
        <v>-0.83124524125121202</v>
      </c>
      <c r="AS22" s="56">
        <f t="shared" si="41"/>
        <v>-0.82308064764229527</v>
      </c>
      <c r="AT22" s="56">
        <f t="shared" si="41"/>
        <v>-0.78375656413314854</v>
      </c>
      <c r="AU22" s="56">
        <f t="shared" si="42"/>
        <v>-0.61194635758071581</v>
      </c>
      <c r="AV22" s="56"/>
      <c r="AW22" s="56"/>
      <c r="AX22" s="56"/>
      <c r="AY22" s="56"/>
      <c r="AZ22" s="56">
        <f t="shared" si="43"/>
        <v>8.815840016783215E-8</v>
      </c>
      <c r="BA22" s="56">
        <f t="shared" si="44"/>
        <v>-2.1420353366605254E-3</v>
      </c>
      <c r="BB22" s="56">
        <f t="shared" si="45"/>
        <v>0.76007257911652937</v>
      </c>
      <c r="BC22" s="56">
        <f t="shared" si="46"/>
        <v>-0.10123480290155402</v>
      </c>
      <c r="BD22" s="56">
        <f t="shared" si="47"/>
        <v>-5.9019241104858325E-3</v>
      </c>
      <c r="BE22" s="56">
        <f t="shared" si="48"/>
        <v>-3.116998823914964</v>
      </c>
      <c r="BF22" s="56">
        <f t="shared" si="49"/>
        <v>-81.317111487555465</v>
      </c>
      <c r="BG22" s="56">
        <f t="shared" si="50"/>
        <v>-9.3933644567228534</v>
      </c>
      <c r="BH22" s="56">
        <f t="shared" si="50"/>
        <v>-9.3933626760799509</v>
      </c>
      <c r="BI22" s="56">
        <f t="shared" si="50"/>
        <v>-9.3933700990871731</v>
      </c>
      <c r="BJ22" s="56">
        <f t="shared" si="50"/>
        <v>-9.3933391546139777</v>
      </c>
      <c r="BK22" s="56">
        <f t="shared" si="50"/>
        <v>-9.3934681534036368</v>
      </c>
      <c r="BL22" s="56">
        <f t="shared" si="50"/>
        <v>-9.392930390330207</v>
      </c>
      <c r="BM22" s="56">
        <f t="shared" si="50"/>
        <v>-9.3951721284350462</v>
      </c>
      <c r="BN22" s="56">
        <f t="shared" si="51"/>
        <v>-9.3858260285112465</v>
      </c>
      <c r="BO22" s="56"/>
      <c r="BP22" s="56">
        <v>-6000</v>
      </c>
      <c r="BQ22" s="56">
        <f t="shared" si="0"/>
        <v>1.3604709652064485E-2</v>
      </c>
      <c r="BR22" s="56">
        <f t="shared" si="1"/>
        <v>-5.3061492545733412E-3</v>
      </c>
      <c r="BS22" s="56">
        <f t="shared" si="2"/>
        <v>1.8910858906637826E-2</v>
      </c>
      <c r="BT22" s="56">
        <f t="shared" si="3"/>
        <v>0.91570249130100079</v>
      </c>
      <c r="BU22" s="56">
        <f t="shared" si="4"/>
        <v>0.78505306636808503</v>
      </c>
      <c r="BV22" s="56">
        <f t="shared" si="5"/>
        <v>1.8565240293348586</v>
      </c>
      <c r="BW22" s="56">
        <f t="shared" si="6"/>
        <v>1.3360223467707069</v>
      </c>
      <c r="BX22" s="56">
        <f t="shared" ref="BX22:CD31" si="52">$CE22+$AB$7*SIN(BY22)</f>
        <v>1.5519849329144426</v>
      </c>
      <c r="BY22" s="56">
        <f t="shared" si="52"/>
        <v>1.5519849329143254</v>
      </c>
      <c r="BZ22" s="56">
        <f t="shared" si="52"/>
        <v>1.5519849328934945</v>
      </c>
      <c r="CA22" s="56">
        <f t="shared" si="52"/>
        <v>1.5519849291907208</v>
      </c>
      <c r="CB22" s="56">
        <f t="shared" si="52"/>
        <v>1.5519842710235394</v>
      </c>
      <c r="CC22" s="56">
        <f t="shared" si="52"/>
        <v>1.5518676454649856</v>
      </c>
      <c r="CD22" s="56">
        <f t="shared" si="52"/>
        <v>1.537057821468065</v>
      </c>
      <c r="CE22" s="56">
        <f t="shared" si="8"/>
        <v>1.2529574995812194</v>
      </c>
      <c r="CG22" s="56"/>
      <c r="CH22" s="71"/>
      <c r="CI22" s="56">
        <f t="shared" si="17"/>
        <v>-6000</v>
      </c>
      <c r="CJ22" s="56">
        <f t="shared" si="18"/>
        <v>1.9828389955438931E-2</v>
      </c>
      <c r="CK22" s="71" t="e">
        <f>#REF!+#REF!*CI22+#REF!*CI22^2</f>
        <v>#REF!</v>
      </c>
      <c r="CL22" s="56">
        <f t="shared" si="9"/>
        <v>6.223680303374445E-3</v>
      </c>
      <c r="CM22" s="56">
        <f t="shared" si="10"/>
        <v>0.77211120775739184</v>
      </c>
      <c r="CN22" s="56">
        <f t="shared" si="11"/>
        <v>0.23986458342088737</v>
      </c>
      <c r="CO22" s="56">
        <f t="shared" si="12"/>
        <v>2.8225516008990472</v>
      </c>
      <c r="CP22" s="56">
        <f t="shared" si="13"/>
        <v>6.2155218007149653</v>
      </c>
      <c r="CQ22" s="56">
        <f t="shared" si="20"/>
        <v>-3.5469627037719409</v>
      </c>
      <c r="CR22" s="56">
        <f t="shared" si="20"/>
        <v>-3.5469757549970797</v>
      </c>
      <c r="CS22" s="56">
        <f t="shared" si="20"/>
        <v>-3.5469165794896114</v>
      </c>
      <c r="CT22" s="56">
        <f t="shared" si="20"/>
        <v>-3.5471848989630113</v>
      </c>
      <c r="CU22" s="56">
        <f t="shared" si="20"/>
        <v>-3.5459685054108574</v>
      </c>
      <c r="CV22" s="56">
        <f t="shared" si="20"/>
        <v>-3.5514879871618965</v>
      </c>
      <c r="CW22" s="56">
        <f t="shared" si="20"/>
        <v>-3.5265455636097234</v>
      </c>
      <c r="CX22" s="56">
        <f t="shared" si="15"/>
        <v>-3.6416117055806323</v>
      </c>
    </row>
    <row r="23" spans="1:102" s="62" customFormat="1" ht="12.95" customHeight="1" x14ac:dyDescent="0.2">
      <c r="A23" s="135" t="s">
        <v>151</v>
      </c>
      <c r="B23" s="62" t="s">
        <v>131</v>
      </c>
      <c r="C23" s="59">
        <v>18548.506000000001</v>
      </c>
      <c r="D23" s="59" t="s">
        <v>150</v>
      </c>
      <c r="E23" s="62">
        <f t="shared" si="21"/>
        <v>-9020.0108988952998</v>
      </c>
      <c r="F23" s="73">
        <f t="shared" si="22"/>
        <v>-9020</v>
      </c>
      <c r="G23" s="62">
        <f t="shared" si="23"/>
        <v>-2.8863999996247003E-2</v>
      </c>
      <c r="I23" s="73">
        <f t="shared" si="24"/>
        <v>-2.8863999996247003E-2</v>
      </c>
      <c r="O23" s="73"/>
      <c r="P23" s="136"/>
      <c r="Q23" s="137">
        <f t="shared" si="25"/>
        <v>3530.0060000000012</v>
      </c>
      <c r="S23" s="63">
        <v>0.1</v>
      </c>
      <c r="X23" s="138">
        <f t="shared" si="26"/>
        <v>6.9895900178513137E-9</v>
      </c>
      <c r="Y23" s="73">
        <f t="shared" si="27"/>
        <v>-2.9128378323986841E-2</v>
      </c>
      <c r="Z23" s="56">
        <f t="shared" si="28"/>
        <v>-9020</v>
      </c>
      <c r="AA23" s="56">
        <f t="shared" si="29"/>
        <v>-2.68091358429213E-2</v>
      </c>
      <c r="AB23" s="56">
        <f t="shared" si="30"/>
        <v>4.8968701415161436E-3</v>
      </c>
      <c r="AC23" s="56">
        <f t="shared" si="31"/>
        <v>-2.8863999996247003E-2</v>
      </c>
      <c r="AD23" s="56">
        <f t="shared" si="32"/>
        <v>-2.0548641533257028E-3</v>
      </c>
      <c r="AE23" s="140">
        <f t="shared" si="33"/>
        <v>4.2224666886229574E-7</v>
      </c>
      <c r="AF23" s="56">
        <f t="shared" si="34"/>
        <v>-2.8863999996247003E-2</v>
      </c>
      <c r="AG23" s="69"/>
      <c r="AH23" s="56">
        <f t="shared" si="35"/>
        <v>-3.3760870137763146E-2</v>
      </c>
      <c r="AI23" s="56">
        <f t="shared" si="36"/>
        <v>1.1412318303456286</v>
      </c>
      <c r="AJ23" s="56">
        <f t="shared" si="37"/>
        <v>-0.89519211313975811</v>
      </c>
      <c r="AK23" s="56">
        <f t="shared" si="38"/>
        <v>-0.26363350594369395</v>
      </c>
      <c r="AL23" s="56">
        <f t="shared" si="39"/>
        <v>-1.0789883444083497</v>
      </c>
      <c r="AM23" s="56">
        <f t="shared" si="40"/>
        <v>-0.59874225176855189</v>
      </c>
      <c r="AN23" s="56">
        <f t="shared" si="41"/>
        <v>-0.82867994877252049</v>
      </c>
      <c r="AO23" s="56">
        <f t="shared" si="41"/>
        <v>-0.82866616334641863</v>
      </c>
      <c r="AP23" s="56">
        <f t="shared" si="41"/>
        <v>-0.8285979672080489</v>
      </c>
      <c r="AQ23" s="56">
        <f t="shared" si="41"/>
        <v>-0.82826067727386399</v>
      </c>
      <c r="AR23" s="56">
        <f t="shared" si="41"/>
        <v>-0.82659430029158165</v>
      </c>
      <c r="AS23" s="56">
        <f t="shared" si="41"/>
        <v>-0.81840535789223967</v>
      </c>
      <c r="AT23" s="56">
        <f t="shared" si="41"/>
        <v>-0.77915239467915065</v>
      </c>
      <c r="AU23" s="56">
        <f t="shared" si="42"/>
        <v>-0.60824859712368617</v>
      </c>
      <c r="AV23" s="56"/>
      <c r="AW23" s="56"/>
      <c r="AX23" s="56"/>
      <c r="AY23" s="56"/>
      <c r="AZ23" s="56">
        <f t="shared" si="43"/>
        <v>6.9895900178512674E-9</v>
      </c>
      <c r="BA23" s="56">
        <f t="shared" si="44"/>
        <v>-2.3192424810655398E-3</v>
      </c>
      <c r="BB23" s="56">
        <f t="shared" si="45"/>
        <v>0.76012123582541713</v>
      </c>
      <c r="BC23" s="56">
        <f t="shared" si="46"/>
        <v>-0.10838787275486589</v>
      </c>
      <c r="BD23" s="56">
        <f t="shared" si="47"/>
        <v>-7.6274830760138879E-3</v>
      </c>
      <c r="BE23" s="56">
        <f t="shared" si="48"/>
        <v>-3.1098061216116304</v>
      </c>
      <c r="BF23" s="56">
        <f t="shared" si="49"/>
        <v>-62.914431850220197</v>
      </c>
      <c r="BG23" s="56">
        <f t="shared" si="50"/>
        <v>-9.384178141369782</v>
      </c>
      <c r="BH23" s="56">
        <f t="shared" si="50"/>
        <v>-9.3841758451376229</v>
      </c>
      <c r="BI23" s="56">
        <f t="shared" si="50"/>
        <v>-9.3841854206614528</v>
      </c>
      <c r="BJ23" s="56">
        <f t="shared" si="50"/>
        <v>-9.3841454897194563</v>
      </c>
      <c r="BK23" s="56">
        <f t="shared" si="50"/>
        <v>-9.3843120055217426</v>
      </c>
      <c r="BL23" s="56">
        <f t="shared" si="50"/>
        <v>-9.3836176114144276</v>
      </c>
      <c r="BM23" s="56">
        <f t="shared" si="50"/>
        <v>-9.386513204206306</v>
      </c>
      <c r="BN23" s="56">
        <f t="shared" si="51"/>
        <v>-9.3744363107526247</v>
      </c>
      <c r="BO23" s="56"/>
      <c r="BP23" s="56">
        <v>-5800</v>
      </c>
      <c r="BQ23" s="56">
        <f t="shared" si="0"/>
        <v>1.6717730296845579E-2</v>
      </c>
      <c r="BR23" s="56">
        <f t="shared" si="1"/>
        <v>-5.5865039602170131E-3</v>
      </c>
      <c r="BS23" s="56">
        <f t="shared" si="2"/>
        <v>2.2304234257062593E-2</v>
      </c>
      <c r="BT23" s="56">
        <f t="shared" si="3"/>
        <v>0.88340707693662157</v>
      </c>
      <c r="BU23" s="56">
        <f t="shared" si="4"/>
        <v>0.85080214545147204</v>
      </c>
      <c r="BV23" s="56">
        <f t="shared" si="5"/>
        <v>1.9712521323047967</v>
      </c>
      <c r="BW23" s="56">
        <f t="shared" si="6"/>
        <v>1.5092444141879697</v>
      </c>
      <c r="BX23" s="56">
        <f t="shared" si="52"/>
        <v>1.6737139920333739</v>
      </c>
      <c r="BY23" s="56">
        <f t="shared" si="52"/>
        <v>1.6737139921458344</v>
      </c>
      <c r="BZ23" s="56">
        <f t="shared" si="52"/>
        <v>1.6737139884857635</v>
      </c>
      <c r="CA23" s="56">
        <f t="shared" si="52"/>
        <v>1.6737141076040429</v>
      </c>
      <c r="CB23" s="56">
        <f t="shared" si="52"/>
        <v>1.6737102307877572</v>
      </c>
      <c r="CC23" s="56">
        <f t="shared" si="52"/>
        <v>1.6738363308014286</v>
      </c>
      <c r="CD23" s="56">
        <f t="shared" si="52"/>
        <v>1.6696525666639204</v>
      </c>
      <c r="CE23" s="56">
        <f t="shared" si="8"/>
        <v>1.3762161814822065</v>
      </c>
      <c r="CG23" s="56"/>
      <c r="CH23" s="71"/>
      <c r="CI23" s="56">
        <f t="shared" si="17"/>
        <v>-5800</v>
      </c>
      <c r="CJ23" s="56">
        <f t="shared" si="18"/>
        <v>1.7066797971474215E-2</v>
      </c>
      <c r="CK23" s="71" t="e">
        <f>#REF!+#REF!*CI23+#REF!*CI23^2</f>
        <v>#REF!</v>
      </c>
      <c r="CL23" s="56">
        <f t="shared" si="9"/>
        <v>3.4906767462863561E-4</v>
      </c>
      <c r="CM23" s="56">
        <f t="shared" si="10"/>
        <v>0.76069345262234545</v>
      </c>
      <c r="CN23" s="56">
        <f t="shared" si="11"/>
        <v>-7.7814331063866856E-4</v>
      </c>
      <c r="CO23" s="56">
        <f t="shared" si="12"/>
        <v>3.0655561041585466</v>
      </c>
      <c r="CP23" s="56">
        <f t="shared" si="13"/>
        <v>26.290465957235881</v>
      </c>
      <c r="CQ23" s="56">
        <f t="shared" si="20"/>
        <v>-3.2386870987857459</v>
      </c>
      <c r="CR23" s="56">
        <f t="shared" si="20"/>
        <v>-3.2386924478671886</v>
      </c>
      <c r="CS23" s="56">
        <f t="shared" si="20"/>
        <v>-3.2386700545689151</v>
      </c>
      <c r="CT23" s="56">
        <f t="shared" si="20"/>
        <v>-3.2387638017955882</v>
      </c>
      <c r="CU23" s="56">
        <f t="shared" si="20"/>
        <v>-3.2383713444333151</v>
      </c>
      <c r="CV23" s="56">
        <f t="shared" si="20"/>
        <v>-3.2400144031432845</v>
      </c>
      <c r="CW23" s="56">
        <f t="shared" si="20"/>
        <v>-3.2331373131131174</v>
      </c>
      <c r="CX23" s="56">
        <f t="shared" si="15"/>
        <v>-3.2619544469599715</v>
      </c>
    </row>
    <row r="24" spans="1:102" s="62" customFormat="1" ht="12.95" customHeight="1" x14ac:dyDescent="0.2">
      <c r="A24" s="135" t="s">
        <v>152</v>
      </c>
      <c r="B24" s="62" t="s">
        <v>131</v>
      </c>
      <c r="C24" s="59">
        <v>18564.393</v>
      </c>
      <c r="D24" s="59" t="s">
        <v>150</v>
      </c>
      <c r="E24" s="62">
        <f t="shared" si="21"/>
        <v>-9014.0120508614091</v>
      </c>
      <c r="F24" s="73">
        <f t="shared" si="22"/>
        <v>-9014</v>
      </c>
      <c r="G24" s="62">
        <f t="shared" si="23"/>
        <v>-3.1914799998048693E-2</v>
      </c>
      <c r="I24" s="73">
        <f t="shared" si="24"/>
        <v>-3.1914799998048693E-2</v>
      </c>
      <c r="O24" s="73"/>
      <c r="P24" s="136"/>
      <c r="Q24" s="137">
        <f t="shared" si="25"/>
        <v>3545.893</v>
      </c>
      <c r="S24" s="63">
        <v>0.1</v>
      </c>
      <c r="X24" s="138">
        <f t="shared" si="26"/>
        <v>6.4172853788426322E-7</v>
      </c>
      <c r="Y24" s="73">
        <f t="shared" si="27"/>
        <v>-2.938156385057988E-2</v>
      </c>
      <c r="Z24" s="56">
        <f t="shared" si="28"/>
        <v>-9014</v>
      </c>
      <c r="AA24" s="56">
        <f t="shared" si="29"/>
        <v>-2.6885297154458247E-2</v>
      </c>
      <c r="AB24" s="56">
        <f t="shared" si="30"/>
        <v>1.8829552115471812E-3</v>
      </c>
      <c r="AC24" s="56">
        <f t="shared" si="31"/>
        <v>-3.1914799998048693E-2</v>
      </c>
      <c r="AD24" s="56">
        <f t="shared" si="32"/>
        <v>-5.0295028435904457E-3</v>
      </c>
      <c r="AE24" s="140">
        <f t="shared" si="33"/>
        <v>2.5295898853684381E-6</v>
      </c>
      <c r="AF24" s="56">
        <f t="shared" si="34"/>
        <v>-3.1914799998048693E-2</v>
      </c>
      <c r="AG24" s="69"/>
      <c r="AH24" s="56">
        <f t="shared" si="35"/>
        <v>-3.3797755209595874E-2</v>
      </c>
      <c r="AI24" s="56">
        <f t="shared" si="36"/>
        <v>1.1426928215988243</v>
      </c>
      <c r="AJ24" s="56">
        <f t="shared" si="37"/>
        <v>-0.89765185332884267</v>
      </c>
      <c r="AK24" s="56">
        <f t="shared" si="38"/>
        <v>-0.26284560871946533</v>
      </c>
      <c r="AL24" s="56">
        <f t="shared" si="39"/>
        <v>-1.0734383141705668</v>
      </c>
      <c r="AM24" s="56">
        <f t="shared" si="40"/>
        <v>-0.59497865876116585</v>
      </c>
      <c r="AN24" s="56">
        <f t="shared" si="41"/>
        <v>-0.82404232388444532</v>
      </c>
      <c r="AO24" s="56">
        <f t="shared" si="41"/>
        <v>-0.82402821804114612</v>
      </c>
      <c r="AP24" s="56">
        <f t="shared" si="41"/>
        <v>-0.82395878724335792</v>
      </c>
      <c r="AQ24" s="56">
        <f t="shared" si="41"/>
        <v>-0.82361711567825335</v>
      </c>
      <c r="AR24" s="56">
        <f t="shared" si="41"/>
        <v>-0.82193756897931425</v>
      </c>
      <c r="AS24" s="56">
        <f t="shared" si="41"/>
        <v>-0.81372511363578559</v>
      </c>
      <c r="AT24" s="56">
        <f t="shared" si="41"/>
        <v>-0.77454588838629324</v>
      </c>
      <c r="AU24" s="56">
        <f t="shared" si="42"/>
        <v>-0.60455083666665654</v>
      </c>
      <c r="AV24" s="56"/>
      <c r="AW24" s="56"/>
      <c r="AX24" s="56"/>
      <c r="AY24" s="56"/>
      <c r="AZ24" s="56">
        <f t="shared" si="43"/>
        <v>6.4172853788426322E-7</v>
      </c>
      <c r="BA24" s="56">
        <f t="shared" si="44"/>
        <v>-2.496266696121633E-3</v>
      </c>
      <c r="BB24" s="56">
        <f t="shared" si="45"/>
        <v>0.76018231231906519</v>
      </c>
      <c r="BC24" s="56">
        <f t="shared" si="46"/>
        <v>-0.11553636732951517</v>
      </c>
      <c r="BD24" s="56">
        <f t="shared" si="47"/>
        <v>-9.3528966299007352E-3</v>
      </c>
      <c r="BE24" s="56">
        <f t="shared" si="48"/>
        <v>-3.1026123802096559</v>
      </c>
      <c r="BF24" s="56">
        <f t="shared" si="49"/>
        <v>-51.301506545788293</v>
      </c>
      <c r="BG24" s="56">
        <f t="shared" si="50"/>
        <v>-9.3749911620578334</v>
      </c>
      <c r="BH24" s="56">
        <f t="shared" si="50"/>
        <v>-9.3749883541063728</v>
      </c>
      <c r="BI24" s="56">
        <f t="shared" si="50"/>
        <v>-9.3750000684176324</v>
      </c>
      <c r="BJ24" s="56">
        <f t="shared" si="50"/>
        <v>-9.3749511981941875</v>
      </c>
      <c r="BK24" s="56">
        <f t="shared" si="50"/>
        <v>-9.3751550761236437</v>
      </c>
      <c r="BL24" s="56">
        <f t="shared" si="50"/>
        <v>-9.3743045197028572</v>
      </c>
      <c r="BM24" s="56">
        <f t="shared" si="50"/>
        <v>-9.3778527133114</v>
      </c>
      <c r="BN24" s="56">
        <f t="shared" si="51"/>
        <v>-9.3630465929940065</v>
      </c>
      <c r="BO24" s="56"/>
      <c r="BP24" s="56">
        <v>-5600</v>
      </c>
      <c r="BQ24" s="56">
        <f t="shared" si="0"/>
        <v>1.9468647601004124E-2</v>
      </c>
      <c r="BR24" s="56">
        <f t="shared" si="1"/>
        <v>-5.8008430556908373E-3</v>
      </c>
      <c r="BS24" s="56">
        <f t="shared" si="2"/>
        <v>2.5269490656694961E-2</v>
      </c>
      <c r="BT24" s="56">
        <f t="shared" si="3"/>
        <v>0.8546412176930609</v>
      </c>
      <c r="BU24" s="56">
        <f t="shared" si="4"/>
        <v>0.90208773409796472</v>
      </c>
      <c r="BV24" s="56">
        <f t="shared" si="5"/>
        <v>2.0783252812037167</v>
      </c>
      <c r="BW24" s="56">
        <f t="shared" si="6"/>
        <v>1.700351636374952</v>
      </c>
      <c r="BX24" s="56">
        <f t="shared" si="52"/>
        <v>1.7913128617553995</v>
      </c>
      <c r="BY24" s="56">
        <f t="shared" si="52"/>
        <v>1.7913128533687797</v>
      </c>
      <c r="BZ24" s="56">
        <f t="shared" si="52"/>
        <v>1.7913129815673896</v>
      </c>
      <c r="CA24" s="56">
        <f t="shared" si="52"/>
        <v>1.7913110219041548</v>
      </c>
      <c r="CB24" s="56">
        <f t="shared" si="52"/>
        <v>1.7913409757407761</v>
      </c>
      <c r="CC24" s="56">
        <f t="shared" si="52"/>
        <v>1.7908826876353703</v>
      </c>
      <c r="CD24" s="56">
        <f t="shared" si="52"/>
        <v>1.7977948614565393</v>
      </c>
      <c r="CE24" s="56">
        <f t="shared" si="8"/>
        <v>1.4994748633831936</v>
      </c>
      <c r="CG24" s="56"/>
      <c r="CH24" s="71"/>
      <c r="CI24" s="56">
        <f t="shared" si="17"/>
        <v>-5600</v>
      </c>
      <c r="CJ24" s="56">
        <f t="shared" si="18"/>
        <v>1.3943287957007139E-2</v>
      </c>
      <c r="CK24" s="71" t="e">
        <f>#REF!+#REF!*CI24+#REF!*CI24^2</f>
        <v>#REF!</v>
      </c>
      <c r="CL24" s="56">
        <f t="shared" si="9"/>
        <v>-5.5253596439969847E-3</v>
      </c>
      <c r="CM24" s="56">
        <f t="shared" si="10"/>
        <v>0.76322694008584313</v>
      </c>
      <c r="CN24" s="56">
        <f t="shared" si="11"/>
        <v>-0.23865855681375159</v>
      </c>
      <c r="CO24" s="56">
        <f t="shared" si="12"/>
        <v>-2.9774230899472514</v>
      </c>
      <c r="CP24" s="56">
        <f t="shared" si="13"/>
        <v>-12.155152244652227</v>
      </c>
      <c r="CQ24" s="56">
        <f t="shared" si="20"/>
        <v>-2.9321897983209997</v>
      </c>
      <c r="CR24" s="56">
        <f t="shared" si="20"/>
        <v>-2.9321795359129248</v>
      </c>
      <c r="CS24" s="56">
        <f t="shared" si="20"/>
        <v>-2.9322232507828785</v>
      </c>
      <c r="CT24" s="56">
        <f t="shared" si="20"/>
        <v>-2.9320370353465428</v>
      </c>
      <c r="CU24" s="56">
        <f t="shared" si="20"/>
        <v>-2.9328302197763501</v>
      </c>
      <c r="CV24" s="56">
        <f t="shared" si="20"/>
        <v>-2.929450719656046</v>
      </c>
      <c r="CW24" s="56">
        <f t="shared" si="20"/>
        <v>-2.9438331002170375</v>
      </c>
      <c r="CX24" s="56">
        <f t="shared" si="15"/>
        <v>-2.8822971883393089</v>
      </c>
    </row>
    <row r="25" spans="1:102" s="62" customFormat="1" ht="12.95" customHeight="1" x14ac:dyDescent="0.2">
      <c r="A25" s="135" t="s">
        <v>151</v>
      </c>
      <c r="B25" s="62" t="s">
        <v>131</v>
      </c>
      <c r="C25" s="59">
        <v>18601.467000000001</v>
      </c>
      <c r="D25" s="59" t="s">
        <v>150</v>
      </c>
      <c r="E25" s="62">
        <f t="shared" si="21"/>
        <v>-9000.0131025383489</v>
      </c>
      <c r="F25" s="73">
        <f t="shared" si="22"/>
        <v>-9000</v>
      </c>
      <c r="G25" s="62">
        <f t="shared" si="23"/>
        <v>-3.4699999996519182E-2</v>
      </c>
      <c r="I25" s="73">
        <f t="shared" si="24"/>
        <v>-3.4699999996519182E-2</v>
      </c>
      <c r="O25" s="73"/>
      <c r="P25" s="136"/>
      <c r="Q25" s="137">
        <f t="shared" si="25"/>
        <v>3582.9670000000006</v>
      </c>
      <c r="S25" s="63">
        <v>0.1</v>
      </c>
      <c r="X25" s="138">
        <f t="shared" si="26"/>
        <v>2.2385533535111993E-6</v>
      </c>
      <c r="Y25" s="73">
        <f t="shared" si="27"/>
        <v>-2.9968664716166288E-2</v>
      </c>
      <c r="Z25" s="56">
        <f t="shared" si="28"/>
        <v>-9000</v>
      </c>
      <c r="AA25" s="56">
        <f t="shared" si="29"/>
        <v>-2.7060120848823525E-2</v>
      </c>
      <c r="AB25" s="56">
        <f t="shared" si="30"/>
        <v>-8.1883459723228885E-4</v>
      </c>
      <c r="AC25" s="56">
        <f t="shared" si="31"/>
        <v>-3.4699999996519182E-2</v>
      </c>
      <c r="AD25" s="56">
        <f t="shared" si="32"/>
        <v>-7.6398791476956565E-3</v>
      </c>
      <c r="AE25" s="140">
        <f t="shared" si="33"/>
        <v>5.8367753391394913E-6</v>
      </c>
      <c r="AF25" s="56">
        <f t="shared" si="34"/>
        <v>-3.4699999996519182E-2</v>
      </c>
      <c r="AG25" s="69"/>
      <c r="AH25" s="56">
        <f t="shared" si="35"/>
        <v>-3.3881165399286893E-2</v>
      </c>
      <c r="AI25" s="56">
        <f t="shared" si="36"/>
        <v>1.1460990562552844</v>
      </c>
      <c r="AJ25" s="56">
        <f t="shared" si="37"/>
        <v>-0.90330730396630821</v>
      </c>
      <c r="AK25" s="56">
        <f t="shared" si="38"/>
        <v>-0.26096766297810814</v>
      </c>
      <c r="AL25" s="56">
        <f t="shared" si="39"/>
        <v>-1.0604329673045776</v>
      </c>
      <c r="AM25" s="56">
        <f t="shared" si="40"/>
        <v>-0.58620785171204426</v>
      </c>
      <c r="AN25" s="56">
        <f t="shared" si="41"/>
        <v>-0.813198129228484</v>
      </c>
      <c r="AO25" s="56">
        <f t="shared" si="41"/>
        <v>-0.8131832622229489</v>
      </c>
      <c r="AP25" s="56">
        <f t="shared" si="41"/>
        <v>-0.81311092820313302</v>
      </c>
      <c r="AQ25" s="56">
        <f t="shared" si="41"/>
        <v>-0.81275907269796377</v>
      </c>
      <c r="AR25" s="56">
        <f t="shared" si="41"/>
        <v>-0.81104939744991944</v>
      </c>
      <c r="AS25" s="56">
        <f t="shared" si="41"/>
        <v>-0.80278537063399957</v>
      </c>
      <c r="AT25" s="56">
        <f t="shared" si="41"/>
        <v>-0.76378835585423677</v>
      </c>
      <c r="AU25" s="56">
        <f t="shared" si="42"/>
        <v>-0.595922728933588</v>
      </c>
      <c r="AV25" s="56"/>
      <c r="AW25" s="56"/>
      <c r="AX25" s="56"/>
      <c r="AY25" s="56"/>
      <c r="AZ25" s="56">
        <f t="shared" si="43"/>
        <v>2.238553353511201E-6</v>
      </c>
      <c r="BA25" s="56">
        <f t="shared" si="44"/>
        <v>-2.9085438673427618E-3</v>
      </c>
      <c r="BB25" s="56">
        <f t="shared" si="45"/>
        <v>0.76037315224231217</v>
      </c>
      <c r="BC25" s="56">
        <f t="shared" si="46"/>
        <v>-0.1321976138880189</v>
      </c>
      <c r="BD25" s="56">
        <f t="shared" si="47"/>
        <v>-1.337811024449664E-2</v>
      </c>
      <c r="BE25" s="56">
        <f t="shared" si="48"/>
        <v>-3.0858216202876245</v>
      </c>
      <c r="BF25" s="56">
        <f t="shared" si="49"/>
        <v>-35.851614240882284</v>
      </c>
      <c r="BG25" s="56">
        <f t="shared" si="50"/>
        <v>-9.3535514504267425</v>
      </c>
      <c r="BH25" s="56">
        <f t="shared" si="50"/>
        <v>-9.3535474683033542</v>
      </c>
      <c r="BI25" s="56">
        <f t="shared" si="50"/>
        <v>-9.3535641026560032</v>
      </c>
      <c r="BJ25" s="56">
        <f t="shared" si="50"/>
        <v>-9.3534946165595514</v>
      </c>
      <c r="BK25" s="56">
        <f t="shared" si="50"/>
        <v>-9.3537848761031022</v>
      </c>
      <c r="BL25" s="56">
        <f t="shared" si="50"/>
        <v>-9.3525723546164912</v>
      </c>
      <c r="BM25" s="56">
        <f t="shared" si="50"/>
        <v>-9.3576368203226181</v>
      </c>
      <c r="BN25" s="56">
        <f t="shared" si="51"/>
        <v>-9.3364705848905594</v>
      </c>
      <c r="BO25" s="56"/>
      <c r="BP25" s="56">
        <v>-5400</v>
      </c>
      <c r="BQ25" s="56">
        <f t="shared" si="0"/>
        <v>2.1860538272225088E-2</v>
      </c>
      <c r="BR25" s="56">
        <f t="shared" si="1"/>
        <v>-5.9491665409948137E-3</v>
      </c>
      <c r="BS25" s="56">
        <f t="shared" si="2"/>
        <v>2.7809704813219902E-2</v>
      </c>
      <c r="BT25" s="56">
        <f t="shared" si="3"/>
        <v>0.82915151329217718</v>
      </c>
      <c r="BU25" s="56">
        <f t="shared" si="4"/>
        <v>0.94083205416022853</v>
      </c>
      <c r="BV25" s="56">
        <f t="shared" si="5"/>
        <v>2.1788195880376815</v>
      </c>
      <c r="BW25" s="56">
        <f t="shared" si="6"/>
        <v>1.9143355846786574</v>
      </c>
      <c r="BX25" s="56">
        <f t="shared" si="52"/>
        <v>1.9052425368028141</v>
      </c>
      <c r="BY25" s="56">
        <f t="shared" si="52"/>
        <v>1.9052423714889815</v>
      </c>
      <c r="BZ25" s="56">
        <f t="shared" si="52"/>
        <v>1.9052440554067345</v>
      </c>
      <c r="CA25" s="56">
        <f t="shared" si="52"/>
        <v>1.9052269023223842</v>
      </c>
      <c r="CB25" s="56">
        <f t="shared" si="52"/>
        <v>1.9054015911540418</v>
      </c>
      <c r="CC25" s="56">
        <f t="shared" si="52"/>
        <v>1.9036184147684529</v>
      </c>
      <c r="CD25" s="56">
        <f t="shared" si="52"/>
        <v>1.9214106044553423</v>
      </c>
      <c r="CE25" s="56">
        <f t="shared" si="8"/>
        <v>1.6227335452841807</v>
      </c>
      <c r="CG25" s="56"/>
      <c r="CH25" s="71"/>
      <c r="CI25" s="56">
        <f t="shared" si="17"/>
        <v>-5400</v>
      </c>
      <c r="CJ25" s="56">
        <f t="shared" si="18"/>
        <v>1.091390967963328E-2</v>
      </c>
      <c r="CK25" s="71" t="e">
        <f>#REF!+#REF!*CI25+#REF!*CI25^2</f>
        <v>#REF!</v>
      </c>
      <c r="CL25" s="56">
        <f t="shared" si="9"/>
        <v>-1.0946628592591809E-2</v>
      </c>
      <c r="CM25" s="56">
        <f t="shared" si="10"/>
        <v>0.7799346954656009</v>
      </c>
      <c r="CN25" s="56">
        <f t="shared" si="11"/>
        <v>-0.46821640765557604</v>
      </c>
      <c r="CO25" s="56">
        <f t="shared" si="12"/>
        <v>-2.7311361706037984</v>
      </c>
      <c r="CP25" s="56">
        <f t="shared" si="13"/>
        <v>-4.8040214571188153</v>
      </c>
      <c r="CQ25" s="56">
        <f t="shared" si="20"/>
        <v>-2.6218416697889415</v>
      </c>
      <c r="CR25" s="56">
        <f t="shared" si="20"/>
        <v>-2.6218302685950796</v>
      </c>
      <c r="CS25" s="56">
        <f t="shared" si="20"/>
        <v>-2.621885000929808</v>
      </c>
      <c r="CT25" s="56">
        <f t="shared" si="20"/>
        <v>-2.6216222383777894</v>
      </c>
      <c r="CU25" s="56">
        <f t="shared" si="20"/>
        <v>-2.6228833658512247</v>
      </c>
      <c r="CV25" s="56">
        <f t="shared" si="20"/>
        <v>-2.6168222488158657</v>
      </c>
      <c r="CW25" s="56">
        <f t="shared" si="20"/>
        <v>-2.6457651533052471</v>
      </c>
      <c r="CX25" s="56">
        <f t="shared" si="15"/>
        <v>-2.5026399297186463</v>
      </c>
    </row>
    <row r="26" spans="1:102" s="62" customFormat="1" ht="12.95" customHeight="1" x14ac:dyDescent="0.2">
      <c r="A26" s="135" t="s">
        <v>151</v>
      </c>
      <c r="B26" s="62" t="s">
        <v>131</v>
      </c>
      <c r="C26" s="59">
        <v>18625.298999999999</v>
      </c>
      <c r="D26" s="59" t="s">
        <v>150</v>
      </c>
      <c r="E26" s="62">
        <f t="shared" si="21"/>
        <v>-8991.0142640953673</v>
      </c>
      <c r="F26" s="73">
        <f t="shared" si="22"/>
        <v>-8991</v>
      </c>
      <c r="G26" s="62">
        <f t="shared" si="23"/>
        <v>-3.7776199998916127E-2</v>
      </c>
      <c r="I26" s="73">
        <f t="shared" si="24"/>
        <v>-3.7776199998916127E-2</v>
      </c>
      <c r="O26" s="73"/>
      <c r="P26" s="136"/>
      <c r="Q26" s="137">
        <f t="shared" si="25"/>
        <v>3606.7989999999991</v>
      </c>
      <c r="S26" s="63">
        <v>0.1</v>
      </c>
      <c r="X26" s="138">
        <f t="shared" si="26"/>
        <v>5.5247939011521617E-6</v>
      </c>
      <c r="Y26" s="73">
        <f t="shared" si="27"/>
        <v>-3.0343304263637606E-2</v>
      </c>
      <c r="Z26" s="56">
        <f t="shared" si="28"/>
        <v>-8991</v>
      </c>
      <c r="AA26" s="56">
        <f t="shared" si="29"/>
        <v>-2.7170357264135074E-2</v>
      </c>
      <c r="AB26" s="56">
        <f t="shared" si="30"/>
        <v>-3.8433931933598078E-3</v>
      </c>
      <c r="AC26" s="56">
        <f t="shared" si="31"/>
        <v>-3.7776199998916127E-2</v>
      </c>
      <c r="AD26" s="56">
        <f t="shared" si="32"/>
        <v>-1.0605842734781053E-2</v>
      </c>
      <c r="AE26" s="140">
        <f t="shared" si="33"/>
        <v>1.1248390011490805E-5</v>
      </c>
      <c r="AF26" s="56">
        <f t="shared" si="34"/>
        <v>-3.7776199998916127E-2</v>
      </c>
      <c r="AG26" s="69"/>
      <c r="AH26" s="56">
        <f t="shared" si="35"/>
        <v>-3.3932806805556319E-2</v>
      </c>
      <c r="AI26" s="56">
        <f t="shared" si="36"/>
        <v>1.1482863926185487</v>
      </c>
      <c r="AJ26" s="56">
        <f t="shared" si="37"/>
        <v>-0.90687957299372624</v>
      </c>
      <c r="AK26" s="56">
        <f t="shared" si="38"/>
        <v>-0.25973101686767758</v>
      </c>
      <c r="AL26" s="56">
        <f t="shared" si="39"/>
        <v>-1.0520314729978022</v>
      </c>
      <c r="AM26" s="56">
        <f t="shared" si="40"/>
        <v>-0.58057739324321322</v>
      </c>
      <c r="AN26" s="56">
        <f t="shared" si="41"/>
        <v>-0.80620982051745982</v>
      </c>
      <c r="AO26" s="56">
        <f t="shared" si="41"/>
        <v>-0.80619445458764483</v>
      </c>
      <c r="AP26" s="56">
        <f t="shared" si="41"/>
        <v>-0.80612023964360113</v>
      </c>
      <c r="AQ26" s="56">
        <f t="shared" si="41"/>
        <v>-0.80576187431129354</v>
      </c>
      <c r="AR26" s="56">
        <f t="shared" si="41"/>
        <v>-0.80403329634018617</v>
      </c>
      <c r="AS26" s="56">
        <f t="shared" si="41"/>
        <v>-0.79573858362396543</v>
      </c>
      <c r="AT26" s="56">
        <f t="shared" si="41"/>
        <v>-0.75686619027773538</v>
      </c>
      <c r="AU26" s="56">
        <f t="shared" si="42"/>
        <v>-0.59037608824804355</v>
      </c>
      <c r="AV26" s="56"/>
      <c r="AW26" s="56"/>
      <c r="AX26" s="56"/>
      <c r="AY26" s="56"/>
      <c r="AZ26" s="56">
        <f t="shared" si="43"/>
        <v>5.5247939011521634E-6</v>
      </c>
      <c r="BA26" s="56">
        <f t="shared" si="44"/>
        <v>-3.1729469995025314E-3</v>
      </c>
      <c r="BB26" s="56">
        <f t="shared" si="45"/>
        <v>0.76053159382260638</v>
      </c>
      <c r="BC26" s="56">
        <f t="shared" si="46"/>
        <v>-0.14289403427452532</v>
      </c>
      <c r="BD26" s="56">
        <f t="shared" si="47"/>
        <v>-1.5965038141476519E-2</v>
      </c>
      <c r="BE26" s="56">
        <f t="shared" si="48"/>
        <v>-3.0750225036824923</v>
      </c>
      <c r="BF26" s="56">
        <f t="shared" si="49"/>
        <v>-30.032399667856449</v>
      </c>
      <c r="BG26" s="56">
        <f t="shared" si="50"/>
        <v>-9.3397655486159721</v>
      </c>
      <c r="BH26" s="56">
        <f t="shared" si="50"/>
        <v>-9.33976083019847</v>
      </c>
      <c r="BI26" s="56">
        <f t="shared" si="50"/>
        <v>-9.3397805615200618</v>
      </c>
      <c r="BJ26" s="56">
        <f t="shared" si="50"/>
        <v>-9.3396980495140269</v>
      </c>
      <c r="BK26" s="56">
        <f t="shared" si="50"/>
        <v>-9.3400430925471483</v>
      </c>
      <c r="BL26" s="56">
        <f t="shared" si="50"/>
        <v>-9.3386001475640228</v>
      </c>
      <c r="BM26" s="56">
        <f t="shared" si="50"/>
        <v>-9.3446332773641085</v>
      </c>
      <c r="BN26" s="56">
        <f t="shared" si="51"/>
        <v>-9.3193860082526285</v>
      </c>
      <c r="BO26" s="56"/>
      <c r="BP26" s="56">
        <v>-5200</v>
      </c>
      <c r="BQ26" s="56">
        <f t="shared" si="0"/>
        <v>2.3901063368613404E-2</v>
      </c>
      <c r="BR26" s="56">
        <f t="shared" si="1"/>
        <v>-6.0314744161289457E-3</v>
      </c>
      <c r="BS26" s="56">
        <f t="shared" si="2"/>
        <v>2.993253778474235E-2</v>
      </c>
      <c r="BT26" s="56">
        <f t="shared" si="3"/>
        <v>0.80667024115268626</v>
      </c>
      <c r="BU26" s="56">
        <f t="shared" si="4"/>
        <v>0.96869755490914056</v>
      </c>
      <c r="BV26" s="56">
        <f t="shared" si="5"/>
        <v>2.2736715500209765</v>
      </c>
      <c r="BW26" s="56">
        <f t="shared" si="6"/>
        <v>2.1578541102102049</v>
      </c>
      <c r="BX26" s="56">
        <f t="shared" si="52"/>
        <v>2.0159284566707649</v>
      </c>
      <c r="BY26" s="56">
        <f t="shared" si="52"/>
        <v>2.015927452466348</v>
      </c>
      <c r="BZ26" s="56">
        <f t="shared" si="52"/>
        <v>2.0159352504199282</v>
      </c>
      <c r="CA26" s="56">
        <f t="shared" si="52"/>
        <v>2.0158746935834779</v>
      </c>
      <c r="CB26" s="56">
        <f t="shared" si="52"/>
        <v>2.0163447601430282</v>
      </c>
      <c r="CC26" s="56">
        <f t="shared" si="52"/>
        <v>2.0126836689256664</v>
      </c>
      <c r="CD26" s="56">
        <f t="shared" si="52"/>
        <v>2.0404943778017777</v>
      </c>
      <c r="CE26" s="56">
        <f t="shared" si="8"/>
        <v>1.7459922271851678</v>
      </c>
      <c r="CG26" s="56"/>
      <c r="CH26" s="71"/>
      <c r="CI26" s="56">
        <f t="shared" si="17"/>
        <v>-5200</v>
      </c>
      <c r="CJ26" s="56">
        <f t="shared" si="18"/>
        <v>8.4627626372090724E-3</v>
      </c>
      <c r="CK26" s="71" t="e">
        <f>#REF!+#REF!*CI26+#REF!*CI26^2</f>
        <v>#REF!</v>
      </c>
      <c r="CL26" s="56">
        <f t="shared" si="9"/>
        <v>-1.5438300731404331E-2</v>
      </c>
      <c r="CM26" s="56">
        <f t="shared" si="10"/>
        <v>0.81226868250899609</v>
      </c>
      <c r="CN26" s="56">
        <f t="shared" si="11"/>
        <v>-0.68119937232983063</v>
      </c>
      <c r="CO26" s="56">
        <f t="shared" si="12"/>
        <v>-2.4690076902215585</v>
      </c>
      <c r="CP26" s="56">
        <f t="shared" si="13"/>
        <v>-2.8606501504635067</v>
      </c>
      <c r="CQ26" s="56">
        <f t="shared" si="20"/>
        <v>-2.3016830477347425</v>
      </c>
      <c r="CR26" s="56">
        <f t="shared" si="20"/>
        <v>-2.3016798711595365</v>
      </c>
      <c r="CS26" s="56">
        <f t="shared" si="20"/>
        <v>-2.3016996989244207</v>
      </c>
      <c r="CT26" s="56">
        <f t="shared" si="20"/>
        <v>-2.301575929447274</v>
      </c>
      <c r="CU26" s="56">
        <f t="shared" si="20"/>
        <v>-2.3023482477250914</v>
      </c>
      <c r="CV26" s="56">
        <f t="shared" si="20"/>
        <v>-2.2975180622981992</v>
      </c>
      <c r="CW26" s="56">
        <f t="shared" si="20"/>
        <v>-2.3273138017736592</v>
      </c>
      <c r="CX26" s="56">
        <f t="shared" si="15"/>
        <v>-2.1229826710979856</v>
      </c>
    </row>
    <row r="27" spans="1:102" s="62" customFormat="1" ht="12.95" customHeight="1" x14ac:dyDescent="0.2">
      <c r="A27" s="135" t="s">
        <v>151</v>
      </c>
      <c r="B27" s="62" t="s">
        <v>131</v>
      </c>
      <c r="C27" s="59">
        <v>18630.596000000001</v>
      </c>
      <c r="D27" s="59" t="s">
        <v>150</v>
      </c>
      <c r="E27" s="62">
        <f t="shared" si="21"/>
        <v>-8989.0141446243815</v>
      </c>
      <c r="F27" s="73">
        <f t="shared" si="22"/>
        <v>-8989</v>
      </c>
      <c r="G27" s="62">
        <f t="shared" si="23"/>
        <v>-3.7459799998032395E-2</v>
      </c>
      <c r="I27" s="73">
        <f t="shared" si="24"/>
        <v>-3.7459799998032395E-2</v>
      </c>
      <c r="O27" s="73"/>
      <c r="P27" s="136"/>
      <c r="Q27" s="137">
        <f t="shared" si="25"/>
        <v>3612.0960000000014</v>
      </c>
      <c r="S27" s="63">
        <v>0.1</v>
      </c>
      <c r="X27" s="138">
        <f t="shared" si="26"/>
        <v>4.9470753556427109E-6</v>
      </c>
      <c r="Y27" s="73">
        <f t="shared" si="27"/>
        <v>-3.0426255119635221E-2</v>
      </c>
      <c r="Z27" s="56">
        <f t="shared" si="28"/>
        <v>-8989</v>
      </c>
      <c r="AA27" s="56">
        <f t="shared" si="29"/>
        <v>-2.7194624195372781E-2</v>
      </c>
      <c r="AB27" s="56">
        <f t="shared" si="30"/>
        <v>-3.5157292200660509E-3</v>
      </c>
      <c r="AC27" s="56">
        <f t="shared" si="31"/>
        <v>-3.7459799998032395E-2</v>
      </c>
      <c r="AD27" s="56">
        <f t="shared" si="32"/>
        <v>-1.0265175802659614E-2</v>
      </c>
      <c r="AE27" s="140">
        <f t="shared" si="33"/>
        <v>1.0537383425950845E-5</v>
      </c>
      <c r="AF27" s="56">
        <f t="shared" si="34"/>
        <v>-3.7459799998032395E-2</v>
      </c>
      <c r="AG27" s="69"/>
      <c r="AH27" s="56">
        <f t="shared" si="35"/>
        <v>-3.3944070777966344E-2</v>
      </c>
      <c r="AI27" s="56">
        <f t="shared" si="36"/>
        <v>1.1487721806328028</v>
      </c>
      <c r="AJ27" s="56">
        <f t="shared" si="37"/>
        <v>-0.907666553076107</v>
      </c>
      <c r="AK27" s="56">
        <f t="shared" si="38"/>
        <v>-0.25945306633127468</v>
      </c>
      <c r="AL27" s="56">
        <f t="shared" si="39"/>
        <v>-1.0501601218211878</v>
      </c>
      <c r="AM27" s="56">
        <f t="shared" si="40"/>
        <v>-0.57932700826620664</v>
      </c>
      <c r="AN27" s="56">
        <f t="shared" si="41"/>
        <v>-0.80465505344117116</v>
      </c>
      <c r="AO27" s="56">
        <f t="shared" si="41"/>
        <v>-0.8046395756565069</v>
      </c>
      <c r="AP27" s="56">
        <f t="shared" si="41"/>
        <v>-0.80456494136597856</v>
      </c>
      <c r="AQ27" s="56">
        <f t="shared" si="41"/>
        <v>-0.80420513403449545</v>
      </c>
      <c r="AR27" s="56">
        <f t="shared" si="41"/>
        <v>-0.80247240690720012</v>
      </c>
      <c r="AS27" s="56">
        <f t="shared" si="41"/>
        <v>-0.7941711403066577</v>
      </c>
      <c r="AT27" s="56">
        <f t="shared" si="41"/>
        <v>-0.75532723417496517</v>
      </c>
      <c r="AU27" s="56">
        <f t="shared" si="42"/>
        <v>-0.58914350142903338</v>
      </c>
      <c r="AV27" s="56"/>
      <c r="AW27" s="56"/>
      <c r="AX27" s="56"/>
      <c r="AY27" s="56"/>
      <c r="AZ27" s="56">
        <f t="shared" si="43"/>
        <v>4.9470753556427109E-6</v>
      </c>
      <c r="BA27" s="56">
        <f t="shared" si="44"/>
        <v>-3.2316309242624397E-3</v>
      </c>
      <c r="BB27" s="56">
        <f t="shared" si="45"/>
        <v>0.76057060684416777</v>
      </c>
      <c r="BC27" s="56">
        <f t="shared" si="46"/>
        <v>-0.14526942820949137</v>
      </c>
      <c r="BD27" s="56">
        <f t="shared" si="47"/>
        <v>-1.6539821432830552E-2</v>
      </c>
      <c r="BE27" s="56">
        <f t="shared" si="48"/>
        <v>-3.0726220624352916</v>
      </c>
      <c r="BF27" s="56">
        <f t="shared" si="49"/>
        <v>-28.98637056650405</v>
      </c>
      <c r="BG27" s="56">
        <f t="shared" si="50"/>
        <v>-9.3367016077003644</v>
      </c>
      <c r="BH27" s="56">
        <f t="shared" si="50"/>
        <v>-9.3366967279769995</v>
      </c>
      <c r="BI27" s="56">
        <f t="shared" si="50"/>
        <v>-9.3367171392666766</v>
      </c>
      <c r="BJ27" s="56">
        <f t="shared" si="50"/>
        <v>-9.336631761078106</v>
      </c>
      <c r="BK27" s="56">
        <f t="shared" si="50"/>
        <v>-9.3369888844062405</v>
      </c>
      <c r="BL27" s="56">
        <f t="shared" si="50"/>
        <v>-9.3354950193001027</v>
      </c>
      <c r="BM27" s="56">
        <f t="shared" si="50"/>
        <v>-9.3417426423126777</v>
      </c>
      <c r="BN27" s="56">
        <f t="shared" si="51"/>
        <v>-9.3155894356664213</v>
      </c>
      <c r="BO27" s="56"/>
      <c r="BP27" s="56">
        <v>-5000</v>
      </c>
      <c r="BQ27" s="56">
        <f t="shared" si="0"/>
        <v>2.5600761128751644E-2</v>
      </c>
      <c r="BR27" s="56">
        <f t="shared" si="1"/>
        <v>-6.04776668109323E-3</v>
      </c>
      <c r="BS27" s="56">
        <f t="shared" si="2"/>
        <v>3.1648527809844874E-2</v>
      </c>
      <c r="BT27" s="56">
        <f t="shared" si="3"/>
        <v>0.7869382630037125</v>
      </c>
      <c r="BU27" s="56">
        <f t="shared" si="4"/>
        <v>0.98709233603553281</v>
      </c>
      <c r="BV27" s="56">
        <f t="shared" si="5"/>
        <v>2.3636937448180904</v>
      </c>
      <c r="BW27" s="56">
        <f t="shared" si="6"/>
        <v>2.4400516369308933</v>
      </c>
      <c r="BX27" s="56">
        <f t="shared" si="52"/>
        <v>2.1237603292162315</v>
      </c>
      <c r="BY27" s="56">
        <f t="shared" si="52"/>
        <v>2.1237567852658357</v>
      </c>
      <c r="BZ27" s="56">
        <f t="shared" si="52"/>
        <v>2.1237793463426868</v>
      </c>
      <c r="CA27" s="56">
        <f t="shared" si="52"/>
        <v>2.1236357066004454</v>
      </c>
      <c r="CB27" s="56">
        <f t="shared" si="52"/>
        <v>2.1245496482985455</v>
      </c>
      <c r="CC27" s="56">
        <f t="shared" si="52"/>
        <v>2.1187111781189456</v>
      </c>
      <c r="CD27" s="56">
        <f t="shared" si="52"/>
        <v>2.155109529377075</v>
      </c>
      <c r="CE27" s="56">
        <f t="shared" si="8"/>
        <v>1.8692509090861549</v>
      </c>
      <c r="CG27" s="56"/>
      <c r="CH27" s="71"/>
      <c r="CI27" s="56">
        <f t="shared" si="17"/>
        <v>-5000</v>
      </c>
      <c r="CJ27" s="56">
        <f t="shared" si="18"/>
        <v>7.1373572715389168E-3</v>
      </c>
      <c r="CK27" s="71" t="e">
        <f>#REF!+#REF!*CI27+#REF!*CI27^2</f>
        <v>#REF!</v>
      </c>
      <c r="CL27" s="56">
        <f t="shared" si="9"/>
        <v>-1.8463403857212728E-2</v>
      </c>
      <c r="CM27" s="56">
        <f t="shared" si="10"/>
        <v>0.86287651394406617</v>
      </c>
      <c r="CN27" s="56">
        <f t="shared" si="11"/>
        <v>-0.86213266264835642</v>
      </c>
      <c r="CO27" s="56">
        <f t="shared" si="12"/>
        <v>-2.1789435569314963</v>
      </c>
      <c r="CP27" s="56">
        <f t="shared" si="13"/>
        <v>-1.9146247566469905</v>
      </c>
      <c r="CQ27" s="56">
        <f t="shared" si="20"/>
        <v>-1.9649249857161344</v>
      </c>
      <c r="CR27" s="56">
        <f t="shared" si="20"/>
        <v>-1.9649248762265104</v>
      </c>
      <c r="CS27" s="56">
        <f t="shared" si="20"/>
        <v>-1.9649260642518307</v>
      </c>
      <c r="CT27" s="56">
        <f t="shared" si="20"/>
        <v>-1.9649131733132306</v>
      </c>
      <c r="CU27" s="56">
        <f t="shared" si="20"/>
        <v>-1.9650530280231733</v>
      </c>
      <c r="CV27" s="56">
        <f t="shared" si="20"/>
        <v>-1.9635332127869407</v>
      </c>
      <c r="CW27" s="56">
        <f t="shared" si="20"/>
        <v>-1.9797623097594024</v>
      </c>
      <c r="CX27" s="56">
        <f t="shared" si="15"/>
        <v>-1.743325412477323</v>
      </c>
    </row>
    <row r="28" spans="1:102" s="62" customFormat="1" ht="12.95" customHeight="1" x14ac:dyDescent="0.2">
      <c r="A28" s="135" t="s">
        <v>152</v>
      </c>
      <c r="B28" s="62" t="s">
        <v>131</v>
      </c>
      <c r="C28" s="59">
        <v>18633.248</v>
      </c>
      <c r="D28" s="59" t="s">
        <v>150</v>
      </c>
      <c r="E28" s="62">
        <f t="shared" si="21"/>
        <v>-8988.0127633072134</v>
      </c>
      <c r="F28" s="73">
        <f t="shared" si="22"/>
        <v>-8988</v>
      </c>
      <c r="G28" s="62">
        <f t="shared" si="23"/>
        <v>-3.3801599998696474E-2</v>
      </c>
      <c r="I28" s="73">
        <f t="shared" si="24"/>
        <v>-3.3801599998696474E-2</v>
      </c>
      <c r="O28" s="73"/>
      <c r="P28" s="136"/>
      <c r="Q28" s="137">
        <f t="shared" si="25"/>
        <v>3614.7479999999996</v>
      </c>
      <c r="S28" s="63">
        <v>0.1</v>
      </c>
      <c r="X28" s="138">
        <f t="shared" si="26"/>
        <v>1.1114963356559906E-6</v>
      </c>
      <c r="Y28" s="73">
        <f t="shared" si="27"/>
        <v>-3.046768887862145E-2</v>
      </c>
      <c r="Z28" s="56">
        <f t="shared" si="28"/>
        <v>-8988</v>
      </c>
      <c r="AA28" s="56">
        <f t="shared" si="29"/>
        <v>-2.7206726191157944E-2</v>
      </c>
      <c r="AB28" s="56">
        <f t="shared" si="30"/>
        <v>1.4807377122657422E-4</v>
      </c>
      <c r="AC28" s="56">
        <f t="shared" si="31"/>
        <v>-3.3801599998696474E-2</v>
      </c>
      <c r="AD28" s="56">
        <f t="shared" si="32"/>
        <v>-6.5948738075385302E-3</v>
      </c>
      <c r="AE28" s="140">
        <f t="shared" si="33"/>
        <v>4.3492360537357752E-6</v>
      </c>
      <c r="AF28" s="56">
        <f t="shared" si="34"/>
        <v>-3.3801599998696474E-2</v>
      </c>
      <c r="AG28" s="69"/>
      <c r="AH28" s="56">
        <f t="shared" si="35"/>
        <v>-3.3949673769923049E-2</v>
      </c>
      <c r="AI28" s="56">
        <f t="shared" si="36"/>
        <v>1.1490150333431033</v>
      </c>
      <c r="AJ28" s="56">
        <f t="shared" si="37"/>
        <v>-0.90805910000232759</v>
      </c>
      <c r="AK28" s="56">
        <f t="shared" si="38"/>
        <v>-0.25931366180109744</v>
      </c>
      <c r="AL28" s="56">
        <f t="shared" si="39"/>
        <v>-1.0492238524754862</v>
      </c>
      <c r="AM28" s="56">
        <f t="shared" si="40"/>
        <v>-0.57870192781433871</v>
      </c>
      <c r="AN28" s="56">
        <f t="shared" si="41"/>
        <v>-0.80387742324964684</v>
      </c>
      <c r="AO28" s="56">
        <f t="shared" si="41"/>
        <v>-0.80386188940616199</v>
      </c>
      <c r="AP28" s="56">
        <f t="shared" si="41"/>
        <v>-0.803787045268894</v>
      </c>
      <c r="AQ28" s="56">
        <f t="shared" si="41"/>
        <v>-0.80342651761517991</v>
      </c>
      <c r="AR28" s="56">
        <f t="shared" si="41"/>
        <v>-0.80169172305358549</v>
      </c>
      <c r="AS28" s="56">
        <f t="shared" si="41"/>
        <v>-0.79338721586704641</v>
      </c>
      <c r="AT28" s="56">
        <f t="shared" si="41"/>
        <v>-0.75455766141523495</v>
      </c>
      <c r="AU28" s="56">
        <f t="shared" si="42"/>
        <v>-0.58852720801952874</v>
      </c>
      <c r="AV28" s="56"/>
      <c r="AW28" s="56"/>
      <c r="AX28" s="56"/>
      <c r="AY28" s="56"/>
      <c r="AZ28" s="56">
        <f t="shared" si="43"/>
        <v>1.1114963356559908E-6</v>
      </c>
      <c r="BA28" s="56">
        <f t="shared" si="44"/>
        <v>-3.260962687463505E-3</v>
      </c>
      <c r="BB28" s="56">
        <f t="shared" si="45"/>
        <v>0.76059063230009794</v>
      </c>
      <c r="BC28" s="56">
        <f t="shared" si="46"/>
        <v>-0.14645690462818861</v>
      </c>
      <c r="BD28" s="56">
        <f t="shared" si="47"/>
        <v>-1.6827199931453249E-2</v>
      </c>
      <c r="BE28" s="56">
        <f t="shared" si="48"/>
        <v>-3.0714217483103212</v>
      </c>
      <c r="BF28" s="56">
        <f t="shared" si="49"/>
        <v>-28.490145101550478</v>
      </c>
      <c r="BG28" s="56">
        <f t="shared" si="50"/>
        <v>-9.335169577533307</v>
      </c>
      <c r="BH28" s="56">
        <f t="shared" si="50"/>
        <v>-9.3351646174947973</v>
      </c>
      <c r="BI28" s="56">
        <f t="shared" si="50"/>
        <v>-9.3351853675641578</v>
      </c>
      <c r="BJ28" s="56">
        <f t="shared" si="50"/>
        <v>-9.3350985604444716</v>
      </c>
      <c r="BK28" s="56">
        <f t="shared" si="50"/>
        <v>-9.3354617101974302</v>
      </c>
      <c r="BL28" s="56">
        <f t="shared" si="50"/>
        <v>-9.3339424267680542</v>
      </c>
      <c r="BM28" s="56">
        <f t="shared" si="50"/>
        <v>-9.3402971842387963</v>
      </c>
      <c r="BN28" s="56">
        <f t="shared" si="51"/>
        <v>-9.3136911493733194</v>
      </c>
      <c r="BO28" s="56"/>
      <c r="BP28" s="56">
        <v>-4800</v>
      </c>
      <c r="BQ28" s="56">
        <f t="shared" si="0"/>
        <v>2.6971880088334406E-2</v>
      </c>
      <c r="BR28" s="56">
        <f t="shared" si="1"/>
        <v>-5.9980433358876664E-3</v>
      </c>
      <c r="BS28" s="56">
        <f t="shared" si="2"/>
        <v>3.2969923424222072E-2</v>
      </c>
      <c r="BT28" s="56">
        <f t="shared" si="3"/>
        <v>0.76971680962401234</v>
      </c>
      <c r="BU28" s="56">
        <f t="shared" si="4"/>
        <v>0.99719282068852766</v>
      </c>
      <c r="BV28" s="56">
        <f t="shared" si="5"/>
        <v>2.4495920006096887</v>
      </c>
      <c r="BW28" s="56">
        <f t="shared" si="6"/>
        <v>2.7739061332728001</v>
      </c>
      <c r="BX28" s="56">
        <f t="shared" si="52"/>
        <v>2.2290941698875808</v>
      </c>
      <c r="BY28" s="56">
        <f t="shared" si="52"/>
        <v>2.2290851945206422</v>
      </c>
      <c r="BZ28" s="56">
        <f t="shared" si="52"/>
        <v>2.2291342476276346</v>
      </c>
      <c r="CA28" s="56">
        <f t="shared" si="52"/>
        <v>2.2288661195184485</v>
      </c>
      <c r="CB28" s="56">
        <f t="shared" si="52"/>
        <v>2.2303305961426236</v>
      </c>
      <c r="CC28" s="56">
        <f t="shared" si="52"/>
        <v>2.222297697686495</v>
      </c>
      <c r="CD28" s="56">
        <f t="shared" si="52"/>
        <v>2.2653872115945948</v>
      </c>
      <c r="CE28" s="56">
        <f t="shared" si="8"/>
        <v>1.992509590987142</v>
      </c>
      <c r="CG28" s="56"/>
      <c r="CH28" s="71"/>
      <c r="CI28" s="56">
        <f t="shared" si="17"/>
        <v>-4800</v>
      </c>
      <c r="CJ28" s="56">
        <f t="shared" si="18"/>
        <v>7.573806070159169E-3</v>
      </c>
      <c r="CK28" s="71" t="e">
        <f>#REF!+#REF!*CI28+#REF!*CI28^2</f>
        <v>#REF!</v>
      </c>
      <c r="CL28" s="56">
        <f t="shared" si="9"/>
        <v>-1.9398074018175237E-2</v>
      </c>
      <c r="CM28" s="56">
        <f t="shared" si="10"/>
        <v>0.93505332325063506</v>
      </c>
      <c r="CN28" s="56">
        <f t="shared" si="11"/>
        <v>-0.98061643840704882</v>
      </c>
      <c r="CO28" s="56">
        <f t="shared" si="12"/>
        <v>-1.8448241414677233</v>
      </c>
      <c r="CP28" s="56">
        <f t="shared" si="13"/>
        <v>-1.3198566729394696</v>
      </c>
      <c r="CQ28" s="56">
        <f t="shared" si="20"/>
        <v>-1.6035395114139011</v>
      </c>
      <c r="CR28" s="56">
        <f t="shared" si="20"/>
        <v>-1.6035395114140407</v>
      </c>
      <c r="CS28" s="56">
        <f t="shared" si="20"/>
        <v>-1.6035395113962889</v>
      </c>
      <c r="CT28" s="56">
        <f t="shared" si="20"/>
        <v>-1.6035395136556547</v>
      </c>
      <c r="CU28" s="56">
        <f t="shared" si="20"/>
        <v>-1.6035392260920676</v>
      </c>
      <c r="CV28" s="56">
        <f t="shared" si="20"/>
        <v>-1.6035758058379388</v>
      </c>
      <c r="CW28" s="56">
        <f t="shared" si="20"/>
        <v>-1.5985382838368634</v>
      </c>
      <c r="CX28" s="56">
        <f t="shared" si="15"/>
        <v>-1.3636681538566622</v>
      </c>
    </row>
    <row r="29" spans="1:102" s="62" customFormat="1" ht="12.95" customHeight="1" x14ac:dyDescent="0.2">
      <c r="A29" s="135" t="s">
        <v>151</v>
      </c>
      <c r="B29" s="62" t="s">
        <v>131</v>
      </c>
      <c r="C29" s="59">
        <v>18633.254000000001</v>
      </c>
      <c r="D29" s="59" t="s">
        <v>150</v>
      </c>
      <c r="E29" s="62">
        <f t="shared" si="21"/>
        <v>-8988.0104977386218</v>
      </c>
      <c r="F29" s="73">
        <f t="shared" si="22"/>
        <v>-8988</v>
      </c>
      <c r="G29" s="62">
        <f t="shared" si="23"/>
        <v>-2.7801599997474113E-2</v>
      </c>
      <c r="I29" s="73">
        <f t="shared" si="24"/>
        <v>-2.7801599997474113E-2</v>
      </c>
      <c r="O29" s="73"/>
      <c r="P29" s="136"/>
      <c r="Q29" s="137">
        <f t="shared" si="25"/>
        <v>3614.7540000000008</v>
      </c>
      <c r="S29" s="63">
        <v>0.1</v>
      </c>
      <c r="X29" s="138">
        <f t="shared" si="26"/>
        <v>7.1080299221774548E-7</v>
      </c>
      <c r="Y29" s="73">
        <f t="shared" si="27"/>
        <v>-3.046768887862145E-2</v>
      </c>
      <c r="Z29" s="56">
        <f t="shared" si="28"/>
        <v>-8988</v>
      </c>
      <c r="AA29" s="56">
        <f t="shared" si="29"/>
        <v>-2.7206726191157944E-2</v>
      </c>
      <c r="AB29" s="56">
        <f t="shared" si="30"/>
        <v>6.1480737724489351E-3</v>
      </c>
      <c r="AC29" s="56">
        <f t="shared" si="31"/>
        <v>-2.7801599997474113E-2</v>
      </c>
      <c r="AD29" s="56">
        <f t="shared" si="32"/>
        <v>-5.9487380631616932E-4</v>
      </c>
      <c r="AE29" s="140">
        <f t="shared" si="33"/>
        <v>3.5387484544108733E-8</v>
      </c>
      <c r="AF29" s="56">
        <f t="shared" si="34"/>
        <v>-2.7801599997474113E-2</v>
      </c>
      <c r="AG29" s="69"/>
      <c r="AH29" s="56">
        <f t="shared" si="35"/>
        <v>-3.3949673769923049E-2</v>
      </c>
      <c r="AI29" s="56">
        <f t="shared" si="36"/>
        <v>1.1490150333431033</v>
      </c>
      <c r="AJ29" s="56">
        <f t="shared" si="37"/>
        <v>-0.90805910000232759</v>
      </c>
      <c r="AK29" s="56">
        <f t="shared" si="38"/>
        <v>-0.25931366180109744</v>
      </c>
      <c r="AL29" s="56">
        <f t="shared" si="39"/>
        <v>-1.0492238524754862</v>
      </c>
      <c r="AM29" s="56">
        <f t="shared" si="40"/>
        <v>-0.57870192781433871</v>
      </c>
      <c r="AN29" s="56">
        <f t="shared" si="41"/>
        <v>-0.80387742324964684</v>
      </c>
      <c r="AO29" s="56">
        <f t="shared" si="41"/>
        <v>-0.80386188940616199</v>
      </c>
      <c r="AP29" s="56">
        <f t="shared" si="41"/>
        <v>-0.803787045268894</v>
      </c>
      <c r="AQ29" s="56">
        <f t="shared" si="41"/>
        <v>-0.80342651761517991</v>
      </c>
      <c r="AR29" s="56">
        <f t="shared" si="41"/>
        <v>-0.80169172305358549</v>
      </c>
      <c r="AS29" s="56">
        <f t="shared" si="41"/>
        <v>-0.79338721586704641</v>
      </c>
      <c r="AT29" s="56">
        <f t="shared" si="41"/>
        <v>-0.75455766141523495</v>
      </c>
      <c r="AU29" s="56">
        <f t="shared" si="42"/>
        <v>-0.58852720801952874</v>
      </c>
      <c r="AV29" s="56"/>
      <c r="AW29" s="56"/>
      <c r="AX29" s="56"/>
      <c r="AY29" s="56"/>
      <c r="AZ29" s="56">
        <f t="shared" si="43"/>
        <v>7.1080299221774526E-7</v>
      </c>
      <c r="BA29" s="56">
        <f t="shared" si="44"/>
        <v>-3.260962687463505E-3</v>
      </c>
      <c r="BB29" s="56">
        <f t="shared" si="45"/>
        <v>0.76059063230009794</v>
      </c>
      <c r="BC29" s="56">
        <f t="shared" si="46"/>
        <v>-0.14645690462818861</v>
      </c>
      <c r="BD29" s="56">
        <f t="shared" si="47"/>
        <v>-1.6827199931453249E-2</v>
      </c>
      <c r="BE29" s="56">
        <f t="shared" si="48"/>
        <v>-3.0714217483103212</v>
      </c>
      <c r="BF29" s="56">
        <f t="shared" si="49"/>
        <v>-28.490145101550478</v>
      </c>
      <c r="BG29" s="56">
        <f t="shared" si="50"/>
        <v>-9.335169577533307</v>
      </c>
      <c r="BH29" s="56">
        <f t="shared" si="50"/>
        <v>-9.3351646174947973</v>
      </c>
      <c r="BI29" s="56">
        <f t="shared" si="50"/>
        <v>-9.3351853675641578</v>
      </c>
      <c r="BJ29" s="56">
        <f t="shared" si="50"/>
        <v>-9.3350985604444716</v>
      </c>
      <c r="BK29" s="56">
        <f t="shared" si="50"/>
        <v>-9.3354617101974302</v>
      </c>
      <c r="BL29" s="56">
        <f t="shared" si="50"/>
        <v>-9.3339424267680542</v>
      </c>
      <c r="BM29" s="56">
        <f t="shared" si="50"/>
        <v>-9.3402971842387963</v>
      </c>
      <c r="BN29" s="56">
        <f t="shared" si="51"/>
        <v>-9.3136911493733194</v>
      </c>
      <c r="BO29" s="56"/>
      <c r="BP29" s="56">
        <v>-4600</v>
      </c>
      <c r="BQ29" s="56">
        <f t="shared" si="0"/>
        <v>2.8027596006866367E-2</v>
      </c>
      <c r="BR29" s="56">
        <f t="shared" si="1"/>
        <v>-5.882304380512255E-3</v>
      </c>
      <c r="BS29" s="56">
        <f t="shared" si="2"/>
        <v>3.3909900387378622E-2</v>
      </c>
      <c r="BT29" s="56">
        <f t="shared" si="3"/>
        <v>0.75479271931400993</v>
      </c>
      <c r="BU29" s="56">
        <f t="shared" si="4"/>
        <v>0.99997229881276173</v>
      </c>
      <c r="BV29" s="56">
        <f t="shared" si="5"/>
        <v>2.5319818581747322</v>
      </c>
      <c r="BW29" s="56">
        <f t="shared" si="6"/>
        <v>3.1785450792981975</v>
      </c>
      <c r="BX29" s="56">
        <f t="shared" si="52"/>
        <v>2.3322553479772523</v>
      </c>
      <c r="BY29" s="56">
        <f t="shared" si="52"/>
        <v>2.3322373242393137</v>
      </c>
      <c r="BZ29" s="56">
        <f t="shared" si="52"/>
        <v>2.3323246635766206</v>
      </c>
      <c r="CA29" s="56">
        <f t="shared" si="52"/>
        <v>2.331901360460594</v>
      </c>
      <c r="CB29" s="56">
        <f t="shared" si="52"/>
        <v>2.3339512137425746</v>
      </c>
      <c r="CC29" s="56">
        <f t="shared" si="52"/>
        <v>2.3239832995428165</v>
      </c>
      <c r="CD29" s="56">
        <f t="shared" si="52"/>
        <v>2.371524391361624</v>
      </c>
      <c r="CE29" s="56">
        <f t="shared" si="8"/>
        <v>2.1157682728881291</v>
      </c>
      <c r="CG29" s="56"/>
      <c r="CH29" s="71"/>
      <c r="CI29" s="56">
        <f t="shared" si="17"/>
        <v>-4600</v>
      </c>
      <c r="CJ29" s="56">
        <f t="shared" si="18"/>
        <v>1.0470604175891726E-2</v>
      </c>
      <c r="CK29" s="71" t="e">
        <f>#REF!+#REF!*CI29+#REF!*CI29^2</f>
        <v>#REF!</v>
      </c>
      <c r="CL29" s="56">
        <f t="shared" si="9"/>
        <v>-1.7556991830974641E-2</v>
      </c>
      <c r="CM29" s="56">
        <f t="shared" si="10"/>
        <v>1.0300334001879057</v>
      </c>
      <c r="CN29" s="56">
        <f t="shared" si="11"/>
        <v>-0.97961050367815927</v>
      </c>
      <c r="CO29" s="56">
        <f t="shared" si="12"/>
        <v>-1.4453282267822718</v>
      </c>
      <c r="CP29" s="56">
        <f t="shared" si="13"/>
        <v>-0.88179242798214119</v>
      </c>
      <c r="CQ29" s="56">
        <f t="shared" si="20"/>
        <v>-1.2084250076473049</v>
      </c>
      <c r="CR29" s="56">
        <f t="shared" si="20"/>
        <v>-1.2084249039286443</v>
      </c>
      <c r="CS29" s="56">
        <f t="shared" si="20"/>
        <v>-1.2084236848331456</v>
      </c>
      <c r="CT29" s="56">
        <f t="shared" si="20"/>
        <v>-1.2084093560387825</v>
      </c>
      <c r="CU29" s="56">
        <f t="shared" si="20"/>
        <v>-1.2082409812974793</v>
      </c>
      <c r="CV29" s="56">
        <f t="shared" si="20"/>
        <v>-1.2062680128743737</v>
      </c>
      <c r="CW29" s="56">
        <f t="shared" si="20"/>
        <v>-1.1838648576442541</v>
      </c>
      <c r="CX29" s="56">
        <f t="shared" si="15"/>
        <v>-0.98401089523599961</v>
      </c>
    </row>
    <row r="30" spans="1:102" s="62" customFormat="1" ht="12.95" customHeight="1" x14ac:dyDescent="0.2">
      <c r="A30" s="135" t="s">
        <v>151</v>
      </c>
      <c r="B30" s="62" t="s">
        <v>131</v>
      </c>
      <c r="C30" s="59">
        <v>18646.487000000001</v>
      </c>
      <c r="D30" s="59" t="s">
        <v>150</v>
      </c>
      <c r="E30" s="62">
        <f t="shared" si="21"/>
        <v>-8983.0137862114316</v>
      </c>
      <c r="F30" s="73">
        <f t="shared" si="22"/>
        <v>-8983</v>
      </c>
      <c r="G30" s="62">
        <f t="shared" si="23"/>
        <v>-3.6510599995381199E-2</v>
      </c>
      <c r="I30" s="73">
        <f t="shared" si="24"/>
        <v>-3.6510599995381199E-2</v>
      </c>
      <c r="O30" s="73"/>
      <c r="P30" s="136"/>
      <c r="Q30" s="137">
        <f t="shared" si="25"/>
        <v>3627.987000000001</v>
      </c>
      <c r="S30" s="63">
        <v>0.1</v>
      </c>
      <c r="X30" s="138">
        <f t="shared" si="26"/>
        <v>3.4060785925295978E-6</v>
      </c>
      <c r="Y30" s="73">
        <f t="shared" si="27"/>
        <v>-3.0674438078050942E-2</v>
      </c>
      <c r="Z30" s="56">
        <f t="shared" si="28"/>
        <v>-8983</v>
      </c>
      <c r="AA30" s="56">
        <f t="shared" si="29"/>
        <v>-2.7266920810094249E-2</v>
      </c>
      <c r="AB30" s="56">
        <f t="shared" si="30"/>
        <v>-2.5332018698103267E-3</v>
      </c>
      <c r="AC30" s="56">
        <f t="shared" si="31"/>
        <v>-3.6510599995381199E-2</v>
      </c>
      <c r="AD30" s="56">
        <f t="shared" si="32"/>
        <v>-9.2436791852869502E-3</v>
      </c>
      <c r="AE30" s="140">
        <f t="shared" si="33"/>
        <v>8.544560488050723E-6</v>
      </c>
      <c r="AF30" s="56">
        <f t="shared" si="34"/>
        <v>-3.6510599995381199E-2</v>
      </c>
      <c r="AG30" s="69"/>
      <c r="AH30" s="56">
        <f t="shared" si="35"/>
        <v>-3.3977398125570872E-2</v>
      </c>
      <c r="AI30" s="56">
        <f t="shared" si="36"/>
        <v>1.1502288691649394</v>
      </c>
      <c r="AJ30" s="56">
        <f t="shared" si="37"/>
        <v>-0.91001234995205726</v>
      </c>
      <c r="AK30" s="56">
        <f t="shared" si="38"/>
        <v>-0.2586123396676262</v>
      </c>
      <c r="AL30" s="56">
        <f t="shared" si="39"/>
        <v>-1.0445365666624686</v>
      </c>
      <c r="AM30" s="56">
        <f t="shared" si="40"/>
        <v>-0.57557764011710111</v>
      </c>
      <c r="AN30" s="56">
        <f t="shared" si="41"/>
        <v>-0.79998680652208065</v>
      </c>
      <c r="AO30" s="56">
        <f t="shared" si="41"/>
        <v>-0.79997099108855496</v>
      </c>
      <c r="AP30" s="56">
        <f t="shared" si="41"/>
        <v>-0.79989509606668341</v>
      </c>
      <c r="AQ30" s="56">
        <f t="shared" si="41"/>
        <v>-0.79953097388474947</v>
      </c>
      <c r="AR30" s="56">
        <f t="shared" si="41"/>
        <v>-0.79778591444131164</v>
      </c>
      <c r="AS30" s="56">
        <f t="shared" si="41"/>
        <v>-0.78946556914852362</v>
      </c>
      <c r="AT30" s="56">
        <f t="shared" si="41"/>
        <v>-0.75070885286257172</v>
      </c>
      <c r="AU30" s="56">
        <f t="shared" si="42"/>
        <v>-0.58544574097200375</v>
      </c>
      <c r="AV30" s="56"/>
      <c r="AW30" s="56"/>
      <c r="AX30" s="56"/>
      <c r="AY30" s="56"/>
      <c r="AZ30" s="56">
        <f t="shared" si="43"/>
        <v>3.4060785925295965E-6</v>
      </c>
      <c r="BA30" s="56">
        <f t="shared" si="44"/>
        <v>-3.4075172679566947E-3</v>
      </c>
      <c r="BB30" s="56">
        <f t="shared" si="45"/>
        <v>0.76069595081131713</v>
      </c>
      <c r="BC30" s="56">
        <f t="shared" si="46"/>
        <v>-0.15239205475320089</v>
      </c>
      <c r="BD30" s="56">
        <f t="shared" si="47"/>
        <v>-1.8263954716884905E-2</v>
      </c>
      <c r="BE30" s="56">
        <f t="shared" si="48"/>
        <v>-3.0654191988900887</v>
      </c>
      <c r="BF30" s="56">
        <f t="shared" si="49"/>
        <v>-26.243168942242839</v>
      </c>
      <c r="BG30" s="56">
        <f t="shared" si="50"/>
        <v>-9.3275088016933339</v>
      </c>
      <c r="BH30" s="56">
        <f t="shared" si="50"/>
        <v>-9.3275034436017794</v>
      </c>
      <c r="BI30" s="56">
        <f t="shared" si="50"/>
        <v>-9.3275258750018377</v>
      </c>
      <c r="BJ30" s="56">
        <f t="shared" si="50"/>
        <v>-9.3274319666655199</v>
      </c>
      <c r="BK30" s="56">
        <f t="shared" si="50"/>
        <v>-9.327825105166724</v>
      </c>
      <c r="BL30" s="56">
        <f t="shared" si="50"/>
        <v>-9.326179166480415</v>
      </c>
      <c r="BM30" s="56">
        <f t="shared" si="50"/>
        <v>-9.3330684231277417</v>
      </c>
      <c r="BN30" s="56">
        <f t="shared" si="51"/>
        <v>-9.3041997179078031</v>
      </c>
      <c r="BO30" s="56"/>
      <c r="BP30" s="56">
        <v>-4400</v>
      </c>
      <c r="BQ30" s="56">
        <f t="shared" si="0"/>
        <v>2.8781500437938451E-2</v>
      </c>
      <c r="BR30" s="56">
        <f t="shared" si="1"/>
        <v>-5.7005498149669959E-3</v>
      </c>
      <c r="BS30" s="56">
        <f t="shared" si="2"/>
        <v>3.4482050252905447E-2</v>
      </c>
      <c r="BT30" s="56">
        <f t="shared" si="3"/>
        <v>0.74197997226827472</v>
      </c>
      <c r="BU30" s="56">
        <f t="shared" si="4"/>
        <v>0.99622961806570787</v>
      </c>
      <c r="BV30" s="56">
        <f t="shared" si="5"/>
        <v>2.6114034430225952</v>
      </c>
      <c r="BW30" s="56">
        <f t="shared" si="6"/>
        <v>3.6834565634681509</v>
      </c>
      <c r="BX30" s="56">
        <f t="shared" si="52"/>
        <v>2.4335420056807706</v>
      </c>
      <c r="BY30" s="56">
        <f t="shared" si="52"/>
        <v>2.4335117055086348</v>
      </c>
      <c r="BZ30" s="56">
        <f t="shared" si="52"/>
        <v>2.4336450702293555</v>
      </c>
      <c r="CA30" s="56">
        <f t="shared" si="52"/>
        <v>2.4330579579022382</v>
      </c>
      <c r="CB30" s="56">
        <f t="shared" si="52"/>
        <v>2.4356404014285618</v>
      </c>
      <c r="CC30" s="56">
        <f t="shared" si="52"/>
        <v>2.4242382444293482</v>
      </c>
      <c r="CD30" s="56">
        <f t="shared" si="52"/>
        <v>2.4737808614064343</v>
      </c>
      <c r="CE30" s="56">
        <f t="shared" si="8"/>
        <v>2.2390269547891162</v>
      </c>
      <c r="CG30" s="56"/>
      <c r="CH30" s="71"/>
      <c r="CI30" s="56">
        <f t="shared" si="17"/>
        <v>-4400</v>
      </c>
      <c r="CJ30" s="56">
        <f t="shared" si="18"/>
        <v>1.6381658386102449E-2</v>
      </c>
      <c r="CK30" s="71" t="e">
        <f>#REF!+#REF!*CI30+#REF!*CI30^2</f>
        <v>#REF!</v>
      </c>
      <c r="CL30" s="56">
        <f t="shared" si="9"/>
        <v>-1.2399842051836002E-2</v>
      </c>
      <c r="CM30" s="56">
        <f t="shared" si="10"/>
        <v>1.1381788680446674</v>
      </c>
      <c r="CN30" s="56">
        <f t="shared" si="11"/>
        <v>-0.77103587339982416</v>
      </c>
      <c r="CO30" s="56">
        <f t="shared" si="12"/>
        <v>-0.95728095313106154</v>
      </c>
      <c r="CP30" s="56">
        <f t="shared" si="13"/>
        <v>-0.51888406255975028</v>
      </c>
      <c r="CQ30" s="56">
        <f t="shared" si="20"/>
        <v>-0.77172183983990172</v>
      </c>
      <c r="CR30" s="56">
        <f t="shared" si="20"/>
        <v>-0.77171790542155461</v>
      </c>
      <c r="CS30" s="56">
        <f t="shared" si="20"/>
        <v>-0.77169503265243022</v>
      </c>
      <c r="CT30" s="56">
        <f t="shared" si="20"/>
        <v>-0.77156207172550095</v>
      </c>
      <c r="CU30" s="56">
        <f t="shared" si="20"/>
        <v>-0.7707895012141488</v>
      </c>
      <c r="CV30" s="56">
        <f t="shared" si="20"/>
        <v>-0.7663118796124504</v>
      </c>
      <c r="CW30" s="56">
        <f t="shared" si="20"/>
        <v>-0.74072891395435281</v>
      </c>
      <c r="CX30" s="56">
        <f t="shared" si="15"/>
        <v>-0.60435363661533792</v>
      </c>
    </row>
    <row r="31" spans="1:102" s="62" customFormat="1" ht="12.95" customHeight="1" x14ac:dyDescent="0.2">
      <c r="A31" s="135" t="s">
        <v>151</v>
      </c>
      <c r="B31" s="62" t="s">
        <v>131</v>
      </c>
      <c r="C31" s="59">
        <v>18649.134999999998</v>
      </c>
      <c r="D31" s="59" t="s">
        <v>150</v>
      </c>
      <c r="E31" s="62">
        <f t="shared" si="21"/>
        <v>-8982.0139152733227</v>
      </c>
      <c r="F31" s="73">
        <f t="shared" si="22"/>
        <v>-8982</v>
      </c>
      <c r="G31" s="62">
        <f t="shared" si="23"/>
        <v>-3.6852400000498164E-2</v>
      </c>
      <c r="I31" s="73">
        <f t="shared" si="24"/>
        <v>-3.6852400000498164E-2</v>
      </c>
      <c r="O31" s="73"/>
      <c r="P31" s="136"/>
      <c r="Q31" s="137">
        <f t="shared" si="25"/>
        <v>3630.6349999999984</v>
      </c>
      <c r="S31" s="63">
        <v>0.1</v>
      </c>
      <c r="X31" s="138">
        <f t="shared" si="26"/>
        <v>3.7659044057075914E-6</v>
      </c>
      <c r="Y31" s="73">
        <f t="shared" si="27"/>
        <v>-3.0715703490397969E-2</v>
      </c>
      <c r="Z31" s="56">
        <f t="shared" si="28"/>
        <v>-8982</v>
      </c>
      <c r="AA31" s="56">
        <f t="shared" si="29"/>
        <v>-2.7278896546183547E-2</v>
      </c>
      <c r="AB31" s="56">
        <f t="shared" si="30"/>
        <v>-2.8695152403249227E-3</v>
      </c>
      <c r="AC31" s="56">
        <f t="shared" si="31"/>
        <v>-3.6852400000498164E-2</v>
      </c>
      <c r="AD31" s="56">
        <f t="shared" si="32"/>
        <v>-9.5735034543146177E-3</v>
      </c>
      <c r="AE31" s="140">
        <f t="shared" si="33"/>
        <v>9.1651968389773935E-6</v>
      </c>
      <c r="AF31" s="56">
        <f t="shared" si="34"/>
        <v>-3.6852400000498164E-2</v>
      </c>
      <c r="AG31" s="69"/>
      <c r="AH31" s="56">
        <f t="shared" si="35"/>
        <v>-3.3982884760173242E-2</v>
      </c>
      <c r="AI31" s="56">
        <f t="shared" si="36"/>
        <v>1.1504715481894072</v>
      </c>
      <c r="AJ31" s="56">
        <f t="shared" si="37"/>
        <v>-0.91040109362210686</v>
      </c>
      <c r="AK31" s="56">
        <f t="shared" si="38"/>
        <v>-0.25847121415047952</v>
      </c>
      <c r="AL31" s="56">
        <f t="shared" si="39"/>
        <v>-1.0435979214286064</v>
      </c>
      <c r="AM31" s="56">
        <f t="shared" si="40"/>
        <v>-0.57495300447680808</v>
      </c>
      <c r="AN31" s="56">
        <f t="shared" ref="AN31:AT40" si="53">$AU31+$AB$7*SIN(AO31)</f>
        <v>-0.79920819016022016</v>
      </c>
      <c r="AO31" s="56">
        <f t="shared" si="53"/>
        <v>-0.79919231815270386</v>
      </c>
      <c r="AP31" s="56">
        <f t="shared" si="53"/>
        <v>-0.79911621263856492</v>
      </c>
      <c r="AQ31" s="56">
        <f t="shared" si="53"/>
        <v>-0.79875137302188548</v>
      </c>
      <c r="AR31" s="56">
        <f t="shared" si="53"/>
        <v>-0.7970042752088754</v>
      </c>
      <c r="AS31" s="56">
        <f t="shared" si="53"/>
        <v>-0.78868083547884393</v>
      </c>
      <c r="AT31" s="56">
        <f t="shared" si="53"/>
        <v>-0.74993890260926721</v>
      </c>
      <c r="AU31" s="56">
        <f t="shared" si="42"/>
        <v>-0.58482944756249911</v>
      </c>
      <c r="AV31" s="56"/>
      <c r="AW31" s="56"/>
      <c r="AX31" s="56"/>
      <c r="AY31" s="56"/>
      <c r="AZ31" s="56">
        <f t="shared" si="43"/>
        <v>3.765904405707594E-6</v>
      </c>
      <c r="BA31" s="56">
        <f t="shared" si="44"/>
        <v>-3.4368069442144212E-3</v>
      </c>
      <c r="BB31" s="56">
        <f t="shared" si="45"/>
        <v>0.76071805308333529</v>
      </c>
      <c r="BC31" s="56">
        <f t="shared" si="46"/>
        <v>-0.1535786337377236</v>
      </c>
      <c r="BD31" s="56">
        <f t="shared" si="47"/>
        <v>-1.8551277038803705E-2</v>
      </c>
      <c r="BE31" s="56">
        <f t="shared" si="48"/>
        <v>-3.064218485581562</v>
      </c>
      <c r="BF31" s="56">
        <f t="shared" si="49"/>
        <v>-25.835523124049693</v>
      </c>
      <c r="BG31" s="56">
        <f t="shared" ref="BG31:BM40" si="54">$BN31+$BB$7*SIN(BH31)</f>
        <v>-9.3259765166384021</v>
      </c>
      <c r="BH31" s="56">
        <f t="shared" si="54"/>
        <v>-9.3259710796658641</v>
      </c>
      <c r="BI31" s="56">
        <f t="shared" si="54"/>
        <v>-9.3259938447275417</v>
      </c>
      <c r="BJ31" s="56">
        <f t="shared" si="54"/>
        <v>-9.3258985251552069</v>
      </c>
      <c r="BK31" s="56">
        <f t="shared" si="54"/>
        <v>-9.3262976316597612</v>
      </c>
      <c r="BL31" s="56">
        <f t="shared" si="54"/>
        <v>-9.3246264525051412</v>
      </c>
      <c r="BM31" s="56">
        <f t="shared" si="54"/>
        <v>-9.3316223653422838</v>
      </c>
      <c r="BN31" s="56">
        <f t="shared" si="51"/>
        <v>-9.3023014316147012</v>
      </c>
      <c r="BO31" s="56"/>
      <c r="BP31" s="56">
        <v>-4200</v>
      </c>
      <c r="BQ31" s="56">
        <f t="shared" si="0"/>
        <v>2.9247280939715958E-2</v>
      </c>
      <c r="BR31" s="56">
        <f t="shared" si="1"/>
        <v>-5.4527796392518906E-3</v>
      </c>
      <c r="BS31" s="56">
        <f t="shared" si="2"/>
        <v>3.4700060578967851E-2</v>
      </c>
      <c r="BT31" s="56">
        <f t="shared" si="3"/>
        <v>0.73111924028472886</v>
      </c>
      <c r="BU31" s="56">
        <f t="shared" si="4"/>
        <v>0.98661540247142732</v>
      </c>
      <c r="BV31" s="56">
        <f t="shared" si="5"/>
        <v>2.6883345495695741</v>
      </c>
      <c r="BW31" s="56">
        <f t="shared" si="6"/>
        <v>4.3366939945038592</v>
      </c>
      <c r="BX31" s="56">
        <f t="shared" si="52"/>
        <v>2.5332285731374546</v>
      </c>
      <c r="BY31" s="56">
        <f t="shared" si="52"/>
        <v>2.5331845836202609</v>
      </c>
      <c r="BZ31" s="56">
        <f t="shared" si="52"/>
        <v>2.5333638192828549</v>
      </c>
      <c r="CA31" s="56">
        <f t="shared" si="52"/>
        <v>2.5326333818099998</v>
      </c>
      <c r="CB31" s="56">
        <f t="shared" si="52"/>
        <v>2.5356078044223223</v>
      </c>
      <c r="CC31" s="56">
        <f t="shared" si="52"/>
        <v>2.5234566690539317</v>
      </c>
      <c r="CD31" s="56">
        <f t="shared" si="52"/>
        <v>2.5724752983191492</v>
      </c>
      <c r="CE31" s="56">
        <f t="shared" si="8"/>
        <v>2.3622856366901033</v>
      </c>
      <c r="CG31" s="56"/>
      <c r="CH31" s="71"/>
      <c r="CI31" s="56">
        <f t="shared" si="17"/>
        <v>-4200</v>
      </c>
      <c r="CJ31" s="56">
        <f t="shared" si="18"/>
        <v>2.5100562522016322E-2</v>
      </c>
      <c r="CK31" s="71" t="e">
        <f>#REF!+#REF!*CI31+#REF!*CI31^2</f>
        <v>#REF!</v>
      </c>
      <c r="CL31" s="56">
        <f t="shared" si="9"/>
        <v>-4.1467184176996368E-3</v>
      </c>
      <c r="CM31" s="56">
        <f t="shared" si="10"/>
        <v>1.2233881219595839</v>
      </c>
      <c r="CN31" s="56">
        <f t="shared" si="11"/>
        <v>-0.2930644455673469</v>
      </c>
      <c r="CO31" s="56">
        <f t="shared" si="12"/>
        <v>-0.37424513934663955</v>
      </c>
      <c r="CP31" s="56">
        <f t="shared" si="13"/>
        <v>-0.18933762203226692</v>
      </c>
      <c r="CQ31" s="56">
        <f t="shared" si="20"/>
        <v>-0.294314734845737</v>
      </c>
      <c r="CR31" s="56">
        <f t="shared" si="20"/>
        <v>-0.29430676008559481</v>
      </c>
      <c r="CS31" s="56">
        <f t="shared" si="20"/>
        <v>-0.29427203921609263</v>
      </c>
      <c r="CT31" s="56">
        <f t="shared" si="20"/>
        <v>-0.29412087418985994</v>
      </c>
      <c r="CU31" s="56">
        <f t="shared" si="20"/>
        <v>-0.29346282423990971</v>
      </c>
      <c r="CV31" s="56">
        <f t="shared" si="20"/>
        <v>-0.29059972802768319</v>
      </c>
      <c r="CW31" s="56">
        <f t="shared" si="20"/>
        <v>-0.27817086989332807</v>
      </c>
      <c r="CX31" s="56">
        <f t="shared" si="15"/>
        <v>-0.22469637799467623</v>
      </c>
    </row>
    <row r="32" spans="1:102" s="62" customFormat="1" ht="12.95" customHeight="1" x14ac:dyDescent="0.2">
      <c r="A32" s="135" t="s">
        <v>151</v>
      </c>
      <c r="B32" s="62" t="s">
        <v>131</v>
      </c>
      <c r="C32" s="59">
        <v>18654.43</v>
      </c>
      <c r="D32" s="59" t="s">
        <v>150</v>
      </c>
      <c r="E32" s="62">
        <f t="shared" si="21"/>
        <v>-8980.0145509918693</v>
      </c>
      <c r="F32" s="73">
        <f t="shared" si="22"/>
        <v>-8980</v>
      </c>
      <c r="G32" s="62">
        <f t="shared" si="23"/>
        <v>-3.8535999996383907E-2</v>
      </c>
      <c r="I32" s="73">
        <f t="shared" si="24"/>
        <v>-3.8535999996383907E-2</v>
      </c>
      <c r="O32" s="73"/>
      <c r="P32" s="136"/>
      <c r="Q32" s="137">
        <f t="shared" si="25"/>
        <v>3635.9300000000003</v>
      </c>
      <c r="S32" s="63">
        <v>0.1</v>
      </c>
      <c r="X32" s="138">
        <f t="shared" si="26"/>
        <v>5.9874333299235994E-6</v>
      </c>
      <c r="Y32" s="73">
        <f t="shared" si="27"/>
        <v>-3.0798149306480671E-2</v>
      </c>
      <c r="Z32" s="56">
        <f t="shared" si="28"/>
        <v>-8980</v>
      </c>
      <c r="AA32" s="56">
        <f t="shared" si="29"/>
        <v>-2.7302784698539778E-2</v>
      </c>
      <c r="AB32" s="56">
        <f t="shared" si="30"/>
        <v>-4.5422003356575258E-3</v>
      </c>
      <c r="AC32" s="56">
        <f t="shared" si="31"/>
        <v>-3.8535999996383907E-2</v>
      </c>
      <c r="AD32" s="56">
        <f t="shared" si="32"/>
        <v>-1.1233215297844129E-2</v>
      </c>
      <c r="AE32" s="140">
        <f t="shared" si="33"/>
        <v>1.2618512592771936E-5</v>
      </c>
      <c r="AF32" s="56">
        <f t="shared" si="34"/>
        <v>-3.8535999996383907E-2</v>
      </c>
      <c r="AG32" s="69"/>
      <c r="AH32" s="56">
        <f t="shared" si="35"/>
        <v>-3.3993799660726381E-2</v>
      </c>
      <c r="AI32" s="56">
        <f t="shared" si="36"/>
        <v>1.1509568151216607</v>
      </c>
      <c r="AJ32" s="56">
        <f t="shared" si="37"/>
        <v>-0.9111766639005322</v>
      </c>
      <c r="AK32" s="56">
        <f t="shared" si="38"/>
        <v>-0.25818810066938591</v>
      </c>
      <c r="AL32" s="56">
        <f t="shared" si="39"/>
        <v>-1.0417194426104071</v>
      </c>
      <c r="AM32" s="56">
        <f t="shared" si="40"/>
        <v>-0.57370395394018547</v>
      </c>
      <c r="AN32" s="56">
        <f t="shared" si="53"/>
        <v>-0.79765046458200362</v>
      </c>
      <c r="AO32" s="56">
        <f t="shared" si="53"/>
        <v>-0.79763447917424524</v>
      </c>
      <c r="AP32" s="56">
        <f t="shared" si="53"/>
        <v>-0.79755795237731775</v>
      </c>
      <c r="AQ32" s="56">
        <f t="shared" si="53"/>
        <v>-0.79719167942430957</v>
      </c>
      <c r="AR32" s="56">
        <f t="shared" si="53"/>
        <v>-0.79544051964886786</v>
      </c>
      <c r="AS32" s="56">
        <f t="shared" si="53"/>
        <v>-0.78711096447709417</v>
      </c>
      <c r="AT32" s="56">
        <f t="shared" si="53"/>
        <v>-0.748398814026634</v>
      </c>
      <c r="AU32" s="56">
        <f t="shared" si="42"/>
        <v>-0.58359686074348893</v>
      </c>
      <c r="AV32" s="56"/>
      <c r="AW32" s="56"/>
      <c r="AX32" s="56"/>
      <c r="AY32" s="56"/>
      <c r="AZ32" s="56">
        <f t="shared" si="43"/>
        <v>5.9874333299235994E-6</v>
      </c>
      <c r="BA32" s="56">
        <f t="shared" si="44"/>
        <v>-3.4953646079408933E-3</v>
      </c>
      <c r="BB32" s="56">
        <f t="shared" si="45"/>
        <v>0.76076329658047293</v>
      </c>
      <c r="BC32" s="56">
        <f t="shared" si="46"/>
        <v>-0.15595133534081596</v>
      </c>
      <c r="BD32" s="56">
        <f t="shared" si="47"/>
        <v>-1.9125891795083304E-2</v>
      </c>
      <c r="BE32" s="56">
        <f t="shared" si="48"/>
        <v>-3.0618168467752835</v>
      </c>
      <c r="BF32" s="56">
        <f t="shared" si="49"/>
        <v>-25.056959882138589</v>
      </c>
      <c r="BG32" s="56">
        <f t="shared" si="54"/>
        <v>-9.3229118110559668</v>
      </c>
      <c r="BH32" s="56">
        <f t="shared" si="54"/>
        <v>-9.3229062170794617</v>
      </c>
      <c r="BI32" s="56">
        <f t="shared" si="54"/>
        <v>-9.3229296467567533</v>
      </c>
      <c r="BJ32" s="56">
        <f t="shared" si="54"/>
        <v>-9.3228315140824751</v>
      </c>
      <c r="BK32" s="56">
        <f t="shared" si="54"/>
        <v>-9.3232425256291371</v>
      </c>
      <c r="BL32" s="56">
        <f t="shared" si="54"/>
        <v>-9.3215209598937872</v>
      </c>
      <c r="BM32" s="56">
        <f t="shared" si="54"/>
        <v>-9.3287299311690894</v>
      </c>
      <c r="BN32" s="56">
        <f t="shared" si="51"/>
        <v>-9.298504859028494</v>
      </c>
      <c r="BO32" s="56"/>
      <c r="BP32" s="56">
        <v>-4000</v>
      </c>
      <c r="BQ32" s="56">
        <f t="shared" si="0"/>
        <v>2.9438534749576271E-2</v>
      </c>
      <c r="BR32" s="56">
        <f t="shared" si="1"/>
        <v>-5.1389938533669393E-3</v>
      </c>
      <c r="BS32" s="56">
        <f t="shared" si="2"/>
        <v>3.4577528602943212E-2</v>
      </c>
      <c r="BT32" s="56">
        <f t="shared" si="3"/>
        <v>0.72207647799856556</v>
      </c>
      <c r="BU32" s="56">
        <f t="shared" si="4"/>
        <v>0.97165480065962972</v>
      </c>
      <c r="BV32" s="56">
        <f t="shared" si="5"/>
        <v>2.7632020475338828</v>
      </c>
      <c r="BW32" s="56">
        <f t="shared" si="6"/>
        <v>5.2223273683990383</v>
      </c>
      <c r="BX32" s="56">
        <f t="shared" ref="BX32:CD41" si="55">$CE32+$AB$7*SIN(BY32)</f>
        <v>2.6315692787805363</v>
      </c>
      <c r="BY32" s="56">
        <f t="shared" si="55"/>
        <v>2.6315131996915393</v>
      </c>
      <c r="BZ32" s="56">
        <f t="shared" si="55"/>
        <v>2.6317280416750899</v>
      </c>
      <c r="CA32" s="56">
        <f t="shared" si="55"/>
        <v>2.6309048304489022</v>
      </c>
      <c r="CB32" s="56">
        <f t="shared" si="55"/>
        <v>2.6340570821892233</v>
      </c>
      <c r="CC32" s="56">
        <f t="shared" si="55"/>
        <v>2.6219560234474004</v>
      </c>
      <c r="CD32" s="56">
        <f t="shared" si="55"/>
        <v>2.6679804271196588</v>
      </c>
      <c r="CE32" s="56">
        <f t="shared" si="8"/>
        <v>2.4855443185910904</v>
      </c>
      <c r="CG32" s="56"/>
      <c r="CH32" s="71"/>
      <c r="CI32" s="56">
        <f t="shared" si="17"/>
        <v>-4000</v>
      </c>
      <c r="CJ32" s="56">
        <f t="shared" si="18"/>
        <v>3.485300757917157E-2</v>
      </c>
      <c r="CK32" s="71" t="e">
        <f>#REF!+#REF!*CI32+#REF!*CI32^2</f>
        <v>#REF!</v>
      </c>
      <c r="CL32" s="56">
        <f t="shared" si="9"/>
        <v>5.4144728295953013E-3</v>
      </c>
      <c r="CM32" s="56">
        <f t="shared" si="10"/>
        <v>1.2319759488954813</v>
      </c>
      <c r="CN32" s="56">
        <f t="shared" si="11"/>
        <v>0.32983363646489611</v>
      </c>
      <c r="CO32" s="56">
        <f t="shared" si="12"/>
        <v>0.25931265164301298</v>
      </c>
      <c r="CP32" s="56">
        <f t="shared" si="13"/>
        <v>0.13038778535335857</v>
      </c>
      <c r="CQ32" s="56">
        <f t="shared" si="20"/>
        <v>0.20345163457486221</v>
      </c>
      <c r="CR32" s="56">
        <f t="shared" si="20"/>
        <v>0.20344534057196084</v>
      </c>
      <c r="CS32" s="56">
        <f t="shared" si="20"/>
        <v>0.20341856338710915</v>
      </c>
      <c r="CT32" s="56">
        <f t="shared" si="20"/>
        <v>0.20330464427444095</v>
      </c>
      <c r="CU32" s="56">
        <f t="shared" si="20"/>
        <v>0.2028200240961629</v>
      </c>
      <c r="CV32" s="56">
        <f t="shared" si="20"/>
        <v>0.20075895281327416</v>
      </c>
      <c r="CW32" s="56">
        <f t="shared" si="20"/>
        <v>0.1920028283332873</v>
      </c>
      <c r="CX32" s="56">
        <f t="shared" si="15"/>
        <v>0.15496088062598545</v>
      </c>
    </row>
    <row r="33" spans="1:102" s="62" customFormat="1" ht="12.95" customHeight="1" x14ac:dyDescent="0.2">
      <c r="A33" s="135" t="s">
        <v>151</v>
      </c>
      <c r="B33" s="62" t="s">
        <v>131</v>
      </c>
      <c r="C33" s="59">
        <v>18662.366999999998</v>
      </c>
      <c r="D33" s="59" t="s">
        <v>150</v>
      </c>
      <c r="E33" s="62">
        <f t="shared" si="21"/>
        <v>-8977.0175813408969</v>
      </c>
      <c r="F33" s="73">
        <f t="shared" si="22"/>
        <v>-8977</v>
      </c>
      <c r="G33" s="62">
        <f t="shared" si="23"/>
        <v>-4.6561399998608977E-2</v>
      </c>
      <c r="I33" s="73">
        <f t="shared" si="24"/>
        <v>-4.6561399998608977E-2</v>
      </c>
      <c r="O33" s="73"/>
      <c r="P33" s="136"/>
      <c r="Q33" s="137">
        <f t="shared" si="25"/>
        <v>3643.8669999999984</v>
      </c>
      <c r="S33" s="63">
        <v>0.1</v>
      </c>
      <c r="X33" s="138">
        <f t="shared" si="26"/>
        <v>2.4460320575446651E-5</v>
      </c>
      <c r="Y33" s="73">
        <f t="shared" si="27"/>
        <v>-3.092160441955915E-2</v>
      </c>
      <c r="Z33" s="56">
        <f t="shared" si="28"/>
        <v>-8977</v>
      </c>
      <c r="AA33" s="56">
        <f t="shared" si="29"/>
        <v>-2.7338458380029448E-2</v>
      </c>
      <c r="AB33" s="56">
        <f t="shared" si="30"/>
        <v>-1.2551374156170678E-2</v>
      </c>
      <c r="AC33" s="56">
        <f t="shared" si="31"/>
        <v>-4.6561399998608977E-2</v>
      </c>
      <c r="AD33" s="56">
        <f t="shared" si="32"/>
        <v>-1.9222941618579528E-2</v>
      </c>
      <c r="AE33" s="140">
        <f t="shared" si="33"/>
        <v>3.6952148447131697E-5</v>
      </c>
      <c r="AF33" s="56">
        <f t="shared" si="34"/>
        <v>-4.6561399998608977E-2</v>
      </c>
      <c r="AG33" s="69"/>
      <c r="AH33" s="56">
        <f t="shared" si="35"/>
        <v>-3.4010025842438299E-2</v>
      </c>
      <c r="AI33" s="56">
        <f t="shared" si="36"/>
        <v>1.1516844821187948</v>
      </c>
      <c r="AJ33" s="56">
        <f t="shared" si="37"/>
        <v>-0.91233520648313793</v>
      </c>
      <c r="AK33" s="56">
        <f t="shared" si="38"/>
        <v>-0.25776127180647834</v>
      </c>
      <c r="AL33" s="56">
        <f t="shared" si="39"/>
        <v>-1.0388987530098694</v>
      </c>
      <c r="AM33" s="56">
        <f t="shared" si="40"/>
        <v>-0.57183092783566358</v>
      </c>
      <c r="AN33" s="56">
        <f t="shared" si="53"/>
        <v>-0.79531264439238969</v>
      </c>
      <c r="AO33" s="56">
        <f t="shared" si="53"/>
        <v>-0.7952964882607283</v>
      </c>
      <c r="AP33" s="56">
        <f t="shared" si="53"/>
        <v>-0.79521932882635127</v>
      </c>
      <c r="AQ33" s="56">
        <f t="shared" si="53"/>
        <v>-0.79485090981893614</v>
      </c>
      <c r="AR33" s="56">
        <f t="shared" si="53"/>
        <v>-0.79309369435970722</v>
      </c>
      <c r="AS33" s="56">
        <f t="shared" si="53"/>
        <v>-0.78475515006931773</v>
      </c>
      <c r="AT33" s="56">
        <f t="shared" si="53"/>
        <v>-0.74608821183876495</v>
      </c>
      <c r="AU33" s="56">
        <f t="shared" si="42"/>
        <v>-0.58174798051497412</v>
      </c>
      <c r="AV33" s="56"/>
      <c r="AW33" s="56"/>
      <c r="AX33" s="56"/>
      <c r="AY33" s="56"/>
      <c r="AZ33" s="56">
        <f t="shared" si="43"/>
        <v>2.4460320575446651E-5</v>
      </c>
      <c r="BA33" s="56">
        <f t="shared" si="44"/>
        <v>-3.5831460395297013E-3</v>
      </c>
      <c r="BB33" s="56">
        <f t="shared" si="45"/>
        <v>0.7608337599589754</v>
      </c>
      <c r="BC33" s="56">
        <f t="shared" si="46"/>
        <v>-0.15950923681029769</v>
      </c>
      <c r="BD33" s="56">
        <f t="shared" si="47"/>
        <v>-1.9987736856357394E-2</v>
      </c>
      <c r="BE33" s="56">
        <f t="shared" si="48"/>
        <v>-3.0582138416487163</v>
      </c>
      <c r="BF33" s="56">
        <f t="shared" si="49"/>
        <v>-23.973011226061722</v>
      </c>
      <c r="BG33" s="56">
        <f t="shared" si="54"/>
        <v>-9.3183144035239369</v>
      </c>
      <c r="BH33" s="56">
        <f t="shared" si="54"/>
        <v>-9.3183085759890059</v>
      </c>
      <c r="BI33" s="56">
        <f t="shared" si="54"/>
        <v>-9.3183329956293957</v>
      </c>
      <c r="BJ33" s="56">
        <f t="shared" si="54"/>
        <v>-9.318230667401961</v>
      </c>
      <c r="BK33" s="56">
        <f t="shared" si="54"/>
        <v>-9.3186594568299288</v>
      </c>
      <c r="BL33" s="56">
        <f t="shared" si="54"/>
        <v>-9.3168625541600054</v>
      </c>
      <c r="BM33" s="56">
        <f t="shared" si="54"/>
        <v>-9.3243904589711448</v>
      </c>
      <c r="BN33" s="56">
        <f t="shared" si="51"/>
        <v>-9.2928100001491813</v>
      </c>
      <c r="BO33" s="56"/>
      <c r="BP33" s="56">
        <v>-3800</v>
      </c>
      <c r="BQ33" s="56">
        <f t="shared" si="0"/>
        <v>2.9368673271656008E-2</v>
      </c>
      <c r="BR33" s="56">
        <f t="shared" si="1"/>
        <v>-4.7591924573121402E-3</v>
      </c>
      <c r="BS33" s="56">
        <f t="shared" si="2"/>
        <v>3.412786572896815E-2</v>
      </c>
      <c r="BT33" s="56">
        <f t="shared" si="3"/>
        <v>0.71474116327886628</v>
      </c>
      <c r="BU33" s="56">
        <f t="shared" si="4"/>
        <v>0.95176658330012975</v>
      </c>
      <c r="BV33" s="56">
        <f t="shared" si="5"/>
        <v>2.836391819008774</v>
      </c>
      <c r="BW33" s="56">
        <f t="shared" si="6"/>
        <v>6.5021160780305065</v>
      </c>
      <c r="BX33" s="56">
        <f t="shared" si="55"/>
        <v>2.7288016043690164</v>
      </c>
      <c r="BY33" s="56">
        <f t="shared" si="55"/>
        <v>2.7287385013475238</v>
      </c>
      <c r="BZ33" s="56">
        <f t="shared" si="55"/>
        <v>2.7289688335529476</v>
      </c>
      <c r="CA33" s="56">
        <f t="shared" si="55"/>
        <v>2.7281279859986318</v>
      </c>
      <c r="CB33" s="56">
        <f t="shared" si="55"/>
        <v>2.7311960780487614</v>
      </c>
      <c r="CC33" s="56">
        <f t="shared" si="55"/>
        <v>2.7199810886630447</v>
      </c>
      <c r="CD33" s="56">
        <f t="shared" si="55"/>
        <v>2.7607173657228961</v>
      </c>
      <c r="CE33" s="56">
        <f t="shared" si="8"/>
        <v>2.6088030004920775</v>
      </c>
      <c r="CG33" s="56"/>
      <c r="CH33" s="71"/>
      <c r="CI33" s="56">
        <f t="shared" si="17"/>
        <v>-3800</v>
      </c>
      <c r="CJ33" s="56">
        <f t="shared" si="18"/>
        <v>4.2829746780206859E-2</v>
      </c>
      <c r="CK33" s="71" t="e">
        <f>#REF!+#REF!*CI33+#REF!*CI33^2</f>
        <v>#REF!</v>
      </c>
      <c r="CL33" s="56">
        <f t="shared" si="9"/>
        <v>1.3461073508550848E-2</v>
      </c>
      <c r="CM33" s="56">
        <f t="shared" si="10"/>
        <v>1.1571542593574531</v>
      </c>
      <c r="CN33" s="56">
        <f t="shared" si="11"/>
        <v>0.80381488998625894</v>
      </c>
      <c r="CO33" s="56">
        <f t="shared" si="12"/>
        <v>0.85686590046940103</v>
      </c>
      <c r="CP33" s="56">
        <f t="shared" si="13"/>
        <v>0.45672573162158819</v>
      </c>
      <c r="CQ33" s="56">
        <f t="shared" si="20"/>
        <v>0.6867913499517162</v>
      </c>
      <c r="CR33" s="56">
        <f t="shared" si="20"/>
        <v>0.68678591006444178</v>
      </c>
      <c r="CS33" s="56">
        <f t="shared" si="20"/>
        <v>0.68675659895773578</v>
      </c>
      <c r="CT33" s="56">
        <f t="shared" si="20"/>
        <v>0.68659867747946568</v>
      </c>
      <c r="CU33" s="56">
        <f t="shared" si="20"/>
        <v>0.6857481844040384</v>
      </c>
      <c r="CV33" s="56">
        <f t="shared" si="20"/>
        <v>0.68117793988758124</v>
      </c>
      <c r="CW33" s="56">
        <f t="shared" si="20"/>
        <v>0.65690113911174597</v>
      </c>
      <c r="CX33" s="56">
        <f t="shared" si="15"/>
        <v>0.53461813924664714</v>
      </c>
    </row>
    <row r="34" spans="1:102" s="62" customFormat="1" ht="12.95" customHeight="1" x14ac:dyDescent="0.2">
      <c r="A34" s="135" t="s">
        <v>152</v>
      </c>
      <c r="B34" s="62" t="s">
        <v>131</v>
      </c>
      <c r="C34" s="59">
        <v>18678.274000000001</v>
      </c>
      <c r="D34" s="59" t="s">
        <v>150</v>
      </c>
      <c r="E34" s="62">
        <f t="shared" si="21"/>
        <v>-8971.0111814117026</v>
      </c>
      <c r="F34" s="73">
        <f t="shared" si="22"/>
        <v>-8971</v>
      </c>
      <c r="G34" s="62">
        <f t="shared" si="23"/>
        <v>-2.961219999633613E-2</v>
      </c>
      <c r="I34" s="73">
        <f t="shared" si="24"/>
        <v>-2.961219999633613E-2</v>
      </c>
      <c r="O34" s="73"/>
      <c r="P34" s="136"/>
      <c r="Q34" s="137">
        <f t="shared" si="25"/>
        <v>3659.7740000000013</v>
      </c>
      <c r="S34" s="63">
        <v>0.1</v>
      </c>
      <c r="X34" s="138">
        <f t="shared" si="26"/>
        <v>2.4196998964733254E-7</v>
      </c>
      <c r="Y34" s="73">
        <f t="shared" si="27"/>
        <v>-3.1167738455029237E-2</v>
      </c>
      <c r="Z34" s="56">
        <f t="shared" si="28"/>
        <v>-8971</v>
      </c>
      <c r="AA34" s="56">
        <f t="shared" si="29"/>
        <v>-2.7409233342042379E-2</v>
      </c>
      <c r="AB34" s="56">
        <f t="shared" si="30"/>
        <v>4.4297503690964787E-3</v>
      </c>
      <c r="AC34" s="56">
        <f t="shared" si="31"/>
        <v>-2.961219999633613E-2</v>
      </c>
      <c r="AD34" s="56">
        <f t="shared" si="32"/>
        <v>-2.2029666542937518E-3</v>
      </c>
      <c r="AE34" s="140">
        <f t="shared" si="33"/>
        <v>4.8530620799302067E-7</v>
      </c>
      <c r="AF34" s="56">
        <f t="shared" si="34"/>
        <v>-2.961219999633613E-2</v>
      </c>
      <c r="AG34" s="69"/>
      <c r="AH34" s="56">
        <f t="shared" si="35"/>
        <v>-3.4041950365432609E-2</v>
      </c>
      <c r="AI34" s="56">
        <f t="shared" si="36"/>
        <v>1.1531389386435644</v>
      </c>
      <c r="AJ34" s="56">
        <f t="shared" si="37"/>
        <v>-0.91463483196484774</v>
      </c>
      <c r="AK34" s="56">
        <f t="shared" si="38"/>
        <v>-0.25689982645004406</v>
      </c>
      <c r="AL34" s="56">
        <f t="shared" si="39"/>
        <v>-1.0332466737768005</v>
      </c>
      <c r="AM34" s="56">
        <f t="shared" si="40"/>
        <v>-0.56808684034206125</v>
      </c>
      <c r="AN34" s="56">
        <f t="shared" si="53"/>
        <v>-0.79063257160083311</v>
      </c>
      <c r="AO34" s="56">
        <f t="shared" si="53"/>
        <v>-0.79061607182453408</v>
      </c>
      <c r="AP34" s="56">
        <f t="shared" si="53"/>
        <v>-0.79053764476339561</v>
      </c>
      <c r="AQ34" s="56">
        <f t="shared" si="53"/>
        <v>-0.79016494864391607</v>
      </c>
      <c r="AR34" s="56">
        <f t="shared" si="53"/>
        <v>-0.78839575804799833</v>
      </c>
      <c r="AS34" s="56">
        <f t="shared" si="53"/>
        <v>-0.78003990109808996</v>
      </c>
      <c r="AT34" s="56">
        <f t="shared" si="53"/>
        <v>-0.74146532372247542</v>
      </c>
      <c r="AU34" s="56">
        <f t="shared" si="42"/>
        <v>-0.57805022005794449</v>
      </c>
      <c r="AV34" s="56"/>
      <c r="AW34" s="56"/>
      <c r="AX34" s="56"/>
      <c r="AY34" s="56"/>
      <c r="AZ34" s="56">
        <f t="shared" si="43"/>
        <v>2.4196998964733201E-7</v>
      </c>
      <c r="BA34" s="56">
        <f t="shared" si="44"/>
        <v>-3.7585051129868565E-3</v>
      </c>
      <c r="BB34" s="56">
        <f t="shared" si="45"/>
        <v>0.76098404516980023</v>
      </c>
      <c r="BC34" s="56">
        <f t="shared" si="46"/>
        <v>-0.16662082998713126</v>
      </c>
      <c r="BD34" s="56">
        <f t="shared" si="47"/>
        <v>-2.1711133931876656E-2</v>
      </c>
      <c r="BE34" s="56">
        <f t="shared" si="48"/>
        <v>-3.0510057538855739</v>
      </c>
      <c r="BF34" s="56">
        <f t="shared" si="49"/>
        <v>-22.063147707218626</v>
      </c>
      <c r="BG34" s="56">
        <f t="shared" si="54"/>
        <v>-9.3091182623123938</v>
      </c>
      <c r="BH34" s="56">
        <f t="shared" si="54"/>
        <v>-9.3091119750130797</v>
      </c>
      <c r="BI34" s="56">
        <f t="shared" si="54"/>
        <v>-9.3091383482757504</v>
      </c>
      <c r="BJ34" s="56">
        <f t="shared" si="54"/>
        <v>-9.3090277201102616</v>
      </c>
      <c r="BK34" s="56">
        <f t="shared" si="54"/>
        <v>-9.3094917635667809</v>
      </c>
      <c r="BL34" s="56">
        <f t="shared" si="54"/>
        <v>-9.3075451079019871</v>
      </c>
      <c r="BM34" s="56">
        <f t="shared" si="54"/>
        <v>-9.3157083980626378</v>
      </c>
      <c r="BN34" s="56">
        <f t="shared" si="51"/>
        <v>-9.2814202823905632</v>
      </c>
      <c r="BO34" s="56"/>
      <c r="BP34" s="56">
        <v>-3600</v>
      </c>
      <c r="BQ34" s="56">
        <f t="shared" ref="BQ34:BQ65" si="56">AB$3+AB$4*BP34+AB$5*BP34^2+BS34</f>
        <v>2.9050887307463427E-2</v>
      </c>
      <c r="BR34" s="56">
        <f t="shared" ref="BR34:BR65" si="57">AB$3+AB$4*BP34+AB$5*BP34^2</f>
        <v>-4.3133754510874932E-3</v>
      </c>
      <c r="BS34" s="56">
        <f t="shared" si="2"/>
        <v>3.3364262758550922E-2</v>
      </c>
      <c r="BT34" s="56">
        <f t="shared" si="3"/>
        <v>0.70902454083104316</v>
      </c>
      <c r="BU34" s="56">
        <f t="shared" si="4"/>
        <v>0.92727881147842584</v>
      </c>
      <c r="BV34" s="56">
        <f t="shared" si="5"/>
        <v>2.9082574353705879</v>
      </c>
      <c r="BW34" s="56">
        <f t="shared" si="6"/>
        <v>8.5324347935168365</v>
      </c>
      <c r="BX34" s="56">
        <f t="shared" si="55"/>
        <v>2.8251496212318128</v>
      </c>
      <c r="BY34" s="56">
        <f t="shared" si="55"/>
        <v>2.8250874533896702</v>
      </c>
      <c r="BZ34" s="56">
        <f t="shared" si="55"/>
        <v>2.825306173338535</v>
      </c>
      <c r="CA34" s="56">
        <f t="shared" si="55"/>
        <v>2.824536599690612</v>
      </c>
      <c r="CB34" s="56">
        <f t="shared" si="55"/>
        <v>2.8272435137551311</v>
      </c>
      <c r="CC34" s="56">
        <f t="shared" si="55"/>
        <v>2.8177114455077179</v>
      </c>
      <c r="CD34" s="56">
        <f t="shared" si="55"/>
        <v>2.8511492351156114</v>
      </c>
      <c r="CE34" s="56">
        <f t="shared" ref="CE34:CE65" si="58">RADIANS($AB$9)+$AB$18*(BP34-AB$15)</f>
        <v>2.7320616823930646</v>
      </c>
      <c r="CG34" s="56"/>
      <c r="CH34" s="71"/>
      <c r="CI34" s="56">
        <f t="shared" si="17"/>
        <v>-3600</v>
      </c>
      <c r="CJ34" s="56">
        <f t="shared" si="18"/>
        <v>4.7223707099837184E-2</v>
      </c>
      <c r="CK34" s="71" t="e">
        <f>#REF!+#REF!*CI34+#REF!*CI34^2</f>
        <v>#REF!</v>
      </c>
      <c r="CL34" s="56">
        <f t="shared" si="9"/>
        <v>1.8172819792373753E-2</v>
      </c>
      <c r="CM34" s="56">
        <f t="shared" si="10"/>
        <v>1.0495316089970579</v>
      </c>
      <c r="CN34" s="56">
        <f t="shared" si="11"/>
        <v>0.99142380566508936</v>
      </c>
      <c r="CO34" s="56">
        <f t="shared" si="12"/>
        <v>1.3629207247323267</v>
      </c>
      <c r="CP34" s="56">
        <f t="shared" si="13"/>
        <v>0.81107957443673417</v>
      </c>
      <c r="CQ34" s="56">
        <f t="shared" ref="CQ34:CW49" si="59">$CX34+$BB$7*SIN(CR34)</f>
        <v>1.1314862440607467</v>
      </c>
      <c r="CR34" s="56">
        <f t="shared" si="59"/>
        <v>1.1314859657009648</v>
      </c>
      <c r="CS34" s="56">
        <f t="shared" si="59"/>
        <v>1.131483238715234</v>
      </c>
      <c r="CT34" s="56">
        <f t="shared" si="59"/>
        <v>1.1314565243020007</v>
      </c>
      <c r="CU34" s="56">
        <f t="shared" si="59"/>
        <v>1.1311949017294203</v>
      </c>
      <c r="CV34" s="56">
        <f t="shared" si="59"/>
        <v>1.1286403979382196</v>
      </c>
      <c r="CW34" s="56">
        <f t="shared" si="59"/>
        <v>1.1043843234581752</v>
      </c>
      <c r="CX34" s="56">
        <f t="shared" si="15"/>
        <v>0.91427539786730883</v>
      </c>
    </row>
    <row r="35" spans="1:102" s="62" customFormat="1" ht="12.95" customHeight="1" x14ac:dyDescent="0.2">
      <c r="A35" s="135" t="s">
        <v>151</v>
      </c>
      <c r="B35" s="62" t="s">
        <v>131</v>
      </c>
      <c r="C35" s="59">
        <v>18715.346000000001</v>
      </c>
      <c r="D35" s="59" t="s">
        <v>150</v>
      </c>
      <c r="E35" s="62">
        <f t="shared" si="21"/>
        <v>-8957.012988278173</v>
      </c>
      <c r="F35" s="73">
        <f t="shared" si="22"/>
        <v>-8957</v>
      </c>
      <c r="G35" s="62">
        <f t="shared" si="23"/>
        <v>-3.4397399995214073E-2</v>
      </c>
      <c r="I35" s="73">
        <f t="shared" si="24"/>
        <v>-3.4397399995214073E-2</v>
      </c>
      <c r="O35" s="73"/>
      <c r="P35" s="136"/>
      <c r="Q35" s="137">
        <f t="shared" si="25"/>
        <v>3696.8460000000014</v>
      </c>
      <c r="S35" s="63">
        <v>0.1</v>
      </c>
      <c r="X35" s="138">
        <f t="shared" si="26"/>
        <v>7.0726820152410179E-7</v>
      </c>
      <c r="Y35" s="73">
        <f t="shared" si="27"/>
        <v>-3.1737948545151294E-2</v>
      </c>
      <c r="Z35" s="56">
        <f t="shared" si="28"/>
        <v>-8957</v>
      </c>
      <c r="AA35" s="56">
        <f t="shared" si="29"/>
        <v>-2.7571389268785468E-2</v>
      </c>
      <c r="AB35" s="56">
        <f t="shared" si="30"/>
        <v>-2.8371367277958692E-4</v>
      </c>
      <c r="AC35" s="56">
        <f t="shared" si="31"/>
        <v>-3.4397399995214073E-2</v>
      </c>
      <c r="AD35" s="56">
        <f t="shared" si="32"/>
        <v>-6.8260107264286052E-3</v>
      </c>
      <c r="AE35" s="140">
        <f t="shared" si="33"/>
        <v>4.659442243731838E-6</v>
      </c>
      <c r="AF35" s="56">
        <f t="shared" si="34"/>
        <v>-3.4397399995214073E-2</v>
      </c>
      <c r="AG35" s="69"/>
      <c r="AH35" s="56">
        <f t="shared" si="35"/>
        <v>-3.4113686322434486E-2</v>
      </c>
      <c r="AI35" s="56">
        <f t="shared" si="36"/>
        <v>1.1565277125476943</v>
      </c>
      <c r="AJ35" s="56">
        <f t="shared" si="37"/>
        <v>-0.91990863967597825</v>
      </c>
      <c r="AK35" s="56">
        <f t="shared" si="38"/>
        <v>-0.25484923104362428</v>
      </c>
      <c r="AL35" s="56">
        <f t="shared" si="39"/>
        <v>-1.0200029781683271</v>
      </c>
      <c r="AM35" s="56">
        <f t="shared" si="40"/>
        <v>-0.55936067063862571</v>
      </c>
      <c r="AN35" s="56">
        <f t="shared" si="53"/>
        <v>-0.77968944389209183</v>
      </c>
      <c r="AO35" s="56">
        <f t="shared" si="53"/>
        <v>-0.77967213142871006</v>
      </c>
      <c r="AP35" s="56">
        <f t="shared" si="53"/>
        <v>-0.77959073676838109</v>
      </c>
      <c r="AQ35" s="56">
        <f t="shared" si="53"/>
        <v>-0.77920814696560592</v>
      </c>
      <c r="AR35" s="56">
        <f t="shared" si="53"/>
        <v>-0.77741174338821983</v>
      </c>
      <c r="AS35" s="56">
        <f t="shared" si="53"/>
        <v>-0.76901897340882153</v>
      </c>
      <c r="AT35" s="56">
        <f t="shared" si="53"/>
        <v>-0.73066991720537455</v>
      </c>
      <c r="AU35" s="56">
        <f t="shared" si="42"/>
        <v>-0.56942211232487594</v>
      </c>
      <c r="AV35" s="56"/>
      <c r="AW35" s="56"/>
      <c r="AX35" s="56"/>
      <c r="AY35" s="56"/>
      <c r="AZ35" s="56">
        <f t="shared" si="43"/>
        <v>7.0726820152410041E-7</v>
      </c>
      <c r="BA35" s="56">
        <f t="shared" si="44"/>
        <v>-4.1665592763658289E-3</v>
      </c>
      <c r="BB35" s="56">
        <f t="shared" si="45"/>
        <v>0.76138329718750453</v>
      </c>
      <c r="BC35" s="56">
        <f t="shared" si="46"/>
        <v>-0.18319199291111865</v>
      </c>
      <c r="BD35" s="56">
        <f t="shared" si="47"/>
        <v>-2.5730704205155483E-2</v>
      </c>
      <c r="BE35" s="56">
        <f t="shared" si="48"/>
        <v>-3.0341749307791739</v>
      </c>
      <c r="BF35" s="56">
        <f t="shared" si="49"/>
        <v>-18.600995098944793</v>
      </c>
      <c r="BG35" s="56">
        <f t="shared" si="54"/>
        <v>-9.2876529724446204</v>
      </c>
      <c r="BH35" s="56">
        <f t="shared" si="54"/>
        <v>-9.2876456540605652</v>
      </c>
      <c r="BI35" s="56">
        <f t="shared" si="54"/>
        <v>-9.2876764362430304</v>
      </c>
      <c r="BJ35" s="56">
        <f t="shared" si="54"/>
        <v>-9.2875469610468908</v>
      </c>
      <c r="BK35" s="56">
        <f t="shared" si="54"/>
        <v>-9.2880915405852793</v>
      </c>
      <c r="BL35" s="56">
        <f t="shared" si="54"/>
        <v>-9.2858007331714294</v>
      </c>
      <c r="BM35" s="56">
        <f t="shared" si="54"/>
        <v>-9.2954323521516287</v>
      </c>
      <c r="BN35" s="56">
        <f t="shared" si="51"/>
        <v>-9.254844274287116</v>
      </c>
      <c r="BO35" s="56"/>
      <c r="BP35" s="56">
        <v>-3400</v>
      </c>
      <c r="BQ35" s="56">
        <f t="shared" si="56"/>
        <v>2.8498154075441005E-2</v>
      </c>
      <c r="BR35" s="56">
        <f t="shared" si="57"/>
        <v>-3.8015428346930003E-3</v>
      </c>
      <c r="BS35" s="56">
        <f t="shared" si="2"/>
        <v>3.2299696910134006E-2</v>
      </c>
      <c r="BT35" s="56">
        <f t="shared" si="3"/>
        <v>0.70485806579438393</v>
      </c>
      <c r="BU35" s="56">
        <f t="shared" si="4"/>
        <v>0.89844148668557067</v>
      </c>
      <c r="BV35" s="56">
        <f t="shared" si="5"/>
        <v>2.9791277566005752</v>
      </c>
      <c r="BW35" s="56">
        <f t="shared" si="6"/>
        <v>12.283262169629191</v>
      </c>
      <c r="BX35" s="56">
        <f t="shared" si="55"/>
        <v>2.920827123156577</v>
      </c>
      <c r="BY35" s="56">
        <f t="shared" si="55"/>
        <v>2.9207752096640478</v>
      </c>
      <c r="BZ35" s="56">
        <f t="shared" si="55"/>
        <v>2.92095310274473</v>
      </c>
      <c r="CA35" s="56">
        <f t="shared" si="55"/>
        <v>2.9203434831509147</v>
      </c>
      <c r="CB35" s="56">
        <f t="shared" si="55"/>
        <v>2.9224322349288374</v>
      </c>
      <c r="CC35" s="56">
        <f t="shared" si="55"/>
        <v>2.9152714011511733</v>
      </c>
      <c r="CD35" s="56">
        <f t="shared" si="55"/>
        <v>2.9397741322004736</v>
      </c>
      <c r="CE35" s="56">
        <f t="shared" si="58"/>
        <v>2.8553203642940521</v>
      </c>
      <c r="CG35" s="56"/>
      <c r="CH35" s="71"/>
      <c r="CI35" s="56">
        <f t="shared" si="17"/>
        <v>-3400</v>
      </c>
      <c r="CJ35" s="56">
        <f t="shared" si="18"/>
        <v>4.7899907456827123E-2</v>
      </c>
      <c r="CK35" s="71" t="e">
        <f>#REF!+#REF!*CI35+#REF!*CI35^2</f>
        <v>#REF!</v>
      </c>
      <c r="CL35" s="56">
        <f t="shared" si="9"/>
        <v>1.9401753381386121E-2</v>
      </c>
      <c r="CM35" s="56">
        <f t="shared" si="10"/>
        <v>0.95084803090880332</v>
      </c>
      <c r="CN35" s="56">
        <f t="shared" si="11"/>
        <v>0.96020140033823664</v>
      </c>
      <c r="CO35" s="56">
        <f t="shared" si="12"/>
        <v>1.7770555670778267</v>
      </c>
      <c r="CP35" s="56">
        <f t="shared" si="13"/>
        <v>1.2308899771823356</v>
      </c>
      <c r="CQ35" s="56">
        <f t="shared" si="59"/>
        <v>1.5337681449356655</v>
      </c>
      <c r="CR35" s="56">
        <f t="shared" si="59"/>
        <v>1.5337681449351126</v>
      </c>
      <c r="CS35" s="56">
        <f t="shared" si="59"/>
        <v>1.5337681448728921</v>
      </c>
      <c r="CT35" s="56">
        <f t="shared" si="59"/>
        <v>1.5337681378698127</v>
      </c>
      <c r="CU35" s="56">
        <f t="shared" si="59"/>
        <v>1.5337673496633917</v>
      </c>
      <c r="CV35" s="56">
        <f t="shared" si="59"/>
        <v>1.5336787428336371</v>
      </c>
      <c r="CW35" s="56">
        <f t="shared" si="59"/>
        <v>1.5247928451068078</v>
      </c>
      <c r="CX35" s="56">
        <f t="shared" si="15"/>
        <v>1.2939326564879705</v>
      </c>
    </row>
    <row r="36" spans="1:102" s="62" customFormat="1" ht="12.95" customHeight="1" x14ac:dyDescent="0.2">
      <c r="A36" s="135" t="s">
        <v>151</v>
      </c>
      <c r="B36" s="62" t="s">
        <v>131</v>
      </c>
      <c r="C36" s="59">
        <v>18760.371999999999</v>
      </c>
      <c r="D36" s="59" t="s">
        <v>150</v>
      </c>
      <c r="E36" s="62">
        <f t="shared" si="21"/>
        <v>-8940.0114063826659</v>
      </c>
      <c r="F36" s="73">
        <f t="shared" si="22"/>
        <v>-8940</v>
      </c>
      <c r="G36" s="62">
        <f t="shared" si="23"/>
        <v>-3.0208000000129687E-2</v>
      </c>
      <c r="I36" s="73">
        <f t="shared" si="24"/>
        <v>-3.0208000000129687E-2</v>
      </c>
      <c r="O36" s="73"/>
      <c r="P36" s="136"/>
      <c r="Q36" s="137">
        <f t="shared" si="25"/>
        <v>3741.8719999999994</v>
      </c>
      <c r="S36" s="63">
        <v>0.1</v>
      </c>
      <c r="X36" s="138">
        <f t="shared" si="26"/>
        <v>4.9035169315798233E-7</v>
      </c>
      <c r="Y36" s="73">
        <f t="shared" si="27"/>
        <v>-3.242238861362548E-2</v>
      </c>
      <c r="Z36" s="56">
        <f t="shared" si="28"/>
        <v>-8940</v>
      </c>
      <c r="AA36" s="56">
        <f t="shared" si="29"/>
        <v>-2.7762620268239113E-2</v>
      </c>
      <c r="AB36" s="56">
        <f t="shared" si="30"/>
        <v>3.9875565220475612E-3</v>
      </c>
      <c r="AC36" s="56">
        <f t="shared" si="31"/>
        <v>-3.0208000000129687E-2</v>
      </c>
      <c r="AD36" s="56">
        <f t="shared" si="32"/>
        <v>-2.4453797318905734E-3</v>
      </c>
      <c r="AE36" s="140">
        <f t="shared" si="33"/>
        <v>5.9798820331412134E-7</v>
      </c>
      <c r="AF36" s="56">
        <f t="shared" si="34"/>
        <v>-3.0208000000129687E-2</v>
      </c>
      <c r="AG36" s="69"/>
      <c r="AH36" s="56">
        <f t="shared" si="35"/>
        <v>-3.4195556522177248E-2</v>
      </c>
      <c r="AI36" s="56">
        <f t="shared" si="36"/>
        <v>1.1606320628085447</v>
      </c>
      <c r="AJ36" s="56">
        <f t="shared" si="37"/>
        <v>-0.92613499032996072</v>
      </c>
      <c r="AK36" s="56">
        <f t="shared" si="38"/>
        <v>-0.2522823730600533</v>
      </c>
      <c r="AL36" s="56">
        <f t="shared" si="39"/>
        <v>-1.0038168023581886</v>
      </c>
      <c r="AM36" s="56">
        <f t="shared" si="40"/>
        <v>-0.54878303564432129</v>
      </c>
      <c r="AN36" s="56">
        <f t="shared" si="53"/>
        <v>-0.76635823452317708</v>
      </c>
      <c r="AO36" s="56">
        <f t="shared" si="53"/>
        <v>-0.76633991655051414</v>
      </c>
      <c r="AP36" s="56">
        <f t="shared" si="53"/>
        <v>-0.76625490740673419</v>
      </c>
      <c r="AQ36" s="56">
        <f t="shared" si="53"/>
        <v>-0.76586049215422281</v>
      </c>
      <c r="AR36" s="56">
        <f t="shared" si="53"/>
        <v>-0.76403248430432535</v>
      </c>
      <c r="AS36" s="56">
        <f t="shared" si="53"/>
        <v>-0.75560154072616181</v>
      </c>
      <c r="AT36" s="56">
        <f t="shared" si="53"/>
        <v>-0.7175450869629334</v>
      </c>
      <c r="AU36" s="56">
        <f t="shared" si="42"/>
        <v>-0.55894512436329169</v>
      </c>
      <c r="AV36" s="56"/>
      <c r="AW36" s="56"/>
      <c r="AX36" s="56"/>
      <c r="AY36" s="56"/>
      <c r="AZ36" s="56">
        <f t="shared" si="43"/>
        <v>4.9035169315798191E-7</v>
      </c>
      <c r="BA36" s="56">
        <f t="shared" si="44"/>
        <v>-4.6597683453863661E-3</v>
      </c>
      <c r="BB36" s="56">
        <f t="shared" si="45"/>
        <v>0.76195976002978127</v>
      </c>
      <c r="BC36" s="56">
        <f t="shared" si="46"/>
        <v>-0.20326943717228677</v>
      </c>
      <c r="BD36" s="56">
        <f t="shared" si="47"/>
        <v>-3.060791000575952E-2</v>
      </c>
      <c r="BE36" s="56">
        <f t="shared" si="48"/>
        <v>-3.0137114268815717</v>
      </c>
      <c r="BF36" s="56">
        <f t="shared" si="49"/>
        <v>-15.618192809645123</v>
      </c>
      <c r="BG36" s="56">
        <f t="shared" si="54"/>
        <v>-9.2615713455187976</v>
      </c>
      <c r="BH36" s="56">
        <f t="shared" si="54"/>
        <v>-9.2615628637418972</v>
      </c>
      <c r="BI36" s="56">
        <f t="shared" si="54"/>
        <v>-9.2615986803793682</v>
      </c>
      <c r="BJ36" s="56">
        <f t="shared" si="54"/>
        <v>-9.2614474333317798</v>
      </c>
      <c r="BK36" s="56">
        <f t="shared" si="54"/>
        <v>-9.2620860960814717</v>
      </c>
      <c r="BL36" s="56">
        <f t="shared" si="54"/>
        <v>-9.2593887905016228</v>
      </c>
      <c r="BM36" s="56">
        <f t="shared" si="54"/>
        <v>-9.2707724766107376</v>
      </c>
      <c r="BN36" s="56">
        <f t="shared" si="51"/>
        <v>-9.2225734073043597</v>
      </c>
      <c r="BO36" s="56"/>
      <c r="BP36" s="56">
        <v>-3200</v>
      </c>
      <c r="BQ36" s="56">
        <f t="shared" si="56"/>
        <v>2.7723276517567216E-2</v>
      </c>
      <c r="BR36" s="56">
        <f t="shared" si="57"/>
        <v>-3.2236946081286594E-3</v>
      </c>
      <c r="BS36" s="56">
        <f t="shared" si="2"/>
        <v>3.0946971125695878E-2</v>
      </c>
      <c r="BT36" s="56">
        <f t="shared" si="3"/>
        <v>0.70219214473035119</v>
      </c>
      <c r="BU36" s="56">
        <f t="shared" si="4"/>
        <v>0.86543666516872608</v>
      </c>
      <c r="BV36" s="56">
        <f t="shared" si="5"/>
        <v>3.0493136186993857</v>
      </c>
      <c r="BW36" s="56">
        <f t="shared" si="6"/>
        <v>21.658013265917237</v>
      </c>
      <c r="BX36" s="56">
        <f t="shared" si="55"/>
        <v>3.016040476085907</v>
      </c>
      <c r="BY36" s="56">
        <f t="shared" si="55"/>
        <v>3.0160073955246629</v>
      </c>
      <c r="BZ36" s="56">
        <f t="shared" si="55"/>
        <v>3.016118880347169</v>
      </c>
      <c r="CA36" s="56">
        <f t="shared" si="55"/>
        <v>3.0157431589996624</v>
      </c>
      <c r="CB36" s="56">
        <f t="shared" si="55"/>
        <v>3.0170093278922328</v>
      </c>
      <c r="CC36" s="56">
        <f t="shared" si="55"/>
        <v>3.0127415653334064</v>
      </c>
      <c r="CD36" s="56">
        <f t="shared" si="55"/>
        <v>3.0271175719338999</v>
      </c>
      <c r="CE36" s="56">
        <f t="shared" si="58"/>
        <v>2.9785790461950392</v>
      </c>
      <c r="CG36" s="56"/>
      <c r="CH36" s="71"/>
      <c r="CI36" s="56">
        <f t="shared" si="17"/>
        <v>-3200</v>
      </c>
      <c r="CJ36" s="56">
        <f t="shared" si="18"/>
        <v>4.5540742438236456E-2</v>
      </c>
      <c r="CK36" s="71" t="e">
        <f>#REF!+#REF!*CI36+#REF!*CI36^2</f>
        <v>#REF!</v>
      </c>
      <c r="CL36" s="56">
        <f t="shared" si="9"/>
        <v>1.7817465920669243E-2</v>
      </c>
      <c r="CM36" s="56">
        <f t="shared" si="10"/>
        <v>0.87442450415621853</v>
      </c>
      <c r="CN36" s="56">
        <f t="shared" si="11"/>
        <v>0.80952548035532013</v>
      </c>
      <c r="CO36" s="56">
        <f t="shared" si="12"/>
        <v>2.1214345609231371</v>
      </c>
      <c r="CP36" s="56">
        <f t="shared" si="13"/>
        <v>1.7874299032087175</v>
      </c>
      <c r="CQ36" s="56">
        <f t="shared" si="59"/>
        <v>1.900651352673935</v>
      </c>
      <c r="CR36" s="56">
        <f t="shared" si="59"/>
        <v>1.9006513164008496</v>
      </c>
      <c r="CS36" s="56">
        <f t="shared" si="59"/>
        <v>1.9006517830110035</v>
      </c>
      <c r="CT36" s="56">
        <f t="shared" si="59"/>
        <v>1.9006457805771659</v>
      </c>
      <c r="CU36" s="56">
        <f t="shared" si="59"/>
        <v>1.9007229873533149</v>
      </c>
      <c r="CV36" s="56">
        <f t="shared" si="59"/>
        <v>1.8997285771045043</v>
      </c>
      <c r="CW36" s="56">
        <f t="shared" si="59"/>
        <v>1.9123230486134704</v>
      </c>
      <c r="CX36" s="56">
        <f t="shared" si="15"/>
        <v>1.6735899151086322</v>
      </c>
    </row>
    <row r="37" spans="1:102" s="62" customFormat="1" ht="12.95" customHeight="1" x14ac:dyDescent="0.2">
      <c r="A37" s="135" t="s">
        <v>151</v>
      </c>
      <c r="B37" s="62" t="s">
        <v>131</v>
      </c>
      <c r="C37" s="59">
        <v>18895.439999999999</v>
      </c>
      <c r="D37" s="59" t="s">
        <v>150</v>
      </c>
      <c r="E37" s="62">
        <f t="shared" si="21"/>
        <v>-8889.0104366437899</v>
      </c>
      <c r="F37" s="73">
        <f t="shared" si="22"/>
        <v>-8889</v>
      </c>
      <c r="G37" s="62">
        <f t="shared" si="23"/>
        <v>-2.7639799998723902E-2</v>
      </c>
      <c r="I37" s="73">
        <f t="shared" si="24"/>
        <v>-2.7639799998723902E-2</v>
      </c>
      <c r="O37" s="73"/>
      <c r="P37" s="136"/>
      <c r="Q37" s="137">
        <f t="shared" si="25"/>
        <v>3876.9399999999987</v>
      </c>
      <c r="S37" s="63">
        <v>0.1</v>
      </c>
      <c r="X37" s="138">
        <f t="shared" si="26"/>
        <v>4.5969686851779684E-6</v>
      </c>
      <c r="Y37" s="73">
        <f t="shared" si="27"/>
        <v>-3.4419894898633466E-2</v>
      </c>
      <c r="Z37" s="56">
        <f t="shared" si="28"/>
        <v>-8889</v>
      </c>
      <c r="AA37" s="56">
        <f t="shared" si="29"/>
        <v>-2.8298216222941971E-2</v>
      </c>
      <c r="AB37" s="56">
        <f t="shared" si="30"/>
        <v>6.7661318557243749E-3</v>
      </c>
      <c r="AC37" s="56">
        <f t="shared" si="31"/>
        <v>-2.7639799998723902E-2</v>
      </c>
      <c r="AD37" s="56">
        <f t="shared" si="32"/>
        <v>6.5841622421806967E-4</v>
      </c>
      <c r="AE37" s="140">
        <f t="shared" si="33"/>
        <v>4.3351192431357945E-8</v>
      </c>
      <c r="AF37" s="56">
        <f t="shared" si="34"/>
        <v>-2.7639799998723902E-2</v>
      </c>
      <c r="AG37" s="69"/>
      <c r="AH37" s="56">
        <f t="shared" si="35"/>
        <v>-3.4405931854448277E-2</v>
      </c>
      <c r="AI37" s="56">
        <f t="shared" si="36"/>
        <v>1.1728563798815359</v>
      </c>
      <c r="AJ37" s="56">
        <f t="shared" si="37"/>
        <v>-0.94358014761173659</v>
      </c>
      <c r="AK37" s="56">
        <f t="shared" si="38"/>
        <v>-0.24406910352027414</v>
      </c>
      <c r="AL37" s="56">
        <f t="shared" si="39"/>
        <v>-0.9545700609944473</v>
      </c>
      <c r="AM37" s="56">
        <f t="shared" si="40"/>
        <v>-0.51716488336252231</v>
      </c>
      <c r="AN37" s="56">
        <f t="shared" si="53"/>
        <v>-0.72608232179344145</v>
      </c>
      <c r="AO37" s="56">
        <f t="shared" si="53"/>
        <v>-0.7260608932488134</v>
      </c>
      <c r="AP37" s="56">
        <f t="shared" si="53"/>
        <v>-0.7259650848708169</v>
      </c>
      <c r="AQ37" s="56">
        <f t="shared" si="53"/>
        <v>-0.72553681916291457</v>
      </c>
      <c r="AR37" s="56">
        <f t="shared" si="53"/>
        <v>-0.72362444561029671</v>
      </c>
      <c r="AS37" s="56">
        <f t="shared" si="53"/>
        <v>-0.71512398787703102</v>
      </c>
      <c r="AT37" s="56">
        <f t="shared" si="53"/>
        <v>-0.67806731477272453</v>
      </c>
      <c r="AU37" s="56">
        <f t="shared" si="42"/>
        <v>-0.52751416047853983</v>
      </c>
      <c r="AV37" s="56"/>
      <c r="AW37" s="56"/>
      <c r="AX37" s="56"/>
      <c r="AY37" s="56"/>
      <c r="AZ37" s="56">
        <f t="shared" si="43"/>
        <v>4.5969686851779642E-6</v>
      </c>
      <c r="BA37" s="56">
        <f t="shared" si="44"/>
        <v>-6.1216786756914908E-3</v>
      </c>
      <c r="BB37" s="56">
        <f t="shared" si="45"/>
        <v>0.76429616743911688</v>
      </c>
      <c r="BC37" s="56">
        <f t="shared" si="46"/>
        <v>-0.26317394645506181</v>
      </c>
      <c r="BD37" s="56">
        <f t="shared" si="47"/>
        <v>-4.520733697212382E-2</v>
      </c>
      <c r="BE37" s="56">
        <f t="shared" si="48"/>
        <v>-2.952096691086866</v>
      </c>
      <c r="BF37" s="56">
        <f t="shared" si="49"/>
        <v>-10.522713002409683</v>
      </c>
      <c r="BG37" s="56">
        <f t="shared" si="54"/>
        <v>-9.1831836554574586</v>
      </c>
      <c r="BH37" s="56">
        <f t="shared" si="54"/>
        <v>-9.1831723899786954</v>
      </c>
      <c r="BI37" s="56">
        <f t="shared" si="54"/>
        <v>-9.1832207333227913</v>
      </c>
      <c r="BJ37" s="56">
        <f t="shared" si="54"/>
        <v>-9.1830132743419046</v>
      </c>
      <c r="BK37" s="56">
        <f t="shared" si="54"/>
        <v>-9.1839034819255829</v>
      </c>
      <c r="BL37" s="56">
        <f t="shared" si="54"/>
        <v>-9.1800822118818193</v>
      </c>
      <c r="BM37" s="56">
        <f t="shared" si="54"/>
        <v>-9.1964602741543899</v>
      </c>
      <c r="BN37" s="56">
        <f t="shared" si="51"/>
        <v>-9.1257608063560909</v>
      </c>
      <c r="BO37" s="56"/>
      <c r="BP37" s="56">
        <v>-3000</v>
      </c>
      <c r="BQ37" s="56">
        <f t="shared" si="56"/>
        <v>2.6738952255757075E-2</v>
      </c>
      <c r="BR37" s="56">
        <f t="shared" si="57"/>
        <v>-2.5798307713944682E-3</v>
      </c>
      <c r="BS37" s="56">
        <f t="shared" si="2"/>
        <v>2.9318783027151542E-2</v>
      </c>
      <c r="BT37" s="56">
        <f t="shared" si="3"/>
        <v>0.70099521009760013</v>
      </c>
      <c r="BU37" s="56">
        <f t="shared" si="4"/>
        <v>0.82838651929695972</v>
      </c>
      <c r="BV37" s="56">
        <f t="shared" si="5"/>
        <v>3.1191137798060637</v>
      </c>
      <c r="BW37" s="56">
        <f t="shared" si="6"/>
        <v>88.968682412842014</v>
      </c>
      <c r="BX37" s="56">
        <f t="shared" si="55"/>
        <v>3.1109911453134709</v>
      </c>
      <c r="BY37" s="56">
        <f t="shared" si="55"/>
        <v>3.110982662631554</v>
      </c>
      <c r="BZ37" s="56">
        <f t="shared" si="55"/>
        <v>3.1110110384637273</v>
      </c>
      <c r="CA37" s="56">
        <f t="shared" si="55"/>
        <v>3.11091611698959</v>
      </c>
      <c r="CB37" s="56">
        <f t="shared" si="55"/>
        <v>3.1112336426770146</v>
      </c>
      <c r="CC37" s="56">
        <f t="shared" si="55"/>
        <v>3.1101714623814516</v>
      </c>
      <c r="CD37" s="56">
        <f t="shared" si="55"/>
        <v>3.1137245134366629</v>
      </c>
      <c r="CE37" s="56">
        <f t="shared" si="58"/>
        <v>3.1018377280960263</v>
      </c>
      <c r="CG37" s="56"/>
      <c r="CH37" s="71"/>
      <c r="CI37" s="56">
        <f t="shared" si="17"/>
        <v>-3000</v>
      </c>
      <c r="CJ37" s="56">
        <f t="shared" si="18"/>
        <v>4.0952711396351239E-2</v>
      </c>
      <c r="CK37" s="71" t="e">
        <f>#REF!+#REF!*CI37+#REF!*CI37^2</f>
        <v>#REF!</v>
      </c>
      <c r="CL37" s="56">
        <f t="shared" si="9"/>
        <v>1.4213759140594162E-2</v>
      </c>
      <c r="CM37" s="56">
        <f t="shared" si="10"/>
        <v>0.82009892208413349</v>
      </c>
      <c r="CN37" s="56">
        <f t="shared" si="11"/>
        <v>0.60243032269704744</v>
      </c>
      <c r="CO37" s="56">
        <f t="shared" si="12"/>
        <v>2.4182354751788768</v>
      </c>
      <c r="CP37" s="56">
        <f t="shared" si="13"/>
        <v>2.6432616402315343</v>
      </c>
      <c r="CQ37" s="56">
        <f t="shared" si="59"/>
        <v>2.2412909484036398</v>
      </c>
      <c r="CR37" s="56">
        <f t="shared" si="59"/>
        <v>2.2412888387433005</v>
      </c>
      <c r="CS37" s="56">
        <f t="shared" si="59"/>
        <v>2.2413029851381747</v>
      </c>
      <c r="CT37" s="56">
        <f t="shared" si="59"/>
        <v>2.2412081212072352</v>
      </c>
      <c r="CU37" s="56">
        <f t="shared" si="59"/>
        <v>2.2418440497908425</v>
      </c>
      <c r="CV37" s="56">
        <f t="shared" si="59"/>
        <v>2.2375712446229068</v>
      </c>
      <c r="CW37" s="56">
        <f t="shared" si="59"/>
        <v>2.2658536961059039</v>
      </c>
      <c r="CX37" s="56">
        <f t="shared" si="15"/>
        <v>2.0532471737292939</v>
      </c>
    </row>
    <row r="38" spans="1:102" s="62" customFormat="1" ht="12.95" customHeight="1" x14ac:dyDescent="0.2">
      <c r="A38" s="135" t="s">
        <v>151</v>
      </c>
      <c r="B38" s="62" t="s">
        <v>131</v>
      </c>
      <c r="C38" s="59">
        <v>18940.455999999998</v>
      </c>
      <c r="D38" s="59" t="s">
        <v>150</v>
      </c>
      <c r="E38" s="62">
        <f t="shared" si="21"/>
        <v>-8872.0126306959319</v>
      </c>
      <c r="F38" s="73">
        <f t="shared" si="22"/>
        <v>-8872</v>
      </c>
      <c r="G38" s="62">
        <f t="shared" si="23"/>
        <v>-3.3450399998400826E-2</v>
      </c>
      <c r="I38" s="73">
        <f t="shared" si="24"/>
        <v>-3.3450399998400826E-2</v>
      </c>
      <c r="O38" s="73"/>
      <c r="P38" s="136"/>
      <c r="Q38" s="137">
        <f t="shared" si="25"/>
        <v>3921.9559999999983</v>
      </c>
      <c r="S38" s="63">
        <v>0.1</v>
      </c>
      <c r="X38" s="138">
        <f t="shared" si="26"/>
        <v>2.6099489582477856E-7</v>
      </c>
      <c r="Y38" s="73">
        <f t="shared" si="27"/>
        <v>-3.5065933643438213E-2</v>
      </c>
      <c r="Z38" s="56">
        <f t="shared" si="28"/>
        <v>-8872</v>
      </c>
      <c r="AA38" s="56">
        <f t="shared" si="29"/>
        <v>-2.8463787822206189E-2</v>
      </c>
      <c r="AB38" s="56">
        <f t="shared" si="30"/>
        <v>1.0136505067346938E-3</v>
      </c>
      <c r="AC38" s="56">
        <f t="shared" si="31"/>
        <v>-3.3450399998400826E-2</v>
      </c>
      <c r="AD38" s="56">
        <f t="shared" si="32"/>
        <v>-4.9866121761946366E-3</v>
      </c>
      <c r="AE38" s="140">
        <f t="shared" si="33"/>
        <v>2.4866300995772611E-6</v>
      </c>
      <c r="AF38" s="56">
        <f t="shared" si="34"/>
        <v>-3.3450399998400826E-2</v>
      </c>
      <c r="AG38" s="69"/>
      <c r="AH38" s="56">
        <f t="shared" si="35"/>
        <v>-3.446405050513552E-2</v>
      </c>
      <c r="AI38" s="56">
        <f t="shared" si="36"/>
        <v>1.1768947220533612</v>
      </c>
      <c r="AJ38" s="56">
        <f t="shared" si="37"/>
        <v>-0.94896100696609154</v>
      </c>
      <c r="AK38" s="56">
        <f t="shared" si="38"/>
        <v>-0.24115827306688906</v>
      </c>
      <c r="AL38" s="56">
        <f t="shared" si="39"/>
        <v>-0.93792529142218317</v>
      </c>
      <c r="AM38" s="56">
        <f t="shared" si="40"/>
        <v>-0.5066615618396908</v>
      </c>
      <c r="AN38" s="56">
        <f t="shared" si="53"/>
        <v>-0.71256355797523674</v>
      </c>
      <c r="AO38" s="56">
        <f t="shared" si="53"/>
        <v>-0.7125410724903376</v>
      </c>
      <c r="AP38" s="56">
        <f t="shared" si="53"/>
        <v>-0.71244172194774547</v>
      </c>
      <c r="AQ38" s="56">
        <f t="shared" si="53"/>
        <v>-0.71200285053122403</v>
      </c>
      <c r="AR38" s="56">
        <f t="shared" si="53"/>
        <v>-0.71006616295480596</v>
      </c>
      <c r="AS38" s="56">
        <f t="shared" si="53"/>
        <v>-0.70155792172278919</v>
      </c>
      <c r="AT38" s="56">
        <f t="shared" si="53"/>
        <v>-0.66487461163434525</v>
      </c>
      <c r="AU38" s="56">
        <f t="shared" si="42"/>
        <v>-0.51703717251695647</v>
      </c>
      <c r="AV38" s="56"/>
      <c r="AW38" s="56"/>
      <c r="AX38" s="56"/>
      <c r="AY38" s="56"/>
      <c r="AZ38" s="56">
        <f t="shared" si="43"/>
        <v>2.6099489582477772E-7</v>
      </c>
      <c r="BA38" s="56">
        <f t="shared" si="44"/>
        <v>-6.602145821232021E-3</v>
      </c>
      <c r="BB38" s="56">
        <f t="shared" si="45"/>
        <v>0.76527895240054211</v>
      </c>
      <c r="BC38" s="56">
        <f t="shared" si="46"/>
        <v>-0.28302059832551107</v>
      </c>
      <c r="BD38" s="56">
        <f t="shared" si="47"/>
        <v>-5.0060261823256937E-2</v>
      </c>
      <c r="BE38" s="56">
        <f t="shared" si="48"/>
        <v>-2.9314653303062168</v>
      </c>
      <c r="BF38" s="56">
        <f t="shared" si="49"/>
        <v>-9.4829917045881853</v>
      </c>
      <c r="BG38" s="56">
        <f t="shared" si="54"/>
        <v>-9.1569952235325669</v>
      </c>
      <c r="BH38" s="56">
        <f t="shared" si="54"/>
        <v>-9.1569832972566232</v>
      </c>
      <c r="BI38" s="56">
        <f t="shared" si="54"/>
        <v>-9.1570348263856118</v>
      </c>
      <c r="BJ38" s="56">
        <f t="shared" si="54"/>
        <v>-9.156812182411004</v>
      </c>
      <c r="BK38" s="56">
        <f t="shared" si="54"/>
        <v>-9.157774071687081</v>
      </c>
      <c r="BL38" s="56">
        <f t="shared" si="54"/>
        <v>-9.1536165906186984</v>
      </c>
      <c r="BM38" s="56">
        <f t="shared" si="54"/>
        <v>-9.1715526470640061</v>
      </c>
      <c r="BN38" s="56">
        <f t="shared" si="51"/>
        <v>-9.0934899393733346</v>
      </c>
      <c r="BO38" s="56"/>
      <c r="BP38" s="56">
        <v>-2800</v>
      </c>
      <c r="BQ38" s="56">
        <f t="shared" si="56"/>
        <v>2.5557873200031379E-2</v>
      </c>
      <c r="BR38" s="56">
        <f t="shared" si="57"/>
        <v>-1.8699513244904336E-3</v>
      </c>
      <c r="BS38" s="56">
        <f t="shared" si="2"/>
        <v>2.7427824524521811E-2</v>
      </c>
      <c r="BT38" s="56">
        <f t="shared" si="3"/>
        <v>0.70125313090395314</v>
      </c>
      <c r="BU38" s="56">
        <f t="shared" si="4"/>
        <v>0.78735978198485934</v>
      </c>
      <c r="BV38" s="56">
        <f t="shared" si="5"/>
        <v>-3.0943649886987692</v>
      </c>
      <c r="BW38" s="56">
        <f t="shared" si="6"/>
        <v>-42.340188716484988</v>
      </c>
      <c r="BX38" s="56">
        <f t="shared" si="55"/>
        <v>3.2058779270011626</v>
      </c>
      <c r="BY38" s="56">
        <f t="shared" si="55"/>
        <v>3.2058955532256976</v>
      </c>
      <c r="BZ38" s="56">
        <f t="shared" si="55"/>
        <v>3.2058364965377528</v>
      </c>
      <c r="CA38" s="56">
        <f t="shared" si="55"/>
        <v>3.2060343669312594</v>
      </c>
      <c r="CB38" s="56">
        <f t="shared" si="55"/>
        <v>3.2053714088637326</v>
      </c>
      <c r="CC38" s="56">
        <f t="shared" si="55"/>
        <v>3.2075927396745834</v>
      </c>
      <c r="CD38" s="56">
        <f t="shared" si="55"/>
        <v>3.2001510910689053</v>
      </c>
      <c r="CE38" s="56">
        <f t="shared" si="58"/>
        <v>3.2250964099970134</v>
      </c>
      <c r="CG38" s="56"/>
      <c r="CH38" s="71"/>
      <c r="CI38" s="56">
        <f t="shared" si="17"/>
        <v>-2800</v>
      </c>
      <c r="CJ38" s="56">
        <f t="shared" si="18"/>
        <v>3.4842542497744905E-2</v>
      </c>
      <c r="CK38" s="71" t="e">
        <f>#REF!+#REF!*CI38+#REF!*CI38^2</f>
        <v>#REF!</v>
      </c>
      <c r="CL38" s="56">
        <f t="shared" si="9"/>
        <v>9.2846692977135228E-3</v>
      </c>
      <c r="CM38" s="56">
        <f t="shared" si="10"/>
        <v>0.78463927674913636</v>
      </c>
      <c r="CN38" s="56">
        <f t="shared" si="11"/>
        <v>0.37118505229095144</v>
      </c>
      <c r="CO38" s="56">
        <f t="shared" si="12"/>
        <v>2.6844930377441192</v>
      </c>
      <c r="CP38" s="56">
        <f t="shared" si="13"/>
        <v>4.2989639802414619</v>
      </c>
      <c r="CQ38" s="56">
        <f t="shared" si="59"/>
        <v>2.5639571448490575</v>
      </c>
      <c r="CR38" s="56">
        <f t="shared" si="59"/>
        <v>2.5639471530225126</v>
      </c>
      <c r="CS38" s="56">
        <f t="shared" si="59"/>
        <v>2.5639968479242699</v>
      </c>
      <c r="CT38" s="56">
        <f t="shared" si="59"/>
        <v>2.5637496716736012</v>
      </c>
      <c r="CU38" s="56">
        <f t="shared" si="59"/>
        <v>2.5649787024334092</v>
      </c>
      <c r="CV38" s="56">
        <f t="shared" si="59"/>
        <v>2.558857834360357</v>
      </c>
      <c r="CW38" s="56">
        <f t="shared" si="59"/>
        <v>2.5891056501450582</v>
      </c>
      <c r="CX38" s="56">
        <f t="shared" si="15"/>
        <v>2.432904432349956</v>
      </c>
    </row>
    <row r="39" spans="1:102" s="62" customFormat="1" ht="12.95" customHeight="1" x14ac:dyDescent="0.2">
      <c r="A39" s="135" t="s">
        <v>151</v>
      </c>
      <c r="B39" s="62" t="s">
        <v>131</v>
      </c>
      <c r="C39" s="59">
        <v>18985.484</v>
      </c>
      <c r="D39" s="59" t="s">
        <v>150</v>
      </c>
      <c r="E39" s="62">
        <f t="shared" si="21"/>
        <v>-8855.0102936108924</v>
      </c>
      <c r="F39" s="73">
        <f t="shared" si="22"/>
        <v>-8855</v>
      </c>
      <c r="G39" s="62">
        <f t="shared" si="23"/>
        <v>-2.7260999999271007E-2</v>
      </c>
      <c r="I39" s="73">
        <f t="shared" si="24"/>
        <v>-2.7260999999271007E-2</v>
      </c>
      <c r="O39" s="73"/>
      <c r="P39" s="136"/>
      <c r="Q39" s="137">
        <f t="shared" si="25"/>
        <v>3966.9840000000004</v>
      </c>
      <c r="S39" s="63">
        <v>0.1</v>
      </c>
      <c r="X39" s="138">
        <f t="shared" si="26"/>
        <v>7.1241652593454164E-6</v>
      </c>
      <c r="Y39" s="73">
        <f t="shared" si="27"/>
        <v>-3.5701477035165019E-2</v>
      </c>
      <c r="Z39" s="56">
        <f t="shared" si="28"/>
        <v>-8855</v>
      </c>
      <c r="AA39" s="56">
        <f t="shared" si="29"/>
        <v>-2.8622750838045045E-2</v>
      </c>
      <c r="AB39" s="56">
        <f t="shared" si="30"/>
        <v>7.2550375359098709E-3</v>
      </c>
      <c r="AC39" s="56">
        <f t="shared" si="31"/>
        <v>-2.7260999999271007E-2</v>
      </c>
      <c r="AD39" s="56">
        <f t="shared" si="32"/>
        <v>1.3617508387740382E-3</v>
      </c>
      <c r="AE39" s="140">
        <f t="shared" si="33"/>
        <v>1.8543653469017965E-7</v>
      </c>
      <c r="AF39" s="56">
        <f t="shared" si="34"/>
        <v>-2.7260999999271007E-2</v>
      </c>
      <c r="AG39" s="69"/>
      <c r="AH39" s="56">
        <f t="shared" si="35"/>
        <v>-3.4516037535180878E-2</v>
      </c>
      <c r="AI39" s="56">
        <f t="shared" si="36"/>
        <v>1.18091128589215</v>
      </c>
      <c r="AJ39" s="56">
        <f t="shared" si="37"/>
        <v>-0.95411320485706952</v>
      </c>
      <c r="AK39" s="56">
        <f t="shared" si="38"/>
        <v>-0.2381599504446307</v>
      </c>
      <c r="AL39" s="56">
        <f t="shared" si="39"/>
        <v>-0.92116619639418729</v>
      </c>
      <c r="AM39" s="56">
        <f t="shared" si="40"/>
        <v>-0.49617521007721593</v>
      </c>
      <c r="AN39" s="56">
        <f t="shared" si="53"/>
        <v>-0.69899844261845689</v>
      </c>
      <c r="AO39" s="56">
        <f t="shared" si="53"/>
        <v>-0.69897489643122324</v>
      </c>
      <c r="AP39" s="56">
        <f t="shared" si="53"/>
        <v>-0.69887205514129436</v>
      </c>
      <c r="AQ39" s="56">
        <f t="shared" si="53"/>
        <v>-0.69842298544984449</v>
      </c>
      <c r="AR39" s="56">
        <f t="shared" si="53"/>
        <v>-0.69646404444357657</v>
      </c>
      <c r="AS39" s="56">
        <f t="shared" si="53"/>
        <v>-0.6879558819264866</v>
      </c>
      <c r="AT39" s="56">
        <f t="shared" si="53"/>
        <v>-0.65166568093131039</v>
      </c>
      <c r="AU39" s="56">
        <f t="shared" si="42"/>
        <v>-0.50656018455537222</v>
      </c>
      <c r="AV39" s="56"/>
      <c r="AW39" s="56"/>
      <c r="AX39" s="56"/>
      <c r="AY39" s="56"/>
      <c r="AZ39" s="56">
        <f t="shared" si="43"/>
        <v>7.1241652593454164E-6</v>
      </c>
      <c r="BA39" s="56">
        <f t="shared" si="44"/>
        <v>-7.0787261971199727E-3</v>
      </c>
      <c r="BB39" s="56">
        <f t="shared" si="45"/>
        <v>0.76636471028198883</v>
      </c>
      <c r="BC39" s="56">
        <f t="shared" si="46"/>
        <v>-0.30280002586886701</v>
      </c>
      <c r="BD39" s="56">
        <f t="shared" si="47"/>
        <v>-5.4904930547091731E-2</v>
      </c>
      <c r="BE39" s="56">
        <f t="shared" si="48"/>
        <v>-2.9107781075269332</v>
      </c>
      <c r="BF39" s="56">
        <f t="shared" si="49"/>
        <v>-8.6264618677875617</v>
      </c>
      <c r="BG39" s="56">
        <f t="shared" si="54"/>
        <v>-9.1307713466925762</v>
      </c>
      <c r="BH39" s="56">
        <f t="shared" si="54"/>
        <v>-9.1307589028323726</v>
      </c>
      <c r="BI39" s="56">
        <f t="shared" si="54"/>
        <v>-9.1308130765895541</v>
      </c>
      <c r="BJ39" s="56">
        <f t="shared" si="54"/>
        <v>-9.1305772272104804</v>
      </c>
      <c r="BK39" s="56">
        <f t="shared" si="54"/>
        <v>-9.1316038917543612</v>
      </c>
      <c r="BL39" s="56">
        <f t="shared" si="54"/>
        <v>-9.1271324285116151</v>
      </c>
      <c r="BM39" s="56">
        <f t="shared" si="54"/>
        <v>-9.1465637318334068</v>
      </c>
      <c r="BN39" s="56">
        <f t="shared" si="51"/>
        <v>-9.0612190723905783</v>
      </c>
      <c r="BO39" s="56"/>
      <c r="BP39" s="56">
        <v>-2600</v>
      </c>
      <c r="BQ39" s="56">
        <f t="shared" si="56"/>
        <v>2.4192857490294963E-2</v>
      </c>
      <c r="BR39" s="56">
        <f t="shared" si="57"/>
        <v>-1.0940562674165519E-3</v>
      </c>
      <c r="BS39" s="56">
        <f t="shared" si="2"/>
        <v>2.5286913757711516E-2</v>
      </c>
      <c r="BT39" s="56">
        <f t="shared" si="3"/>
        <v>0.70296894995423498</v>
      </c>
      <c r="BU39" s="56">
        <f t="shared" si="4"/>
        <v>0.74237693991344589</v>
      </c>
      <c r="BV39" s="56">
        <f t="shared" si="5"/>
        <v>-3.0244616006462617</v>
      </c>
      <c r="BW39" s="56">
        <f t="shared" si="6"/>
        <v>-17.055365019254388</v>
      </c>
      <c r="BX39" s="56">
        <f t="shared" si="55"/>
        <v>3.3008989807245124</v>
      </c>
      <c r="BY39" s="56">
        <f t="shared" si="55"/>
        <v>3.3009395905751946</v>
      </c>
      <c r="BZ39" s="56">
        <f t="shared" si="55"/>
        <v>3.3008020674000904</v>
      </c>
      <c r="CA39" s="56">
        <f t="shared" si="55"/>
        <v>3.3012677948616838</v>
      </c>
      <c r="CB39" s="56">
        <f t="shared" si="55"/>
        <v>3.2996907316309367</v>
      </c>
      <c r="CC39" s="56">
        <f t="shared" si="55"/>
        <v>3.3050326669536649</v>
      </c>
      <c r="CD39" s="56">
        <f t="shared" si="55"/>
        <v>3.2869561759379082</v>
      </c>
      <c r="CE39" s="56">
        <f t="shared" si="58"/>
        <v>3.3483550918980001</v>
      </c>
      <c r="CG39" s="56"/>
      <c r="CH39" s="71"/>
      <c r="CI39" s="56">
        <f t="shared" si="17"/>
        <v>-2600</v>
      </c>
      <c r="CJ39" s="56">
        <f t="shared" si="18"/>
        <v>2.7799871070125014E-2</v>
      </c>
      <c r="CK39" s="71" t="e">
        <f>#REF!+#REF!*CI39+#REF!*CI39^2</f>
        <v>#REF!</v>
      </c>
      <c r="CL39" s="56">
        <f t="shared" si="9"/>
        <v>3.6070135798300508E-3</v>
      </c>
      <c r="CM39" s="56">
        <f t="shared" si="10"/>
        <v>0.76520687378078467</v>
      </c>
      <c r="CN39" s="56">
        <f t="shared" si="11"/>
        <v>0.13148605345678499</v>
      </c>
      <c r="CO39" s="56">
        <f t="shared" si="12"/>
        <v>2.9329100611700403</v>
      </c>
      <c r="CP39" s="56">
        <f t="shared" si="13"/>
        <v>9.5491273744323042</v>
      </c>
      <c r="CQ39" s="56">
        <f t="shared" si="59"/>
        <v>2.8756426750821134</v>
      </c>
      <c r="CR39" s="56">
        <f t="shared" si="59"/>
        <v>2.8756307904032417</v>
      </c>
      <c r="CS39" s="56">
        <f t="shared" si="59"/>
        <v>2.8756821140862261</v>
      </c>
      <c r="CT39" s="56">
        <f t="shared" si="59"/>
        <v>2.8754604689258745</v>
      </c>
      <c r="CU39" s="56">
        <f t="shared" si="59"/>
        <v>2.8764175643149308</v>
      </c>
      <c r="CV39" s="56">
        <f t="shared" si="59"/>
        <v>2.8722828946727423</v>
      </c>
      <c r="CW39" s="56">
        <f t="shared" si="59"/>
        <v>2.890111961210621</v>
      </c>
      <c r="CX39" s="56">
        <f t="shared" si="15"/>
        <v>2.8125616909706177</v>
      </c>
    </row>
    <row r="40" spans="1:102" s="62" customFormat="1" ht="12.95" customHeight="1" x14ac:dyDescent="0.2">
      <c r="A40" s="135" t="s">
        <v>151</v>
      </c>
      <c r="B40" s="62" t="s">
        <v>131</v>
      </c>
      <c r="C40" s="59">
        <v>19030.504000000001</v>
      </c>
      <c r="D40" s="59" t="s">
        <v>150</v>
      </c>
      <c r="E40" s="62">
        <f t="shared" si="21"/>
        <v>-8838.0109772839733</v>
      </c>
      <c r="F40" s="73">
        <f t="shared" si="22"/>
        <v>-8838</v>
      </c>
      <c r="G40" s="62">
        <f t="shared" si="23"/>
        <v>-2.9071599998133024E-2</v>
      </c>
      <c r="I40" s="73">
        <f t="shared" si="24"/>
        <v>-2.9071599998133024E-2</v>
      </c>
      <c r="O40" s="73"/>
      <c r="P40" s="136"/>
      <c r="Q40" s="137">
        <f t="shared" si="25"/>
        <v>4012.0040000000008</v>
      </c>
      <c r="S40" s="63">
        <v>0.1</v>
      </c>
      <c r="X40" s="138">
        <f t="shared" si="26"/>
        <v>5.2628729654992498E-6</v>
      </c>
      <c r="Y40" s="73">
        <f t="shared" si="27"/>
        <v>-3.6326166122650223E-2</v>
      </c>
      <c r="Z40" s="56">
        <f t="shared" si="28"/>
        <v>-8838</v>
      </c>
      <c r="AA40" s="56">
        <f t="shared" si="29"/>
        <v>-2.8775029821060373E-2</v>
      </c>
      <c r="AB40" s="56">
        <f t="shared" si="30"/>
        <v>5.4902174970531334E-3</v>
      </c>
      <c r="AC40" s="56">
        <f t="shared" si="31"/>
        <v>-2.9071599998133024E-2</v>
      </c>
      <c r="AD40" s="56">
        <f t="shared" si="32"/>
        <v>-2.9657017707265115E-4</v>
      </c>
      <c r="AE40" s="140">
        <f t="shared" si="33"/>
        <v>8.7953869928903657E-9</v>
      </c>
      <c r="AF40" s="56">
        <f t="shared" si="34"/>
        <v>-2.9071599998133024E-2</v>
      </c>
      <c r="AG40" s="69"/>
      <c r="AH40" s="56">
        <f t="shared" si="35"/>
        <v>-3.4561817495186158E-2</v>
      </c>
      <c r="AI40" s="56">
        <f t="shared" si="36"/>
        <v>1.184903853097915</v>
      </c>
      <c r="AJ40" s="56">
        <f t="shared" si="37"/>
        <v>-0.95902975054489326</v>
      </c>
      <c r="AK40" s="56">
        <f t="shared" si="38"/>
        <v>-0.23507364903043651</v>
      </c>
      <c r="AL40" s="56">
        <f t="shared" si="39"/>
        <v>-0.90429303909959269</v>
      </c>
      <c r="AM40" s="56">
        <f t="shared" si="40"/>
        <v>-0.48570521072438794</v>
      </c>
      <c r="AN40" s="56">
        <f t="shared" si="53"/>
        <v>-0.68538724034851783</v>
      </c>
      <c r="AO40" s="56">
        <f t="shared" si="53"/>
        <v>-0.68536263383345986</v>
      </c>
      <c r="AP40" s="56">
        <f t="shared" si="53"/>
        <v>-0.68525636741301177</v>
      </c>
      <c r="AQ40" s="56">
        <f t="shared" si="53"/>
        <v>-0.68479754807367654</v>
      </c>
      <c r="AR40" s="56">
        <f t="shared" si="53"/>
        <v>-0.68281850394291543</v>
      </c>
      <c r="AS40" s="56">
        <f t="shared" si="53"/>
        <v>-0.67431836810283474</v>
      </c>
      <c r="AT40" s="56">
        <f t="shared" si="53"/>
        <v>-0.63844082253879297</v>
      </c>
      <c r="AU40" s="56">
        <f t="shared" si="42"/>
        <v>-0.49608319659378797</v>
      </c>
      <c r="AV40" s="56"/>
      <c r="AW40" s="56"/>
      <c r="AX40" s="56"/>
      <c r="AY40" s="56"/>
      <c r="AZ40" s="56">
        <f t="shared" si="43"/>
        <v>5.2628729654992507E-6</v>
      </c>
      <c r="BA40" s="56">
        <f t="shared" si="44"/>
        <v>-7.5511363015898511E-3</v>
      </c>
      <c r="BB40" s="56">
        <f t="shared" si="45"/>
        <v>0.76755412664497757</v>
      </c>
      <c r="BC40" s="56">
        <f t="shared" si="46"/>
        <v>-0.32250811145378971</v>
      </c>
      <c r="BD40" s="56">
        <f t="shared" si="47"/>
        <v>-5.9740404754411322E-2</v>
      </c>
      <c r="BE40" s="56">
        <f t="shared" si="48"/>
        <v>-2.8900293576856932</v>
      </c>
      <c r="BF40" s="56">
        <f t="shared" si="49"/>
        <v>-7.9083139007379515</v>
      </c>
      <c r="BG40" s="56">
        <f t="shared" si="54"/>
        <v>-9.1045084872261892</v>
      </c>
      <c r="BH40" s="56">
        <f t="shared" si="54"/>
        <v>-9.1044956709470828</v>
      </c>
      <c r="BI40" s="56">
        <f t="shared" si="54"/>
        <v>-9.1045519327150082</v>
      </c>
      <c r="BJ40" s="56">
        <f t="shared" si="54"/>
        <v>-9.1043049431910958</v>
      </c>
      <c r="BK40" s="56">
        <f t="shared" si="54"/>
        <v>-9.1053890783816271</v>
      </c>
      <c r="BL40" s="56">
        <f t="shared" si="54"/>
        <v>-9.1006274650484826</v>
      </c>
      <c r="BM40" s="56">
        <f t="shared" si="54"/>
        <v>-9.1214859456316528</v>
      </c>
      <c r="BN40" s="56">
        <f t="shared" si="51"/>
        <v>-9.0289482054078221</v>
      </c>
      <c r="BO40" s="56"/>
      <c r="BP40" s="56">
        <v>-2400</v>
      </c>
      <c r="BQ40" s="56">
        <f t="shared" si="56"/>
        <v>2.2657014402038343E-2</v>
      </c>
      <c r="BR40" s="56">
        <f t="shared" si="57"/>
        <v>-2.5214560017282339E-4</v>
      </c>
      <c r="BS40" s="56">
        <f t="shared" si="2"/>
        <v>2.2909160002211167E-2</v>
      </c>
      <c r="BT40" s="56">
        <f t="shared" si="3"/>
        <v>0.70616294034436233</v>
      </c>
      <c r="BU40" s="56">
        <f t="shared" si="4"/>
        <v>0.69341447255082822</v>
      </c>
      <c r="BV40" s="56">
        <f t="shared" si="5"/>
        <v>-2.9540675063601149</v>
      </c>
      <c r="BW40" s="56">
        <f t="shared" si="6"/>
        <v>-10.633963736084791</v>
      </c>
      <c r="BX40" s="56">
        <f t="shared" si="55"/>
        <v>3.3962538098001116</v>
      </c>
      <c r="BY40" s="56">
        <f t="shared" si="55"/>
        <v>3.3963104304767389</v>
      </c>
      <c r="BZ40" s="56">
        <f t="shared" si="55"/>
        <v>3.3961148074752381</v>
      </c>
      <c r="CA40" s="56">
        <f t="shared" si="55"/>
        <v>3.3967907222608842</v>
      </c>
      <c r="CB40" s="56">
        <f t="shared" si="55"/>
        <v>3.3944558110418299</v>
      </c>
      <c r="CC40" s="56">
        <f t="shared" si="55"/>
        <v>3.4025277010774984</v>
      </c>
      <c r="CD40" s="56">
        <f t="shared" si="55"/>
        <v>3.3746928958798947</v>
      </c>
      <c r="CE40" s="56">
        <f t="shared" si="58"/>
        <v>3.4716137737989872</v>
      </c>
      <c r="CG40" s="56"/>
      <c r="CH40" s="71"/>
      <c r="CI40" s="56">
        <f t="shared" si="17"/>
        <v>-2400</v>
      </c>
      <c r="CJ40" s="56">
        <f t="shared" si="18"/>
        <v>2.0333345543532562E-2</v>
      </c>
      <c r="CK40" s="71" t="e">
        <f>#REF!+#REF!*CI40+#REF!*CI40^2</f>
        <v>#REF!</v>
      </c>
      <c r="CL40" s="56">
        <f t="shared" si="9"/>
        <v>-2.3236688585057796E-3</v>
      </c>
      <c r="CM40" s="56">
        <f t="shared" si="10"/>
        <v>0.76012261088384747</v>
      </c>
      <c r="CN40" s="56">
        <f t="shared" si="11"/>
        <v>-0.10856658058437731</v>
      </c>
      <c r="CO40" s="56">
        <f t="shared" si="12"/>
        <v>-3.1096263529552282</v>
      </c>
      <c r="CP40" s="56">
        <f t="shared" si="13"/>
        <v>-62.560560653083982</v>
      </c>
      <c r="CQ40" s="56">
        <f t="shared" si="59"/>
        <v>3.1824220605496585</v>
      </c>
      <c r="CR40" s="56">
        <f t="shared" si="59"/>
        <v>3.1824243696211805</v>
      </c>
      <c r="CS40" s="56">
        <f t="shared" si="59"/>
        <v>3.1824147404658429</v>
      </c>
      <c r="CT40" s="56">
        <f t="shared" si="59"/>
        <v>3.1824548954326608</v>
      </c>
      <c r="CU40" s="56">
        <f t="shared" si="59"/>
        <v>3.1822874438634661</v>
      </c>
      <c r="CV40" s="56">
        <f t="shared" si="59"/>
        <v>3.1829857468491247</v>
      </c>
      <c r="CW40" s="56">
        <f t="shared" si="59"/>
        <v>3.1800738281379339</v>
      </c>
      <c r="CX40" s="56">
        <f t="shared" si="15"/>
        <v>3.1922189495912794</v>
      </c>
    </row>
    <row r="41" spans="1:102" s="62" customFormat="1" ht="12.95" customHeight="1" x14ac:dyDescent="0.2">
      <c r="A41" s="135" t="s">
        <v>151</v>
      </c>
      <c r="B41" s="62" t="s">
        <v>131</v>
      </c>
      <c r="C41" s="59">
        <v>19033.154999999999</v>
      </c>
      <c r="D41" s="59" t="s">
        <v>150</v>
      </c>
      <c r="E41" s="62">
        <f t="shared" si="21"/>
        <v>-8837.0099735615695</v>
      </c>
      <c r="F41" s="73">
        <f t="shared" si="22"/>
        <v>-8837</v>
      </c>
      <c r="G41" s="62">
        <f t="shared" si="23"/>
        <v>-2.6413399999000831E-2</v>
      </c>
      <c r="I41" s="73">
        <f t="shared" si="24"/>
        <v>-2.6413399999000831E-2</v>
      </c>
      <c r="O41" s="73"/>
      <c r="P41" s="136"/>
      <c r="Q41" s="137">
        <f t="shared" si="25"/>
        <v>4014.6549999999988</v>
      </c>
      <c r="S41" s="63">
        <v>0.1</v>
      </c>
      <c r="X41" s="138">
        <f t="shared" si="26"/>
        <v>9.8985920737242487E-6</v>
      </c>
      <c r="Y41" s="73">
        <f t="shared" si="27"/>
        <v>-3.6362566835336549E-2</v>
      </c>
      <c r="Z41" s="56">
        <f t="shared" si="28"/>
        <v>-8837</v>
      </c>
      <c r="AA41" s="56">
        <f t="shared" si="29"/>
        <v>-2.8783777661826354E-2</v>
      </c>
      <c r="AB41" s="56">
        <f t="shared" si="30"/>
        <v>8.1509155420512458E-3</v>
      </c>
      <c r="AC41" s="56">
        <f t="shared" si="31"/>
        <v>-2.6413399999000831E-2</v>
      </c>
      <c r="AD41" s="56">
        <f t="shared" si="32"/>
        <v>2.3703776628255235E-3</v>
      </c>
      <c r="AE41" s="140">
        <f t="shared" si="33"/>
        <v>5.6186902644221912E-7</v>
      </c>
      <c r="AF41" s="56">
        <f t="shared" si="34"/>
        <v>-2.6413399999000831E-2</v>
      </c>
      <c r="AG41" s="69"/>
      <c r="AH41" s="56">
        <f t="shared" si="35"/>
        <v>-3.4564315541052076E-2</v>
      </c>
      <c r="AI41" s="56">
        <f t="shared" si="36"/>
        <v>1.185137914429899</v>
      </c>
      <c r="AJ41" s="56">
        <f t="shared" si="37"/>
        <v>-0.95931147068558587</v>
      </c>
      <c r="AK41" s="56">
        <f t="shared" si="38"/>
        <v>-0.23488935267373767</v>
      </c>
      <c r="AL41" s="56">
        <f t="shared" si="39"/>
        <v>-0.90329695510241514</v>
      </c>
      <c r="AM41" s="56">
        <f t="shared" si="40"/>
        <v>-0.48508982467315725</v>
      </c>
      <c r="AN41" s="56">
        <f t="shared" ref="AN41:AT50" si="60">$AU41+$AB$7*SIN(AO41)</f>
        <v>-0.68458515223703453</v>
      </c>
      <c r="AO41" s="56">
        <f t="shared" si="60"/>
        <v>-0.68456048345360598</v>
      </c>
      <c r="AP41" s="56">
        <f t="shared" si="60"/>
        <v>-0.68445401790753058</v>
      </c>
      <c r="AQ41" s="56">
        <f t="shared" si="60"/>
        <v>-0.68399463990857046</v>
      </c>
      <c r="AR41" s="56">
        <f t="shared" si="60"/>
        <v>-0.68201448207043225</v>
      </c>
      <c r="AS41" s="56">
        <f t="shared" si="60"/>
        <v>-0.67351506756490764</v>
      </c>
      <c r="AT41" s="56">
        <f t="shared" si="60"/>
        <v>-0.63766240011173136</v>
      </c>
      <c r="AU41" s="56">
        <f t="shared" si="42"/>
        <v>-0.49546690318428332</v>
      </c>
      <c r="AV41" s="56"/>
      <c r="AW41" s="56"/>
      <c r="AX41" s="56"/>
      <c r="AY41" s="56"/>
      <c r="AZ41" s="56">
        <f t="shared" si="43"/>
        <v>9.898592073724252E-6</v>
      </c>
      <c r="BA41" s="56">
        <f t="shared" si="44"/>
        <v>-7.5787891735101965E-3</v>
      </c>
      <c r="BB41" s="56">
        <f t="shared" si="45"/>
        <v>0.76762733613999368</v>
      </c>
      <c r="BC41" s="56">
        <f t="shared" si="46"/>
        <v>-0.32366509797002602</v>
      </c>
      <c r="BD41" s="56">
        <f t="shared" si="47"/>
        <v>-6.0024537404335762E-2</v>
      </c>
      <c r="BE41" s="56">
        <f t="shared" si="48"/>
        <v>-2.8888068048321118</v>
      </c>
      <c r="BF41" s="56">
        <f t="shared" si="49"/>
        <v>-7.869659380763256</v>
      </c>
      <c r="BG41" s="56">
        <f t="shared" ref="BG41:BM50" si="61">$BN41+$BB$7*SIN(BH41)</f>
        <v>-9.1029623231553174</v>
      </c>
      <c r="BH41" s="56">
        <f t="shared" si="61"/>
        <v>-9.1029494894896281</v>
      </c>
      <c r="BI41" s="56">
        <f t="shared" si="61"/>
        <v>-9.1030058565551268</v>
      </c>
      <c r="BJ41" s="56">
        <f t="shared" si="61"/>
        <v>-9.1027582774575553</v>
      </c>
      <c r="BK41" s="56">
        <f t="shared" si="61"/>
        <v>-9.1038455584080467</v>
      </c>
      <c r="BL41" s="56">
        <f t="shared" si="61"/>
        <v>-9.0990676514522271</v>
      </c>
      <c r="BM41" s="56">
        <f t="shared" si="61"/>
        <v>-9.1200078535584055</v>
      </c>
      <c r="BN41" s="56">
        <f t="shared" si="51"/>
        <v>-9.0270499191147202</v>
      </c>
      <c r="BO41" s="56"/>
      <c r="BP41" s="56">
        <v>-2200</v>
      </c>
      <c r="BQ41" s="56">
        <f t="shared" si="56"/>
        <v>2.0963941830774845E-2</v>
      </c>
      <c r="BR41" s="56">
        <f t="shared" si="57"/>
        <v>6.5578067724075297E-4</v>
      </c>
      <c r="BS41" s="56">
        <f t="shared" si="2"/>
        <v>2.0308161153534093E-2</v>
      </c>
      <c r="BT41" s="56">
        <f t="shared" si="3"/>
        <v>0.71087298294983936</v>
      </c>
      <c r="BU41" s="56">
        <f t="shared" si="4"/>
        <v>0.64040839344054434</v>
      </c>
      <c r="BV41" s="56">
        <f t="shared" si="5"/>
        <v>-2.8828803027107033</v>
      </c>
      <c r="BW41" s="56">
        <f t="shared" si="6"/>
        <v>-7.6874265277705032</v>
      </c>
      <c r="BX41" s="56">
        <f t="shared" si="55"/>
        <v>3.4921453495836685</v>
      </c>
      <c r="BY41" s="56">
        <f t="shared" si="55"/>
        <v>3.4922088872305777</v>
      </c>
      <c r="BZ41" s="56">
        <f t="shared" si="55"/>
        <v>3.4919826911203424</v>
      </c>
      <c r="CA41" s="56">
        <f t="shared" si="55"/>
        <v>3.4927880420190354</v>
      </c>
      <c r="CB41" s="56">
        <f t="shared" si="55"/>
        <v>3.4899217410000856</v>
      </c>
      <c r="CC41" s="56">
        <f t="shared" si="55"/>
        <v>3.5001369108134037</v>
      </c>
      <c r="CD41" s="56">
        <f t="shared" si="55"/>
        <v>3.4639002425872216</v>
      </c>
      <c r="CE41" s="56">
        <f t="shared" si="58"/>
        <v>3.5948724556999743</v>
      </c>
      <c r="CG41" s="56"/>
      <c r="CH41" s="71"/>
      <c r="CI41" s="56">
        <f t="shared" si="17"/>
        <v>-2200</v>
      </c>
      <c r="CJ41" s="56">
        <f t="shared" si="18"/>
        <v>1.2913364673341539E-2</v>
      </c>
      <c r="CK41" s="71" t="e">
        <f>#REF!+#REF!*CI41+#REF!*CI41^2</f>
        <v>#REF!</v>
      </c>
      <c r="CL41" s="56">
        <f t="shared" si="9"/>
        <v>-8.0505771574333057E-3</v>
      </c>
      <c r="CM41" s="56">
        <f t="shared" si="10"/>
        <v>0.76893926137519752</v>
      </c>
      <c r="CN41" s="56">
        <f t="shared" si="11"/>
        <v>-0.34346573218782667</v>
      </c>
      <c r="CO41" s="56">
        <f t="shared" si="12"/>
        <v>-2.8678027009481122</v>
      </c>
      <c r="CP41" s="56">
        <f t="shared" si="13"/>
        <v>-7.2591811879507482</v>
      </c>
      <c r="CQ41" s="56">
        <f t="shared" si="59"/>
        <v>3.4899485605018032</v>
      </c>
      <c r="CR41" s="56">
        <f t="shared" si="59"/>
        <v>3.4899616148994421</v>
      </c>
      <c r="CS41" s="56">
        <f t="shared" si="59"/>
        <v>3.4899037460060534</v>
      </c>
      <c r="CT41" s="56">
        <f t="shared" si="59"/>
        <v>3.4901602825193137</v>
      </c>
      <c r="CU41" s="56">
        <f t="shared" si="59"/>
        <v>3.4890232213963119</v>
      </c>
      <c r="CV41" s="56">
        <f t="shared" si="59"/>
        <v>3.4940666691513149</v>
      </c>
      <c r="CW41" s="56">
        <f t="shared" si="59"/>
        <v>3.4717653617063635</v>
      </c>
      <c r="CX41" s="56">
        <f t="shared" si="15"/>
        <v>3.5718762082119411</v>
      </c>
    </row>
    <row r="42" spans="1:102" s="62" customFormat="1" ht="12.95" customHeight="1" x14ac:dyDescent="0.2">
      <c r="A42" s="135" t="s">
        <v>151</v>
      </c>
      <c r="B42" s="62" t="s">
        <v>131</v>
      </c>
      <c r="C42" s="59">
        <v>19067.571</v>
      </c>
      <c r="D42" s="59" t="s">
        <v>150</v>
      </c>
      <c r="E42" s="62">
        <f t="shared" si="21"/>
        <v>-8824.0146721242691</v>
      </c>
      <c r="F42" s="73">
        <f t="shared" si="22"/>
        <v>-8824</v>
      </c>
      <c r="G42" s="62">
        <f t="shared" si="23"/>
        <v>-3.8856799998029601E-2</v>
      </c>
      <c r="I42" s="73">
        <f t="shared" si="24"/>
        <v>-3.8856799998029601E-2</v>
      </c>
      <c r="O42" s="73"/>
      <c r="P42" s="136"/>
      <c r="Q42" s="137">
        <f t="shared" si="25"/>
        <v>4049.0709999999999</v>
      </c>
      <c r="S42" s="63">
        <v>0.1</v>
      </c>
      <c r="X42" s="138">
        <f t="shared" si="26"/>
        <v>4.0989574732959811E-7</v>
      </c>
      <c r="Y42" s="73">
        <f t="shared" si="27"/>
        <v>-3.6832211774884958E-2</v>
      </c>
      <c r="Z42" s="56">
        <f t="shared" si="28"/>
        <v>-8824</v>
      </c>
      <c r="AA42" s="56">
        <f t="shared" si="29"/>
        <v>-2.8895364724340053E-2</v>
      </c>
      <c r="AB42" s="56">
        <f t="shared" si="30"/>
        <v>-4.2619945426515399E-3</v>
      </c>
      <c r="AC42" s="56">
        <f t="shared" si="31"/>
        <v>-3.8856799998029601E-2</v>
      </c>
      <c r="AD42" s="56">
        <f t="shared" si="32"/>
        <v>-9.9614352736895478E-3</v>
      </c>
      <c r="AE42" s="140">
        <f t="shared" si="33"/>
        <v>9.9230192711906356E-6</v>
      </c>
      <c r="AF42" s="56">
        <f t="shared" si="34"/>
        <v>-3.8856799998029601E-2</v>
      </c>
      <c r="AG42" s="69"/>
      <c r="AH42" s="56">
        <f t="shared" si="35"/>
        <v>-3.4594805455378061E-2</v>
      </c>
      <c r="AI42" s="56">
        <f t="shared" si="36"/>
        <v>1.1881722285930196</v>
      </c>
      <c r="AJ42" s="56">
        <f t="shared" si="37"/>
        <v>-0.96289677278741059</v>
      </c>
      <c r="AK42" s="56">
        <f t="shared" si="38"/>
        <v>-0.23246562701887036</v>
      </c>
      <c r="AL42" s="56">
        <f t="shared" si="39"/>
        <v>-0.89031208637946302</v>
      </c>
      <c r="AM42" s="56">
        <f t="shared" si="40"/>
        <v>-0.47709470929210279</v>
      </c>
      <c r="AN42" s="56">
        <f t="shared" si="60"/>
        <v>-0.67414361443697168</v>
      </c>
      <c r="AO42" s="56">
        <f t="shared" si="60"/>
        <v>-0.67411813807022991</v>
      </c>
      <c r="AP42" s="56">
        <f t="shared" si="60"/>
        <v>-0.67400911048934042</v>
      </c>
      <c r="AQ42" s="56">
        <f t="shared" si="60"/>
        <v>-0.67354262788232155</v>
      </c>
      <c r="AR42" s="56">
        <f t="shared" si="60"/>
        <v>-0.67154870402651801</v>
      </c>
      <c r="AS42" s="56">
        <f t="shared" si="60"/>
        <v>-0.66306119979328382</v>
      </c>
      <c r="AT42" s="56">
        <f t="shared" si="60"/>
        <v>-0.62753801624329641</v>
      </c>
      <c r="AU42" s="56">
        <f t="shared" si="42"/>
        <v>-0.48745508886071942</v>
      </c>
      <c r="AV42" s="56"/>
      <c r="AW42" s="56"/>
      <c r="AX42" s="56"/>
      <c r="AY42" s="56"/>
      <c r="AZ42" s="56">
        <f t="shared" si="43"/>
        <v>4.0989574732959811E-7</v>
      </c>
      <c r="BA42" s="56">
        <f t="shared" si="44"/>
        <v>-7.9368470505449054E-3</v>
      </c>
      <c r="BB42" s="56">
        <f t="shared" si="45"/>
        <v>0.76861200768985383</v>
      </c>
      <c r="BC42" s="56">
        <f t="shared" si="46"/>
        <v>-0.33868169939460419</v>
      </c>
      <c r="BD42" s="56">
        <f t="shared" si="47"/>
        <v>-6.3714966959731778E-2</v>
      </c>
      <c r="BE42" s="56">
        <f t="shared" si="48"/>
        <v>-2.8728919073000201</v>
      </c>
      <c r="BF42" s="56">
        <f t="shared" si="49"/>
        <v>-7.3983871420362828</v>
      </c>
      <c r="BG42" s="56">
        <f t="shared" si="61"/>
        <v>-9.0828484630820174</v>
      </c>
      <c r="BH42" s="56">
        <f t="shared" si="61"/>
        <v>-9.0828354487528493</v>
      </c>
      <c r="BI42" s="56">
        <f t="shared" si="61"/>
        <v>-9.0828930068926006</v>
      </c>
      <c r="BJ42" s="56">
        <f t="shared" si="61"/>
        <v>-9.0826384370580264</v>
      </c>
      <c r="BK42" s="56">
        <f t="shared" si="61"/>
        <v>-9.0837641816087924</v>
      </c>
      <c r="BL42" s="56">
        <f t="shared" si="61"/>
        <v>-9.0787825481382001</v>
      </c>
      <c r="BM42" s="56">
        <f t="shared" si="61"/>
        <v>-9.1007616245740444</v>
      </c>
      <c r="BN42" s="56">
        <f t="shared" si="51"/>
        <v>-9.0023721973043784</v>
      </c>
      <c r="BO42" s="56"/>
      <c r="BP42" s="56">
        <v>-2000</v>
      </c>
      <c r="BQ42" s="56">
        <f t="shared" si="56"/>
        <v>1.9127956627481874E-2</v>
      </c>
      <c r="BR42" s="56">
        <f t="shared" si="57"/>
        <v>1.6297225648241758E-3</v>
      </c>
      <c r="BS42" s="56">
        <f t="shared" si="2"/>
        <v>1.7498234062657696E-2</v>
      </c>
      <c r="BT42" s="56">
        <f t="shared" si="3"/>
        <v>0.71715527425385739</v>
      </c>
      <c r="BU42" s="56">
        <f t="shared" si="4"/>
        <v>0.58325736233030068</v>
      </c>
      <c r="BV42" s="56">
        <f t="shared" si="5"/>
        <v>-2.8105834715530071</v>
      </c>
      <c r="BW42" s="56">
        <f t="shared" si="6"/>
        <v>-5.986859257919007</v>
      </c>
      <c r="BX42" s="56">
        <f t="shared" ref="BX42:CD51" si="62">$CE42+$AB$7*SIN(BY42)</f>
        <v>3.588782296276638</v>
      </c>
      <c r="BY42" s="56">
        <f t="shared" si="62"/>
        <v>3.5888436919026026</v>
      </c>
      <c r="BZ42" s="56">
        <f t="shared" si="62"/>
        <v>3.5886160286369178</v>
      </c>
      <c r="CA42" s="56">
        <f t="shared" si="62"/>
        <v>3.589460359648533</v>
      </c>
      <c r="CB42" s="56">
        <f t="shared" si="62"/>
        <v>3.5863307160783782</v>
      </c>
      <c r="CC42" s="56">
        <f t="shared" si="62"/>
        <v>3.5979550144625168</v>
      </c>
      <c r="CD42" s="56">
        <f t="shared" si="62"/>
        <v>3.5550948932300357</v>
      </c>
      <c r="CE42" s="56">
        <f t="shared" si="58"/>
        <v>3.7181311376009614</v>
      </c>
      <c r="CG42" s="56"/>
      <c r="CH42" s="71"/>
      <c r="CI42" s="56">
        <f t="shared" si="17"/>
        <v>-2000</v>
      </c>
      <c r="CJ42" s="56">
        <f t="shared" si="18"/>
        <v>6.0130029992055412E-3</v>
      </c>
      <c r="CK42" s="71" t="e">
        <f>#REF!+#REF!*CI42+#REF!*CI42^2</f>
        <v>#REF!</v>
      </c>
      <c r="CL42" s="56">
        <f t="shared" si="9"/>
        <v>-1.3114953628276332E-2</v>
      </c>
      <c r="CM42" s="56">
        <f t="shared" si="10"/>
        <v>0.79243067982517801</v>
      </c>
      <c r="CN42" s="56">
        <f t="shared" si="11"/>
        <v>-0.56688146777319326</v>
      </c>
      <c r="CO42" s="56">
        <f t="shared" si="12"/>
        <v>-2.615691991968796</v>
      </c>
      <c r="CP42" s="56">
        <f t="shared" si="13"/>
        <v>-3.7149427743010408</v>
      </c>
      <c r="CQ42" s="56">
        <f t="shared" si="59"/>
        <v>3.8039394370642343</v>
      </c>
      <c r="CR42" s="56">
        <f t="shared" si="59"/>
        <v>3.8039470730986453</v>
      </c>
      <c r="CS42" s="56">
        <f t="shared" si="59"/>
        <v>3.8039067250543472</v>
      </c>
      <c r="CT42" s="56">
        <f t="shared" si="59"/>
        <v>3.804119934468742</v>
      </c>
      <c r="CU42" s="56">
        <f t="shared" si="59"/>
        <v>3.8029936821039905</v>
      </c>
      <c r="CV42" s="56">
        <f t="shared" si="59"/>
        <v>3.8089542239744354</v>
      </c>
      <c r="CW42" s="56">
        <f t="shared" si="59"/>
        <v>3.7777143394905512</v>
      </c>
      <c r="CX42" s="56">
        <f t="shared" si="15"/>
        <v>3.9515334668326032</v>
      </c>
    </row>
    <row r="43" spans="1:102" s="62" customFormat="1" ht="12.95" customHeight="1" x14ac:dyDescent="0.2">
      <c r="A43" s="135" t="s">
        <v>151</v>
      </c>
      <c r="B43" s="62" t="s">
        <v>131</v>
      </c>
      <c r="C43" s="59">
        <v>19115.259999999998</v>
      </c>
      <c r="D43" s="59" t="s">
        <v>150</v>
      </c>
      <c r="E43" s="62">
        <f t="shared" si="21"/>
        <v>-8806.007555369175</v>
      </c>
      <c r="F43" s="73">
        <f t="shared" si="22"/>
        <v>-8806</v>
      </c>
      <c r="G43" s="62">
        <f t="shared" si="23"/>
        <v>-2.000919999773032E-2</v>
      </c>
      <c r="I43" s="73">
        <f t="shared" si="24"/>
        <v>-2.000919999773032E-2</v>
      </c>
      <c r="O43" s="73"/>
      <c r="P43" s="136"/>
      <c r="Q43" s="137">
        <f t="shared" si="25"/>
        <v>4096.7599999999984</v>
      </c>
      <c r="S43" s="63">
        <v>0.1</v>
      </c>
      <c r="X43" s="138">
        <f t="shared" si="26"/>
        <v>3.0492644295388877E-5</v>
      </c>
      <c r="Y43" s="73">
        <f t="shared" si="27"/>
        <v>-3.7471343135211721E-2</v>
      </c>
      <c r="Z43" s="56">
        <f t="shared" si="28"/>
        <v>-8806</v>
      </c>
      <c r="AA43" s="56">
        <f t="shared" si="29"/>
        <v>-2.9043280495444149E-2</v>
      </c>
      <c r="AB43" s="56">
        <f t="shared" si="30"/>
        <v>1.4621693328603594E-2</v>
      </c>
      <c r="AC43" s="56">
        <f t="shared" si="31"/>
        <v>-2.000919999773032E-2</v>
      </c>
      <c r="AD43" s="56">
        <f t="shared" si="32"/>
        <v>9.0340804977138284E-3</v>
      </c>
      <c r="AE43" s="140">
        <f t="shared" si="33"/>
        <v>8.1614610439173349E-6</v>
      </c>
      <c r="AF43" s="56">
        <f t="shared" si="34"/>
        <v>-2.000919999773032E-2</v>
      </c>
      <c r="AG43" s="69"/>
      <c r="AH43" s="56">
        <f t="shared" si="35"/>
        <v>-3.4630893326333914E-2</v>
      </c>
      <c r="AI43" s="56">
        <f t="shared" si="36"/>
        <v>1.192346166268736</v>
      </c>
      <c r="AJ43" s="56">
        <f t="shared" si="37"/>
        <v>-0.96762052267332677</v>
      </c>
      <c r="AK43" s="56">
        <f t="shared" si="38"/>
        <v>-0.22902403297614837</v>
      </c>
      <c r="AL43" s="56">
        <f t="shared" si="39"/>
        <v>-0.87222360366833784</v>
      </c>
      <c r="AM43" s="56">
        <f t="shared" si="40"/>
        <v>-0.46603922601595982</v>
      </c>
      <c r="AN43" s="56">
        <f t="shared" si="60"/>
        <v>-0.65964216976788859</v>
      </c>
      <c r="AO43" s="56">
        <f t="shared" si="60"/>
        <v>-0.65961558384898034</v>
      </c>
      <c r="AP43" s="56">
        <f t="shared" si="60"/>
        <v>-0.65950309939197616</v>
      </c>
      <c r="AQ43" s="56">
        <f t="shared" si="60"/>
        <v>-0.65902728854766512</v>
      </c>
      <c r="AR43" s="56">
        <f t="shared" si="60"/>
        <v>-0.65701653733615661</v>
      </c>
      <c r="AS43" s="56">
        <f t="shared" si="60"/>
        <v>-0.64855332797828757</v>
      </c>
      <c r="AT43" s="56">
        <f t="shared" si="60"/>
        <v>-0.61350482300113618</v>
      </c>
      <c r="AU43" s="56">
        <f t="shared" si="42"/>
        <v>-0.47636180748963053</v>
      </c>
      <c r="AV43" s="56"/>
      <c r="AW43" s="56"/>
      <c r="AX43" s="56"/>
      <c r="AY43" s="56"/>
      <c r="AZ43" s="56">
        <f t="shared" si="43"/>
        <v>3.0492644295388894E-5</v>
      </c>
      <c r="BA43" s="56">
        <f t="shared" si="44"/>
        <v>-8.4280626397675758E-3</v>
      </c>
      <c r="BB43" s="56">
        <f t="shared" si="45"/>
        <v>0.77007691705527304</v>
      </c>
      <c r="BC43" s="56">
        <f t="shared" si="46"/>
        <v>-0.35939690231389965</v>
      </c>
      <c r="BD43" s="56">
        <f t="shared" si="47"/>
        <v>-6.8814067814598867E-2</v>
      </c>
      <c r="BE43" s="56">
        <f t="shared" si="48"/>
        <v>-2.8507858124128918</v>
      </c>
      <c r="BF43" s="56">
        <f t="shared" si="49"/>
        <v>-6.8288810394236448</v>
      </c>
      <c r="BG43" s="56">
        <f t="shared" si="61"/>
        <v>-9.0549542399687404</v>
      </c>
      <c r="BH43" s="56">
        <f t="shared" si="61"/>
        <v>-9.0549411124091268</v>
      </c>
      <c r="BI43" s="56">
        <f t="shared" si="61"/>
        <v>-9.0549997764427612</v>
      </c>
      <c r="BJ43" s="56">
        <f t="shared" si="61"/>
        <v>-9.0547376100753514</v>
      </c>
      <c r="BK43" s="56">
        <f t="shared" si="61"/>
        <v>-9.0559090109635747</v>
      </c>
      <c r="BL43" s="56">
        <f t="shared" si="61"/>
        <v>-9.0506708651049017</v>
      </c>
      <c r="BM43" s="56">
        <f t="shared" si="61"/>
        <v>-9.0740133931179034</v>
      </c>
      <c r="BN43" s="56">
        <f t="shared" si="51"/>
        <v>-8.9682030440285168</v>
      </c>
      <c r="BO43" s="56"/>
      <c r="BP43" s="56">
        <v>-1800</v>
      </c>
      <c r="BQ43" s="56">
        <f t="shared" si="56"/>
        <v>1.7164361262088968E-2</v>
      </c>
      <c r="BR43" s="56">
        <f t="shared" si="57"/>
        <v>2.6696800625774461E-3</v>
      </c>
      <c r="BS43" s="56">
        <f t="shared" si="2"/>
        <v>1.4494681199511522E-2</v>
      </c>
      <c r="BT43" s="56">
        <f t="shared" si="3"/>
        <v>0.72508537176161081</v>
      </c>
      <c r="BU43" s="56">
        <f t="shared" si="4"/>
        <v>0.5218257204955562</v>
      </c>
      <c r="BV43" s="56">
        <f t="shared" si="5"/>
        <v>-2.7368401911959288</v>
      </c>
      <c r="BW43" s="56">
        <f t="shared" si="6"/>
        <v>-4.8736480869325982</v>
      </c>
      <c r="BX43" s="56">
        <f t="shared" si="62"/>
        <v>3.6863817492647035</v>
      </c>
      <c r="BY43" s="56">
        <f t="shared" si="62"/>
        <v>3.6864339394567684</v>
      </c>
      <c r="BZ43" s="56">
        <f t="shared" si="62"/>
        <v>3.6862299058897419</v>
      </c>
      <c r="CA43" s="56">
        <f t="shared" si="62"/>
        <v>3.6870277030868346</v>
      </c>
      <c r="CB43" s="56">
        <f t="shared" si="62"/>
        <v>3.6839104032390009</v>
      </c>
      <c r="CC43" s="56">
        <f t="shared" si="62"/>
        <v>3.6961246828512544</v>
      </c>
      <c r="CD43" s="56">
        <f t="shared" si="62"/>
        <v>3.6487633706668308</v>
      </c>
      <c r="CE43" s="56">
        <f t="shared" si="58"/>
        <v>3.8413898195019489</v>
      </c>
      <c r="CG43" s="56"/>
      <c r="CH43" s="71"/>
      <c r="CI43" s="56">
        <f t="shared" si="17"/>
        <v>-1800</v>
      </c>
      <c r="CJ43" s="56">
        <f t="shared" si="18"/>
        <v>1.4693544886165352E-4</v>
      </c>
      <c r="CK43" s="71" t="e">
        <f>#REF!+#REF!*CI43+#REF!*CI43^2</f>
        <v>#REF!</v>
      </c>
      <c r="CL43" s="56">
        <f t="shared" si="9"/>
        <v>-1.7017425813227315E-2</v>
      </c>
      <c r="CM43" s="56">
        <f t="shared" si="10"/>
        <v>0.8326034532739921</v>
      </c>
      <c r="CN43" s="56">
        <f t="shared" si="11"/>
        <v>-0.76801015201667522</v>
      </c>
      <c r="CO43" s="56">
        <f t="shared" si="12"/>
        <v>-2.3426790224099596</v>
      </c>
      <c r="CP43" s="56">
        <f t="shared" si="13"/>
        <v>-2.3688089366905425</v>
      </c>
      <c r="CQ43" s="56">
        <f t="shared" si="59"/>
        <v>4.1306664145591796</v>
      </c>
      <c r="CR43" s="56">
        <f t="shared" si="59"/>
        <v>4.1306674336826807</v>
      </c>
      <c r="CS43" s="56">
        <f t="shared" si="59"/>
        <v>4.1306597055518672</v>
      </c>
      <c r="CT43" s="56">
        <f t="shared" si="59"/>
        <v>4.1307183111243457</v>
      </c>
      <c r="CU43" s="56">
        <f t="shared" si="59"/>
        <v>4.1302740114139205</v>
      </c>
      <c r="CV43" s="56">
        <f t="shared" si="59"/>
        <v>4.133649856585893</v>
      </c>
      <c r="CW43" s="56">
        <f t="shared" si="59"/>
        <v>4.1084180426438106</v>
      </c>
      <c r="CX43" s="56">
        <f t="shared" si="15"/>
        <v>4.3311907254532649</v>
      </c>
    </row>
    <row r="44" spans="1:102" s="62" customFormat="1" ht="12.95" customHeight="1" x14ac:dyDescent="0.2">
      <c r="A44" s="135" t="s">
        <v>151</v>
      </c>
      <c r="B44" s="62" t="s">
        <v>131</v>
      </c>
      <c r="C44" s="59">
        <v>19255.615000000002</v>
      </c>
      <c r="D44" s="59" t="s">
        <v>150</v>
      </c>
      <c r="E44" s="62">
        <f t="shared" si="21"/>
        <v>-8753.010242106966</v>
      </c>
      <c r="F44" s="73">
        <f t="shared" si="22"/>
        <v>-8753</v>
      </c>
      <c r="G44" s="62">
        <f t="shared" si="23"/>
        <v>-2.7124599997478072E-2</v>
      </c>
      <c r="I44" s="73">
        <f t="shared" si="24"/>
        <v>-2.7124599997478072E-2</v>
      </c>
      <c r="O44" s="73"/>
      <c r="P44" s="136"/>
      <c r="Q44" s="137">
        <f t="shared" si="25"/>
        <v>4237.1150000000016</v>
      </c>
      <c r="S44" s="63">
        <v>0.1</v>
      </c>
      <c r="X44" s="138">
        <f t="shared" si="26"/>
        <v>1.4761251164999941E-5</v>
      </c>
      <c r="Y44" s="73">
        <f t="shared" si="27"/>
        <v>-3.9274188947314992E-2</v>
      </c>
      <c r="Z44" s="56">
        <f t="shared" si="28"/>
        <v>-8753</v>
      </c>
      <c r="AA44" s="56">
        <f t="shared" si="29"/>
        <v>-2.9433613572777163E-2</v>
      </c>
      <c r="AB44" s="56">
        <f t="shared" si="30"/>
        <v>7.5704605761268903E-3</v>
      </c>
      <c r="AC44" s="56">
        <f t="shared" si="31"/>
        <v>-2.7124599997478072E-2</v>
      </c>
      <c r="AD44" s="56">
        <f t="shared" si="32"/>
        <v>2.3090135752990917E-3</v>
      </c>
      <c r="AE44" s="140">
        <f t="shared" si="33"/>
        <v>5.3315436909154954E-7</v>
      </c>
      <c r="AF44" s="56">
        <f t="shared" si="34"/>
        <v>-2.7124599997478072E-2</v>
      </c>
      <c r="AG44" s="69"/>
      <c r="AH44" s="56">
        <f t="shared" si="35"/>
        <v>-3.4695060573604962E-2</v>
      </c>
      <c r="AI44" s="56">
        <f t="shared" si="36"/>
        <v>1.2044255473682113</v>
      </c>
      <c r="AJ44" s="56">
        <f t="shared" si="37"/>
        <v>-0.97983215658065903</v>
      </c>
      <c r="AK44" s="56">
        <f t="shared" si="38"/>
        <v>-0.21830998818686093</v>
      </c>
      <c r="AL44" s="56">
        <f t="shared" si="39"/>
        <v>-0.81823063259953033</v>
      </c>
      <c r="AM44" s="56">
        <f t="shared" si="40"/>
        <v>-0.43357980435949406</v>
      </c>
      <c r="AN44" s="56">
        <f t="shared" si="60"/>
        <v>-0.61665103758185214</v>
      </c>
      <c r="AO44" s="56">
        <f t="shared" si="60"/>
        <v>-0.61662129492339579</v>
      </c>
      <c r="AP44" s="56">
        <f t="shared" si="60"/>
        <v>-0.61649940444769968</v>
      </c>
      <c r="AQ44" s="56">
        <f t="shared" si="60"/>
        <v>-0.61599998646376097</v>
      </c>
      <c r="AR44" s="56">
        <f t="shared" si="60"/>
        <v>-0.61395557669708956</v>
      </c>
      <c r="AS44" s="56">
        <f t="shared" si="60"/>
        <v>-0.60561705454679216</v>
      </c>
      <c r="AT44" s="56">
        <f t="shared" si="60"/>
        <v>-0.57208823138830955</v>
      </c>
      <c r="AU44" s="56">
        <f t="shared" si="42"/>
        <v>-0.44369825678586849</v>
      </c>
      <c r="AV44" s="56"/>
      <c r="AW44" s="56"/>
      <c r="AX44" s="56"/>
      <c r="AY44" s="56"/>
      <c r="AZ44" s="56">
        <f t="shared" si="43"/>
        <v>1.4761251164999938E-5</v>
      </c>
      <c r="BA44" s="56">
        <f t="shared" si="44"/>
        <v>-9.8405753745378268E-3</v>
      </c>
      <c r="BB44" s="56">
        <f t="shared" si="45"/>
        <v>0.77508461730084</v>
      </c>
      <c r="BC44" s="56">
        <f t="shared" si="46"/>
        <v>-0.41982064384436119</v>
      </c>
      <c r="BD44" s="56">
        <f t="shared" si="47"/>
        <v>-8.3744078150579535E-2</v>
      </c>
      <c r="BE44" s="56">
        <f t="shared" si="48"/>
        <v>-2.7851596496920275</v>
      </c>
      <c r="BF44" s="56">
        <f t="shared" si="49"/>
        <v>-5.5516209977641591</v>
      </c>
      <c r="BG44" s="56">
        <f t="shared" si="61"/>
        <v>-8.9724838243827101</v>
      </c>
      <c r="BH44" s="56">
        <f t="shared" si="61"/>
        <v>-8.9724712183744444</v>
      </c>
      <c r="BI44" s="56">
        <f t="shared" si="61"/>
        <v>-8.972529614943646</v>
      </c>
      <c r="BJ44" s="56">
        <f t="shared" si="61"/>
        <v>-8.9722590824322239</v>
      </c>
      <c r="BK44" s="56">
        <f t="shared" si="61"/>
        <v>-8.9735120735870062</v>
      </c>
      <c r="BL44" s="56">
        <f t="shared" si="61"/>
        <v>-8.967702305283284</v>
      </c>
      <c r="BM44" s="56">
        <f t="shared" si="61"/>
        <v>-8.9945054627793706</v>
      </c>
      <c r="BN44" s="56">
        <f t="shared" si="51"/>
        <v>-8.8675938704940407</v>
      </c>
      <c r="BO44" s="56"/>
      <c r="BP44" s="56">
        <v>-1600</v>
      </c>
      <c r="BQ44" s="56">
        <f t="shared" si="56"/>
        <v>1.5089755815648687E-2</v>
      </c>
      <c r="BR44" s="56">
        <f t="shared" si="57"/>
        <v>3.7756531705005632E-3</v>
      </c>
      <c r="BS44" s="56">
        <f t="shared" si="2"/>
        <v>1.1314102645148124E-2</v>
      </c>
      <c r="BT44" s="56">
        <f t="shared" si="3"/>
        <v>0.7347595651979334</v>
      </c>
      <c r="BU44" s="56">
        <f t="shared" si="4"/>
        <v>0.45594697014568997</v>
      </c>
      <c r="BV44" s="56">
        <f t="shared" si="5"/>
        <v>-2.6612863441247572</v>
      </c>
      <c r="BW44" s="56">
        <f t="shared" si="6"/>
        <v>-4.0836488855725044</v>
      </c>
      <c r="BX44" s="56">
        <f t="shared" si="62"/>
        <v>3.7851721686430335</v>
      </c>
      <c r="BY44" s="56">
        <f t="shared" si="62"/>
        <v>3.7852113077105396</v>
      </c>
      <c r="BZ44" s="56">
        <f t="shared" si="62"/>
        <v>3.785047722418224</v>
      </c>
      <c r="CA44" s="56">
        <f t="shared" si="62"/>
        <v>3.7857315754910967</v>
      </c>
      <c r="CB44" s="56">
        <f t="shared" si="62"/>
        <v>3.7828751175021069</v>
      </c>
      <c r="CC44" s="56">
        <f t="shared" si="62"/>
        <v>3.7948476101881097</v>
      </c>
      <c r="CD44" s="56">
        <f t="shared" si="62"/>
        <v>3.7453546612007766</v>
      </c>
      <c r="CE44" s="56">
        <f t="shared" si="58"/>
        <v>3.964648501402936</v>
      </c>
      <c r="CG44" s="56"/>
      <c r="CH44" s="71"/>
      <c r="CI44" s="56">
        <f t="shared" si="17"/>
        <v>-1600</v>
      </c>
      <c r="CJ44" s="56">
        <f t="shared" si="18"/>
        <v>-4.093898835485766E-3</v>
      </c>
      <c r="CK44" s="71" t="e">
        <f>#REF!+#REF!*CI44+#REF!*CI44^2</f>
        <v>#REF!</v>
      </c>
      <c r="CL44" s="56">
        <f t="shared" si="9"/>
        <v>-1.9183654651134453E-2</v>
      </c>
      <c r="CM44" s="56">
        <f t="shared" si="10"/>
        <v>0.892534089656015</v>
      </c>
      <c r="CN44" s="56">
        <f t="shared" si="11"/>
        <v>-0.92587165321799014</v>
      </c>
      <c r="CO44" s="56">
        <f t="shared" si="12"/>
        <v>-2.0350712858810667</v>
      </c>
      <c r="CP44" s="56">
        <f t="shared" si="13"/>
        <v>-1.6191694520424784</v>
      </c>
      <c r="CQ44" s="56">
        <f t="shared" si="59"/>
        <v>4.4774416016637772</v>
      </c>
      <c r="CR44" s="56">
        <f t="shared" si="59"/>
        <v>4.4774416055028512</v>
      </c>
      <c r="CS44" s="56">
        <f t="shared" si="59"/>
        <v>4.4774415367884943</v>
      </c>
      <c r="CT44" s="56">
        <f t="shared" si="59"/>
        <v>4.4774427666877763</v>
      </c>
      <c r="CU44" s="56">
        <f t="shared" si="59"/>
        <v>4.4774207540162152</v>
      </c>
      <c r="CV44" s="56">
        <f t="shared" si="59"/>
        <v>4.4778150422373626</v>
      </c>
      <c r="CW44" s="56">
        <f t="shared" si="59"/>
        <v>4.4708482690342262</v>
      </c>
      <c r="CX44" s="56">
        <f t="shared" si="15"/>
        <v>4.7108479840739266</v>
      </c>
    </row>
    <row r="45" spans="1:102" s="62" customFormat="1" ht="12.95" customHeight="1" x14ac:dyDescent="0.2">
      <c r="A45" s="135" t="s">
        <v>151</v>
      </c>
      <c r="B45" s="62" t="s">
        <v>131</v>
      </c>
      <c r="C45" s="59">
        <v>19279.45</v>
      </c>
      <c r="D45" s="59" t="s">
        <v>150</v>
      </c>
      <c r="E45" s="62">
        <f t="shared" si="21"/>
        <v>-8744.0102708796876</v>
      </c>
      <c r="F45" s="73">
        <f t="shared" si="22"/>
        <v>-8744</v>
      </c>
      <c r="G45" s="62">
        <f t="shared" si="23"/>
        <v>-2.7200799995625857E-2</v>
      </c>
      <c r="I45" s="73">
        <f t="shared" si="24"/>
        <v>-2.7200799995625857E-2</v>
      </c>
      <c r="O45" s="73"/>
      <c r="P45" s="136"/>
      <c r="Q45" s="137">
        <f t="shared" si="25"/>
        <v>4260.9500000000007</v>
      </c>
      <c r="S45" s="63">
        <v>0.1</v>
      </c>
      <c r="X45" s="138">
        <f t="shared" si="26"/>
        <v>1.5294919867475058E-5</v>
      </c>
      <c r="Y45" s="73">
        <f t="shared" si="27"/>
        <v>-3.9568063180128343E-2</v>
      </c>
      <c r="Z45" s="56">
        <f t="shared" si="28"/>
        <v>-8744</v>
      </c>
      <c r="AA45" s="56">
        <f t="shared" si="29"/>
        <v>-2.9493090553107705E-2</v>
      </c>
      <c r="AB45" s="56">
        <f t="shared" si="30"/>
        <v>7.4988113668027004E-3</v>
      </c>
      <c r="AC45" s="56">
        <f t="shared" si="31"/>
        <v>-2.7200799995625857E-2</v>
      </c>
      <c r="AD45" s="56">
        <f t="shared" si="32"/>
        <v>2.2922905574818478E-3</v>
      </c>
      <c r="AE45" s="140">
        <f t="shared" si="33"/>
        <v>5.25459599992044E-7</v>
      </c>
      <c r="AF45" s="56">
        <f t="shared" si="34"/>
        <v>-2.7200799995625857E-2</v>
      </c>
      <c r="AG45" s="69"/>
      <c r="AH45" s="56">
        <f t="shared" si="35"/>
        <v>-3.4699611362428558E-2</v>
      </c>
      <c r="AI45" s="56">
        <f t="shared" si="36"/>
        <v>1.2064418275792366</v>
      </c>
      <c r="AJ45" s="56">
        <f t="shared" si="37"/>
        <v>-0.98164358074353797</v>
      </c>
      <c r="AK45" s="56">
        <f t="shared" si="38"/>
        <v>-0.21640431415451253</v>
      </c>
      <c r="AL45" s="56">
        <f t="shared" si="39"/>
        <v>-0.80895435279073713</v>
      </c>
      <c r="AM45" s="56">
        <f t="shared" si="40"/>
        <v>-0.42808075300482962</v>
      </c>
      <c r="AN45" s="56">
        <f t="shared" si="60"/>
        <v>-0.60930789077145442</v>
      </c>
      <c r="AO45" s="56">
        <f t="shared" si="60"/>
        <v>-0.60927763609358798</v>
      </c>
      <c r="AP45" s="56">
        <f t="shared" si="60"/>
        <v>-0.60915428600226795</v>
      </c>
      <c r="AQ45" s="56">
        <f t="shared" si="60"/>
        <v>-0.60865149026975129</v>
      </c>
      <c r="AR45" s="56">
        <f t="shared" si="60"/>
        <v>-0.60660382902072141</v>
      </c>
      <c r="AS45" s="56">
        <f t="shared" si="60"/>
        <v>-0.59829441334497002</v>
      </c>
      <c r="AT45" s="56">
        <f t="shared" si="60"/>
        <v>-0.56504136221314649</v>
      </c>
      <c r="AU45" s="56">
        <f t="shared" si="42"/>
        <v>-0.43815161610032405</v>
      </c>
      <c r="AV45" s="56"/>
      <c r="AW45" s="56"/>
      <c r="AX45" s="56"/>
      <c r="AY45" s="56"/>
      <c r="AZ45" s="56">
        <f t="shared" si="43"/>
        <v>1.5294919867475058E-5</v>
      </c>
      <c r="BA45" s="56">
        <f t="shared" si="44"/>
        <v>-1.0074972627020638E-2</v>
      </c>
      <c r="BB45" s="56">
        <f t="shared" si="45"/>
        <v>0.77603945643247707</v>
      </c>
      <c r="BC45" s="56">
        <f t="shared" si="46"/>
        <v>-0.42998879940308732</v>
      </c>
      <c r="BD45" s="56">
        <f t="shared" si="47"/>
        <v>-8.6265143163039376E-2</v>
      </c>
      <c r="BE45" s="56">
        <f t="shared" si="48"/>
        <v>-2.7739269755504208</v>
      </c>
      <c r="BF45" s="56">
        <f t="shared" si="49"/>
        <v>-5.3783083938161091</v>
      </c>
      <c r="BG45" s="56">
        <f t="shared" si="61"/>
        <v>-8.9584238142807227</v>
      </c>
      <c r="BH45" s="56">
        <f t="shared" si="61"/>
        <v>-8.9584114097818137</v>
      </c>
      <c r="BI45" s="56">
        <f t="shared" si="61"/>
        <v>-8.9584692738660365</v>
      </c>
      <c r="BJ45" s="56">
        <f t="shared" si="61"/>
        <v>-8.9581993370455848</v>
      </c>
      <c r="BK45" s="56">
        <f t="shared" si="61"/>
        <v>-8.9594582831371756</v>
      </c>
      <c r="BL45" s="56">
        <f t="shared" si="61"/>
        <v>-8.9535798899928594</v>
      </c>
      <c r="BM45" s="56">
        <f t="shared" si="61"/>
        <v>-8.980882313745786</v>
      </c>
      <c r="BN45" s="56">
        <f t="shared" si="51"/>
        <v>-8.8505092938561134</v>
      </c>
      <c r="BO45" s="56"/>
      <c r="BP45" s="56">
        <v>-1400</v>
      </c>
      <c r="BQ45" s="56">
        <f t="shared" si="56"/>
        <v>1.2922410917939432E-2</v>
      </c>
      <c r="BR45" s="56">
        <f t="shared" si="57"/>
        <v>4.9476418885935295E-3</v>
      </c>
      <c r="BS45" s="56">
        <f t="shared" si="2"/>
        <v>7.9747690293459021E-3</v>
      </c>
      <c r="BT45" s="56">
        <f t="shared" si="3"/>
        <v>0.7462965192344595</v>
      </c>
      <c r="BU45" s="56">
        <f t="shared" si="4"/>
        <v>0.38542848298663368</v>
      </c>
      <c r="BV45" s="56">
        <f t="shared" si="5"/>
        <v>-2.583522554614758</v>
      </c>
      <c r="BW45" s="56">
        <f t="shared" si="6"/>
        <v>-3.4902810895360163</v>
      </c>
      <c r="BX45" s="56">
        <f t="shared" si="62"/>
        <v>3.8853965904320105</v>
      </c>
      <c r="BY45" s="56">
        <f t="shared" si="62"/>
        <v>3.8854222473527438</v>
      </c>
      <c r="BZ45" s="56">
        <f t="shared" si="62"/>
        <v>3.8853056776116044</v>
      </c>
      <c r="CA45" s="56">
        <f t="shared" si="62"/>
        <v>3.8858354016659042</v>
      </c>
      <c r="CB45" s="56">
        <f t="shared" si="62"/>
        <v>3.883430268203377</v>
      </c>
      <c r="CC45" s="56">
        <f t="shared" si="62"/>
        <v>3.8943936709303362</v>
      </c>
      <c r="CD45" s="56">
        <f t="shared" si="62"/>
        <v>3.845273401896129</v>
      </c>
      <c r="CE45" s="56">
        <f t="shared" si="58"/>
        <v>4.0879071833039227</v>
      </c>
      <c r="CG45" s="56"/>
      <c r="CH45" s="71"/>
      <c r="CI45" s="56">
        <f t="shared" si="17"/>
        <v>-1400</v>
      </c>
      <c r="CJ45" s="56">
        <f t="shared" si="18"/>
        <v>-6.0301947515868162E-3</v>
      </c>
      <c r="CK45" s="71" t="e">
        <f>#REF!+#REF!*CI45+#REF!*CI45^2</f>
        <v>#REF!</v>
      </c>
      <c r="CL45" s="56">
        <f t="shared" si="9"/>
        <v>-1.8952605669526248E-2</v>
      </c>
      <c r="CM45" s="56">
        <f t="shared" si="10"/>
        <v>0.97517015004189744</v>
      </c>
      <c r="CN45" s="56">
        <f t="shared" si="11"/>
        <v>-0.9996401381875889</v>
      </c>
      <c r="CO45" s="56">
        <f t="shared" si="12"/>
        <v>-1.6744394894898003</v>
      </c>
      <c r="CP45" s="56">
        <f t="shared" si="13"/>
        <v>-1.1094109698993693</v>
      </c>
      <c r="CQ45" s="56">
        <f t="shared" si="59"/>
        <v>4.8528695246586713</v>
      </c>
      <c r="CR45" s="56">
        <f t="shared" si="59"/>
        <v>4.852869525295195</v>
      </c>
      <c r="CS45" s="56">
        <f t="shared" si="59"/>
        <v>4.8528695442367997</v>
      </c>
      <c r="CT45" s="56">
        <f t="shared" si="59"/>
        <v>4.8528701078975711</v>
      </c>
      <c r="CU45" s="56">
        <f t="shared" si="59"/>
        <v>4.8528868801826111</v>
      </c>
      <c r="CV45" s="56">
        <f t="shared" si="59"/>
        <v>4.8533850492090576</v>
      </c>
      <c r="CW45" s="56">
        <f t="shared" si="59"/>
        <v>4.8674584336472746</v>
      </c>
      <c r="CX45" s="56">
        <f t="shared" si="15"/>
        <v>5.0905052426945883</v>
      </c>
    </row>
    <row r="46" spans="1:102" s="62" customFormat="1" ht="12.95" customHeight="1" x14ac:dyDescent="0.2">
      <c r="A46" s="135" t="s">
        <v>151</v>
      </c>
      <c r="B46" s="62" t="s">
        <v>131</v>
      </c>
      <c r="C46" s="59">
        <v>19308.577000000001</v>
      </c>
      <c r="D46" s="59" t="s">
        <v>150</v>
      </c>
      <c r="E46" s="62">
        <f t="shared" si="21"/>
        <v>-8733.0120681552489</v>
      </c>
      <c r="F46" s="73">
        <f t="shared" si="22"/>
        <v>-8733</v>
      </c>
      <c r="G46" s="62">
        <f t="shared" si="23"/>
        <v>-3.1960599997546524E-2</v>
      </c>
      <c r="I46" s="73">
        <f t="shared" si="24"/>
        <v>-3.1960599997546524E-2</v>
      </c>
      <c r="O46" s="73"/>
      <c r="P46" s="136"/>
      <c r="Q46" s="137">
        <f t="shared" si="25"/>
        <v>4290.0770000000011</v>
      </c>
      <c r="S46" s="63">
        <v>0.1</v>
      </c>
      <c r="X46" s="138">
        <f t="shared" si="26"/>
        <v>6.3387191686380429E-6</v>
      </c>
      <c r="Y46" s="73">
        <f t="shared" si="27"/>
        <v>-3.9922207353249292E-2</v>
      </c>
      <c r="Z46" s="56">
        <f t="shared" si="28"/>
        <v>-8733</v>
      </c>
      <c r="AA46" s="56">
        <f t="shared" si="29"/>
        <v>-2.9563065141322696E-2</v>
      </c>
      <c r="AB46" s="56">
        <f t="shared" si="30"/>
        <v>2.7420354841831626E-3</v>
      </c>
      <c r="AC46" s="56">
        <f t="shared" si="31"/>
        <v>-3.1960599997546524E-2</v>
      </c>
      <c r="AD46" s="56">
        <f t="shared" si="32"/>
        <v>-2.3975348562238277E-3</v>
      </c>
      <c r="AE46" s="140">
        <f t="shared" si="33"/>
        <v>5.7481733868082104E-7</v>
      </c>
      <c r="AF46" s="56">
        <f t="shared" si="34"/>
        <v>-3.1960599997546524E-2</v>
      </c>
      <c r="AG46" s="69"/>
      <c r="AH46" s="56">
        <f t="shared" si="35"/>
        <v>-3.4702635481729686E-2</v>
      </c>
      <c r="AI46" s="56">
        <f t="shared" si="36"/>
        <v>1.2088910285812615</v>
      </c>
      <c r="AJ46" s="56">
        <f t="shared" si="37"/>
        <v>-0.98375036724140874</v>
      </c>
      <c r="AK46" s="56">
        <f t="shared" si="38"/>
        <v>-0.21404110244811103</v>
      </c>
      <c r="AL46" s="56">
        <f t="shared" si="39"/>
        <v>-0.79757463087044611</v>
      </c>
      <c r="AM46" s="56">
        <f t="shared" si="40"/>
        <v>-0.42136449365652384</v>
      </c>
      <c r="AN46" s="56">
        <f t="shared" si="60"/>
        <v>-0.60031630847351269</v>
      </c>
      <c r="AO46" s="56">
        <f t="shared" si="60"/>
        <v>-0.60028544032723452</v>
      </c>
      <c r="AP46" s="56">
        <f t="shared" si="60"/>
        <v>-0.60016036883571044</v>
      </c>
      <c r="AQ46" s="56">
        <f t="shared" si="60"/>
        <v>-0.59965371393082201</v>
      </c>
      <c r="AR46" s="56">
        <f t="shared" si="60"/>
        <v>-0.59760308568168241</v>
      </c>
      <c r="AS46" s="56">
        <f t="shared" si="60"/>
        <v>-0.5893323827068625</v>
      </c>
      <c r="AT46" s="56">
        <f t="shared" si="60"/>
        <v>-0.5564232253314163</v>
      </c>
      <c r="AU46" s="56">
        <f t="shared" si="42"/>
        <v>-0.43137238859577032</v>
      </c>
      <c r="AV46" s="56"/>
      <c r="AW46" s="56"/>
      <c r="AX46" s="56"/>
      <c r="AY46" s="56"/>
      <c r="AZ46" s="56">
        <f t="shared" si="43"/>
        <v>6.3387191686380454E-6</v>
      </c>
      <c r="BA46" s="56">
        <f t="shared" si="44"/>
        <v>-1.0359142211926598E-2</v>
      </c>
      <c r="BB46" s="56">
        <f t="shared" si="45"/>
        <v>0.77724826446397521</v>
      </c>
      <c r="BC46" s="56">
        <f t="shared" si="46"/>
        <v>-0.44237707861442571</v>
      </c>
      <c r="BD46" s="56">
        <f t="shared" si="47"/>
        <v>-8.9340160710001282E-2</v>
      </c>
      <c r="BE46" s="56">
        <f t="shared" si="48"/>
        <v>-2.7601598635973952</v>
      </c>
      <c r="BF46" s="56">
        <f t="shared" si="49"/>
        <v>-5.1796608810467637</v>
      </c>
      <c r="BG46" s="56">
        <f t="shared" si="61"/>
        <v>-8.9412154088364595</v>
      </c>
      <c r="BH46" s="56">
        <f t="shared" si="61"/>
        <v>-8.9412032889381106</v>
      </c>
      <c r="BI46" s="56">
        <f t="shared" si="61"/>
        <v>-8.9412603279319889</v>
      </c>
      <c r="BJ46" s="56">
        <f t="shared" si="61"/>
        <v>-8.9409918745700772</v>
      </c>
      <c r="BK46" s="56">
        <f t="shared" si="61"/>
        <v>-8.9422550174566151</v>
      </c>
      <c r="BL46" s="56">
        <f t="shared" si="61"/>
        <v>-8.9363042597497682</v>
      </c>
      <c r="BM46" s="56">
        <f t="shared" si="61"/>
        <v>-8.9641800210041271</v>
      </c>
      <c r="BN46" s="56">
        <f t="shared" si="51"/>
        <v>-8.8296281446319753</v>
      </c>
      <c r="BO46" s="56"/>
      <c r="BP46" s="56">
        <v>-1200</v>
      </c>
      <c r="BQ46" s="56">
        <f t="shared" si="56"/>
        <v>1.0682723281213159E-2</v>
      </c>
      <c r="BR46" s="56">
        <f t="shared" si="57"/>
        <v>6.1856462168563405E-3</v>
      </c>
      <c r="BS46" s="56">
        <f t="shared" si="2"/>
        <v>4.4970770643568171E-3</v>
      </c>
      <c r="BT46" s="56">
        <f t="shared" si="3"/>
        <v>0.75983906017324521</v>
      </c>
      <c r="BU46" s="56">
        <f t="shared" si="4"/>
        <v>0.31005860080839576</v>
      </c>
      <c r="BV46" s="56">
        <f t="shared" si="5"/>
        <v>-2.5031050868580711</v>
      </c>
      <c r="BW46" s="56">
        <f t="shared" si="6"/>
        <v>-3.0252577090938622</v>
      </c>
      <c r="BX46" s="56">
        <f t="shared" si="62"/>
        <v>3.9873160138886874</v>
      </c>
      <c r="BY46" s="56">
        <f t="shared" si="62"/>
        <v>3.9873304070295754</v>
      </c>
      <c r="BZ46" s="56">
        <f t="shared" si="62"/>
        <v>3.9872578434057111</v>
      </c>
      <c r="CA46" s="56">
        <f t="shared" si="62"/>
        <v>3.9876237365268499</v>
      </c>
      <c r="CB46" s="56">
        <f t="shared" si="62"/>
        <v>3.9857803021964826</v>
      </c>
      <c r="CC46" s="56">
        <f t="shared" si="62"/>
        <v>3.9951072858343748</v>
      </c>
      <c r="CD46" s="56">
        <f t="shared" si="62"/>
        <v>3.9488737408268157</v>
      </c>
      <c r="CE46" s="56">
        <f t="shared" si="58"/>
        <v>4.2111658652049098</v>
      </c>
      <c r="CG46" s="56"/>
      <c r="CH46" s="71"/>
      <c r="CI46" s="56">
        <f t="shared" si="17"/>
        <v>-1200</v>
      </c>
      <c r="CJ46" s="56">
        <f t="shared" si="18"/>
        <v>-4.9769003629391399E-3</v>
      </c>
      <c r="CK46" s="71" t="e">
        <f>#REF!+#REF!*CI46+#REF!*CI46^2</f>
        <v>#REF!</v>
      </c>
      <c r="CL46" s="56">
        <f t="shared" si="9"/>
        <v>-1.5659623644152298E-2</v>
      </c>
      <c r="CM46" s="56">
        <f t="shared" si="10"/>
        <v>1.0784898091551622</v>
      </c>
      <c r="CN46" s="56">
        <f t="shared" si="11"/>
        <v>-0.91712670411307851</v>
      </c>
      <c r="CO46" s="56">
        <f t="shared" si="12"/>
        <v>-1.2376257744037489</v>
      </c>
      <c r="CP46" s="56">
        <f t="shared" si="13"/>
        <v>-0.71211837944534417</v>
      </c>
      <c r="CQ46" s="56">
        <f t="shared" si="59"/>
        <v>5.266012635656196</v>
      </c>
      <c r="CR46" s="56">
        <f t="shared" si="59"/>
        <v>5.2660134923648441</v>
      </c>
      <c r="CS46" s="56">
        <f t="shared" si="59"/>
        <v>5.2660202815961394</v>
      </c>
      <c r="CT46" s="56">
        <f t="shared" si="59"/>
        <v>5.2660740821532777</v>
      </c>
      <c r="CU46" s="56">
        <f t="shared" si="59"/>
        <v>5.2665002536333354</v>
      </c>
      <c r="CV46" s="56">
        <f t="shared" si="59"/>
        <v>5.2698657858503655</v>
      </c>
      <c r="CW46" s="56">
        <f t="shared" si="59"/>
        <v>5.2958341616183118</v>
      </c>
      <c r="CX46" s="56">
        <f t="shared" si="15"/>
        <v>5.4701625013152499</v>
      </c>
    </row>
    <row r="47" spans="1:102" s="62" customFormat="1" ht="12.95" customHeight="1" x14ac:dyDescent="0.2">
      <c r="A47" s="135" t="s">
        <v>151</v>
      </c>
      <c r="B47" s="62" t="s">
        <v>131</v>
      </c>
      <c r="C47" s="59">
        <v>19311.232</v>
      </c>
      <c r="D47" s="59" t="s">
        <v>150</v>
      </c>
      <c r="E47" s="62">
        <f t="shared" si="21"/>
        <v>-8732.0095540537841</v>
      </c>
      <c r="F47" s="73">
        <f t="shared" si="22"/>
        <v>-8732</v>
      </c>
      <c r="G47" s="62">
        <f t="shared" si="23"/>
        <v>-2.5302399997599423E-2</v>
      </c>
      <c r="I47" s="73">
        <f t="shared" si="24"/>
        <v>-2.5302399997599423E-2</v>
      </c>
      <c r="O47" s="73"/>
      <c r="P47" s="136"/>
      <c r="Q47" s="137">
        <f t="shared" si="25"/>
        <v>4292.732</v>
      </c>
      <c r="S47" s="63">
        <v>0.1</v>
      </c>
      <c r="X47" s="138">
        <f t="shared" si="26"/>
        <v>2.1467303093129607E-5</v>
      </c>
      <c r="Y47" s="73">
        <f t="shared" si="27"/>
        <v>-3.9954124501264378E-2</v>
      </c>
      <c r="Z47" s="56">
        <f t="shared" si="28"/>
        <v>-8732</v>
      </c>
      <c r="AA47" s="56">
        <f t="shared" si="29"/>
        <v>-2.9569277581655638E-2</v>
      </c>
      <c r="AB47" s="56">
        <f t="shared" si="30"/>
        <v>9.4003714205398367E-3</v>
      </c>
      <c r="AC47" s="56">
        <f t="shared" si="31"/>
        <v>-2.5302399997599423E-2</v>
      </c>
      <c r="AD47" s="56">
        <f t="shared" si="32"/>
        <v>4.2668775840562154E-3</v>
      </c>
      <c r="AE47" s="140">
        <f t="shared" si="33"/>
        <v>1.8206244317321405E-6</v>
      </c>
      <c r="AF47" s="56">
        <f t="shared" si="34"/>
        <v>-2.5302399997599423E-2</v>
      </c>
      <c r="AG47" s="69"/>
      <c r="AH47" s="56">
        <f t="shared" si="35"/>
        <v>-3.470277141813926E-2</v>
      </c>
      <c r="AI47" s="56">
        <f t="shared" si="36"/>
        <v>1.2091128354838649</v>
      </c>
      <c r="AJ47" s="56">
        <f t="shared" si="37"/>
        <v>-0.98393598844898544</v>
      </c>
      <c r="AK47" s="56">
        <f t="shared" si="38"/>
        <v>-0.21382440785569404</v>
      </c>
      <c r="AL47" s="56">
        <f t="shared" si="39"/>
        <v>-0.79653782431608566</v>
      </c>
      <c r="AM47" s="56">
        <f t="shared" si="40"/>
        <v>-0.42075418215513682</v>
      </c>
      <c r="AN47" s="56">
        <f t="shared" si="60"/>
        <v>-0.59949798905264096</v>
      </c>
      <c r="AO47" s="56">
        <f t="shared" si="60"/>
        <v>-0.59946706585504139</v>
      </c>
      <c r="AP47" s="56">
        <f t="shared" si="60"/>
        <v>-0.59934184141550362</v>
      </c>
      <c r="AQ47" s="56">
        <f t="shared" si="60"/>
        <v>-0.59883485066881903</v>
      </c>
      <c r="AR47" s="56">
        <f t="shared" si="60"/>
        <v>-0.59678400813341448</v>
      </c>
      <c r="AS47" s="56">
        <f t="shared" si="60"/>
        <v>-0.58851699572240435</v>
      </c>
      <c r="AT47" s="56">
        <f t="shared" si="60"/>
        <v>-0.55563947209224107</v>
      </c>
      <c r="AU47" s="56">
        <f t="shared" si="42"/>
        <v>-0.43075609518626479</v>
      </c>
      <c r="AV47" s="56"/>
      <c r="AW47" s="56"/>
      <c r="AX47" s="56"/>
      <c r="AY47" s="56"/>
      <c r="AZ47" s="56">
        <f t="shared" si="43"/>
        <v>2.1467303093129607E-5</v>
      </c>
      <c r="BA47" s="56">
        <f t="shared" si="44"/>
        <v>-1.038484691960874E-2</v>
      </c>
      <c r="BB47" s="56">
        <f t="shared" si="45"/>
        <v>0.77736044503708723</v>
      </c>
      <c r="BC47" s="56">
        <f t="shared" si="46"/>
        <v>-0.44350108323069654</v>
      </c>
      <c r="BD47" s="56">
        <f t="shared" si="47"/>
        <v>-8.9619353746365107E-2</v>
      </c>
      <c r="BE47" s="56">
        <f t="shared" si="48"/>
        <v>-2.7589061659802621</v>
      </c>
      <c r="BF47" s="56">
        <f t="shared" si="49"/>
        <v>-5.1622728308468426</v>
      </c>
      <c r="BG47" s="56">
        <f t="shared" si="61"/>
        <v>-8.9396496698865118</v>
      </c>
      <c r="BH47" s="56">
        <f t="shared" si="61"/>
        <v>-8.9396375778401556</v>
      </c>
      <c r="BI47" s="56">
        <f t="shared" si="61"/>
        <v>-8.939694532655329</v>
      </c>
      <c r="BJ47" s="56">
        <f t="shared" si="61"/>
        <v>-8.9394262545172971</v>
      </c>
      <c r="BK47" s="56">
        <f t="shared" si="61"/>
        <v>-8.9406896120860626</v>
      </c>
      <c r="BL47" s="56">
        <f t="shared" si="61"/>
        <v>-8.9347329064348173</v>
      </c>
      <c r="BM47" s="56">
        <f t="shared" si="61"/>
        <v>-8.9626587489013545</v>
      </c>
      <c r="BN47" s="56">
        <f t="shared" si="51"/>
        <v>-8.8277298583388735</v>
      </c>
      <c r="BO47" s="56"/>
      <c r="BP47" s="56">
        <v>-1000</v>
      </c>
      <c r="BQ47" s="56">
        <f t="shared" si="56"/>
        <v>8.3937796133725807E-3</v>
      </c>
      <c r="BR47" s="56">
        <f t="shared" si="57"/>
        <v>7.4896661552889994E-3</v>
      </c>
      <c r="BS47" s="56">
        <f t="shared" si="2"/>
        <v>9.0411345808358182E-4</v>
      </c>
      <c r="BT47" s="56">
        <f t="shared" si="3"/>
        <v>0.77555586209049765</v>
      </c>
      <c r="BU47" s="56">
        <f t="shared" si="4"/>
        <v>0.2296178220101357</v>
      </c>
      <c r="BV47" s="56">
        <f t="shared" si="5"/>
        <v>-2.419535411403761</v>
      </c>
      <c r="BW47" s="56">
        <f t="shared" si="6"/>
        <v>-2.648461761141188</v>
      </c>
      <c r="BX47" s="56">
        <f t="shared" si="62"/>
        <v>4.0912128821253058</v>
      </c>
      <c r="BY47" s="56">
        <f t="shared" si="62"/>
        <v>4.0912195351134297</v>
      </c>
      <c r="BZ47" s="56">
        <f t="shared" si="62"/>
        <v>4.0911813139128403</v>
      </c>
      <c r="CA47" s="56">
        <f t="shared" si="62"/>
        <v>4.0914009212979199</v>
      </c>
      <c r="CB47" s="56">
        <f t="shared" si="62"/>
        <v>4.0901400412512556</v>
      </c>
      <c r="CC47" s="56">
        <f t="shared" si="62"/>
        <v>4.0974099478435049</v>
      </c>
      <c r="CD47" s="56">
        <f t="shared" si="62"/>
        <v>4.0564539634185888</v>
      </c>
      <c r="CE47" s="56">
        <f t="shared" si="58"/>
        <v>4.3344245471058969</v>
      </c>
      <c r="CG47" s="56"/>
      <c r="CH47" s="71"/>
      <c r="CI47" s="56">
        <f t="shared" si="17"/>
        <v>-1000</v>
      </c>
      <c r="CJ47" s="56">
        <f t="shared" si="18"/>
        <v>-6.0701359066239226E-4</v>
      </c>
      <c r="CK47" s="71" t="e">
        <f>#REF!+#REF!*CI47+#REF!*CI47^2</f>
        <v>#REF!</v>
      </c>
      <c r="CL47" s="56">
        <f t="shared" si="9"/>
        <v>-9.0007932040349729E-3</v>
      </c>
      <c r="CM47" s="56">
        <f t="shared" si="10"/>
        <v>1.1827388040781461</v>
      </c>
      <c r="CN47" s="56">
        <f t="shared" si="11"/>
        <v>-0.58792693687355069</v>
      </c>
      <c r="CO47" s="56">
        <f t="shared" si="12"/>
        <v>-0.70530836645620454</v>
      </c>
      <c r="CP47" s="56">
        <f t="shared" si="13"/>
        <v>-0.36803926088973449</v>
      </c>
      <c r="CQ47" s="56">
        <f t="shared" si="59"/>
        <v>5.7221200627084672</v>
      </c>
      <c r="CR47" s="56">
        <f t="shared" si="59"/>
        <v>5.7221275724290157</v>
      </c>
      <c r="CS47" s="56">
        <f t="shared" si="59"/>
        <v>5.7221645281461049</v>
      </c>
      <c r="CT47" s="56">
        <f t="shared" si="59"/>
        <v>5.7223463766106759</v>
      </c>
      <c r="CU47" s="56">
        <f t="shared" si="59"/>
        <v>5.7232408983598946</v>
      </c>
      <c r="CV47" s="56">
        <f t="shared" si="59"/>
        <v>5.7276338270751364</v>
      </c>
      <c r="CW47" s="56">
        <f t="shared" si="59"/>
        <v>5.7490371352396625</v>
      </c>
      <c r="CX47" s="56">
        <f t="shared" si="15"/>
        <v>5.8498197599359116</v>
      </c>
    </row>
    <row r="48" spans="1:102" s="62" customFormat="1" ht="12.95" customHeight="1" x14ac:dyDescent="0.2">
      <c r="A48" s="135" t="s">
        <v>151</v>
      </c>
      <c r="B48" s="62" t="s">
        <v>131</v>
      </c>
      <c r="C48" s="59">
        <v>19348.298999999999</v>
      </c>
      <c r="D48" s="59" t="s">
        <v>150</v>
      </c>
      <c r="E48" s="62">
        <f t="shared" si="21"/>
        <v>-8718.0132488940817</v>
      </c>
      <c r="F48" s="73">
        <f t="shared" si="22"/>
        <v>-8718</v>
      </c>
      <c r="G48" s="62">
        <f t="shared" si="23"/>
        <v>-3.5087599997496E-2</v>
      </c>
      <c r="I48" s="73">
        <f t="shared" si="24"/>
        <v>-3.5087599997496E-2</v>
      </c>
      <c r="O48" s="73"/>
      <c r="P48" s="136"/>
      <c r="Q48" s="137">
        <f t="shared" si="25"/>
        <v>4329.7989999999991</v>
      </c>
      <c r="S48" s="63">
        <v>0.1</v>
      </c>
      <c r="X48" s="138">
        <f t="shared" si="26"/>
        <v>2.8179491404502578E-6</v>
      </c>
      <c r="Y48" s="73">
        <f t="shared" si="27"/>
        <v>-4.039603586924792E-2</v>
      </c>
      <c r="Z48" s="56">
        <f t="shared" si="28"/>
        <v>-8718</v>
      </c>
      <c r="AA48" s="56">
        <f t="shared" si="29"/>
        <v>-2.9653634526109196E-2</v>
      </c>
      <c r="AB48" s="56">
        <f t="shared" si="30"/>
        <v>-3.8536939885368271E-4</v>
      </c>
      <c r="AC48" s="56">
        <f t="shared" si="31"/>
        <v>-3.5087599997496E-2</v>
      </c>
      <c r="AD48" s="56">
        <f t="shared" si="32"/>
        <v>-5.4339654713868035E-3</v>
      </c>
      <c r="AE48" s="140">
        <f t="shared" si="33"/>
        <v>2.9527980744224009E-6</v>
      </c>
      <c r="AF48" s="56">
        <f t="shared" si="34"/>
        <v>-3.5087599997496E-2</v>
      </c>
      <c r="AG48" s="69"/>
      <c r="AH48" s="56">
        <f t="shared" si="35"/>
        <v>-3.4702230598642317E-2</v>
      </c>
      <c r="AI48" s="56">
        <f t="shared" si="36"/>
        <v>1.2122028201028365</v>
      </c>
      <c r="AJ48" s="56">
        <f t="shared" si="37"/>
        <v>-0.98643008166525781</v>
      </c>
      <c r="AK48" s="56">
        <f t="shared" si="38"/>
        <v>-0.21075819912720689</v>
      </c>
      <c r="AL48" s="56">
        <f t="shared" si="39"/>
        <v>-0.78198268231874035</v>
      </c>
      <c r="AM48" s="56">
        <f t="shared" si="40"/>
        <v>-0.41221423220038517</v>
      </c>
      <c r="AN48" s="56">
        <f t="shared" si="60"/>
        <v>-0.58802580625180934</v>
      </c>
      <c r="AO48" s="56">
        <f t="shared" si="60"/>
        <v>-0.58799412590995093</v>
      </c>
      <c r="AP48" s="56">
        <f t="shared" si="60"/>
        <v>-0.58786682499641418</v>
      </c>
      <c r="AQ48" s="56">
        <f t="shared" si="60"/>
        <v>-0.58735540139383324</v>
      </c>
      <c r="AR48" s="56">
        <f t="shared" si="60"/>
        <v>-0.58530253967052315</v>
      </c>
      <c r="AS48" s="56">
        <f t="shared" si="60"/>
        <v>-0.57709019178238863</v>
      </c>
      <c r="AT48" s="56">
        <f t="shared" si="60"/>
        <v>-0.54466197526200832</v>
      </c>
      <c r="AU48" s="56">
        <f t="shared" si="42"/>
        <v>-0.42212798745319624</v>
      </c>
      <c r="AV48" s="56"/>
      <c r="AW48" s="56"/>
      <c r="AX48" s="56"/>
      <c r="AY48" s="56"/>
      <c r="AZ48" s="56">
        <f t="shared" si="43"/>
        <v>2.8179491404502561E-6</v>
      </c>
      <c r="BA48" s="56">
        <f t="shared" si="44"/>
        <v>-1.0742401343138723E-2</v>
      </c>
      <c r="BB48" s="56">
        <f t="shared" si="45"/>
        <v>0.7789712499896021</v>
      </c>
      <c r="BC48" s="56">
        <f t="shared" si="46"/>
        <v>-0.45919749218269607</v>
      </c>
      <c r="BD48" s="56">
        <f t="shared" si="47"/>
        <v>-9.3521610704911523E-2</v>
      </c>
      <c r="BE48" s="56">
        <f t="shared" si="48"/>
        <v>-2.741315744065361</v>
      </c>
      <c r="BF48" s="56">
        <f t="shared" si="49"/>
        <v>-4.9296493776725132</v>
      </c>
      <c r="BG48" s="56">
        <f t="shared" si="61"/>
        <v>-8.917705200898995</v>
      </c>
      <c r="BH48" s="56">
        <f t="shared" si="61"/>
        <v>-8.9176935309217455</v>
      </c>
      <c r="BI48" s="56">
        <f t="shared" si="61"/>
        <v>-8.9177491545207292</v>
      </c>
      <c r="BJ48" s="56">
        <f t="shared" si="61"/>
        <v>-8.9174840156278492</v>
      </c>
      <c r="BK48" s="56">
        <f t="shared" si="61"/>
        <v>-8.9187474929035258</v>
      </c>
      <c r="BL48" s="56">
        <f t="shared" si="61"/>
        <v>-8.9127185944075027</v>
      </c>
      <c r="BM48" s="56">
        <f t="shared" si="61"/>
        <v>-8.941309271962675</v>
      </c>
      <c r="BN48" s="56">
        <f t="shared" si="51"/>
        <v>-8.8011538502354263</v>
      </c>
      <c r="BO48" s="56"/>
      <c r="BP48" s="56">
        <v>-800</v>
      </c>
      <c r="BQ48" s="56">
        <f t="shared" si="56"/>
        <v>6.0820566464423725E-3</v>
      </c>
      <c r="BR48" s="56">
        <f t="shared" si="57"/>
        <v>8.8597017038915052E-3</v>
      </c>
      <c r="BS48" s="56">
        <f t="shared" si="2"/>
        <v>-2.7776450574491332E-3</v>
      </c>
      <c r="BT48" s="56">
        <f t="shared" si="3"/>
        <v>0.79364260220243676</v>
      </c>
      <c r="BU48" s="56">
        <f t="shared" si="4"/>
        <v>0.14389653151324439</v>
      </c>
      <c r="BV48" s="56">
        <f t="shared" si="5"/>
        <v>-2.332248225036738</v>
      </c>
      <c r="BW48" s="56">
        <f t="shared" si="6"/>
        <v>-2.3347490783020337</v>
      </c>
      <c r="BX48" s="56">
        <f t="shared" si="62"/>
        <v>4.1973946005411076</v>
      </c>
      <c r="BY48" s="56">
        <f t="shared" si="62"/>
        <v>4.1973969709123242</v>
      </c>
      <c r="BZ48" s="56">
        <f t="shared" si="62"/>
        <v>4.1973808795994509</v>
      </c>
      <c r="CA48" s="56">
        <f t="shared" si="62"/>
        <v>4.1974901247928864</v>
      </c>
      <c r="CB48" s="56">
        <f t="shared" si="62"/>
        <v>4.1967488644427107</v>
      </c>
      <c r="CC48" s="56">
        <f t="shared" si="62"/>
        <v>4.2017977505732453</v>
      </c>
      <c r="CD48" s="56">
        <f t="shared" si="62"/>
        <v>4.1682519664218134</v>
      </c>
      <c r="CE48" s="56">
        <f t="shared" si="58"/>
        <v>4.457683229006884</v>
      </c>
      <c r="CG48" s="56"/>
      <c r="CH48" s="71"/>
      <c r="CI48" s="56">
        <f t="shared" si="17"/>
        <v>-800</v>
      </c>
      <c r="CJ48" s="56">
        <f t="shared" si="18"/>
        <v>6.2465016857349955E-3</v>
      </c>
      <c r="CK48" s="71" t="e">
        <f>#REF!+#REF!*CI48+#REF!*CI48^2</f>
        <v>#REF!</v>
      </c>
      <c r="CL48" s="56">
        <f t="shared" si="9"/>
        <v>1.6444503929262302E-4</v>
      </c>
      <c r="CM48" s="56">
        <f t="shared" si="10"/>
        <v>1.2390239217280847</v>
      </c>
      <c r="CN48" s="56">
        <f t="shared" si="11"/>
        <v>-1.3404111384813559E-2</v>
      </c>
      <c r="CO48" s="56">
        <f t="shared" si="12"/>
        <v>-9.0219205624250703E-2</v>
      </c>
      <c r="CP48" s="56">
        <f t="shared" si="13"/>
        <v>-4.5140225224203086E-2</v>
      </c>
      <c r="CQ48" s="56">
        <f t="shared" si="59"/>
        <v>6.212535826264876</v>
      </c>
      <c r="CR48" s="56">
        <f t="shared" si="59"/>
        <v>6.2125382539817959</v>
      </c>
      <c r="CS48" s="56">
        <f t="shared" si="59"/>
        <v>6.2125483947611553</v>
      </c>
      <c r="CT48" s="56">
        <f t="shared" si="59"/>
        <v>6.2125907535774578</v>
      </c>
      <c r="CU48" s="56">
        <f t="shared" si="59"/>
        <v>6.2127676882441509</v>
      </c>
      <c r="CV48" s="56">
        <f t="shared" si="59"/>
        <v>6.2135067284351653</v>
      </c>
      <c r="CW48" s="56">
        <f t="shared" si="59"/>
        <v>6.2165932254281007</v>
      </c>
      <c r="CX48" s="56">
        <f t="shared" si="15"/>
        <v>6.2294770185565733</v>
      </c>
    </row>
    <row r="49" spans="1:102" s="62" customFormat="1" ht="12.95" customHeight="1" x14ac:dyDescent="0.2">
      <c r="A49" s="135" t="s">
        <v>151</v>
      </c>
      <c r="B49" s="62" t="s">
        <v>131</v>
      </c>
      <c r="C49" s="59">
        <v>19353.598999999998</v>
      </c>
      <c r="D49" s="59" t="s">
        <v>150</v>
      </c>
      <c r="E49" s="62">
        <f t="shared" si="21"/>
        <v>-8716.0119966388029</v>
      </c>
      <c r="F49" s="73">
        <f t="shared" si="22"/>
        <v>-8716</v>
      </c>
      <c r="G49" s="62">
        <f t="shared" si="23"/>
        <v>-3.1771199999639066E-2</v>
      </c>
      <c r="I49" s="73">
        <f t="shared" si="24"/>
        <v>-3.1771199999639066E-2</v>
      </c>
      <c r="O49" s="73"/>
      <c r="P49" s="136"/>
      <c r="Q49" s="137">
        <f t="shared" si="25"/>
        <v>4335.0989999999983</v>
      </c>
      <c r="S49" s="63">
        <v>0.1</v>
      </c>
      <c r="X49" s="138">
        <f t="shared" si="26"/>
        <v>7.5467587711163272E-6</v>
      </c>
      <c r="Y49" s="73">
        <f t="shared" si="27"/>
        <v>-4.045840828027579E-2</v>
      </c>
      <c r="Z49" s="56">
        <f t="shared" si="28"/>
        <v>-8716</v>
      </c>
      <c r="AA49" s="56">
        <f t="shared" si="29"/>
        <v>-2.9665285551729155E-2</v>
      </c>
      <c r="AB49" s="56">
        <f t="shared" si="30"/>
        <v>2.9305797788743634E-3</v>
      </c>
      <c r="AC49" s="56">
        <f t="shared" si="31"/>
        <v>-3.1771199999639066E-2</v>
      </c>
      <c r="AD49" s="56">
        <f t="shared" si="32"/>
        <v>-2.1059144479099109E-3</v>
      </c>
      <c r="AE49" s="140">
        <f t="shared" si="33"/>
        <v>4.434875661915705E-7</v>
      </c>
      <c r="AF49" s="56">
        <f t="shared" si="34"/>
        <v>-3.1771199999639066E-2</v>
      </c>
      <c r="AG49" s="69"/>
      <c r="AH49" s="56">
        <f t="shared" si="35"/>
        <v>-3.4701779778513429E-2</v>
      </c>
      <c r="AI49" s="56">
        <f t="shared" si="36"/>
        <v>1.2126418654487798</v>
      </c>
      <c r="AJ49" s="56">
        <f t="shared" si="37"/>
        <v>-0.9867703151845052</v>
      </c>
      <c r="AK49" s="56">
        <f t="shared" si="38"/>
        <v>-0.21031522155422597</v>
      </c>
      <c r="AL49" s="56">
        <f t="shared" si="39"/>
        <v>-0.77989732064416439</v>
      </c>
      <c r="AM49" s="56">
        <f t="shared" si="40"/>
        <v>-0.41099490207335015</v>
      </c>
      <c r="AN49" s="56">
        <f t="shared" si="60"/>
        <v>-0.58638453803884261</v>
      </c>
      <c r="AO49" s="56">
        <f t="shared" si="60"/>
        <v>-0.58635275170206613</v>
      </c>
      <c r="AP49" s="56">
        <f t="shared" si="60"/>
        <v>-0.58622516430068472</v>
      </c>
      <c r="AQ49" s="56">
        <f t="shared" si="60"/>
        <v>-0.58571314905620842</v>
      </c>
      <c r="AR49" s="56">
        <f t="shared" si="60"/>
        <v>-0.58366014935230237</v>
      </c>
      <c r="AS49" s="56">
        <f t="shared" si="60"/>
        <v>-0.57545606723910647</v>
      </c>
      <c r="AT49" s="56">
        <f t="shared" si="60"/>
        <v>-0.54309301269697463</v>
      </c>
      <c r="AU49" s="56">
        <f t="shared" si="42"/>
        <v>-0.42089540063418607</v>
      </c>
      <c r="AV49" s="56"/>
      <c r="AW49" s="56"/>
      <c r="AX49" s="56"/>
      <c r="AY49" s="56"/>
      <c r="AZ49" s="56">
        <f t="shared" si="43"/>
        <v>7.5467587711163238E-6</v>
      </c>
      <c r="BA49" s="56">
        <f t="shared" si="44"/>
        <v>-1.0793122728546633E-2</v>
      </c>
      <c r="BB49" s="56">
        <f t="shared" si="45"/>
        <v>0.77920752489535128</v>
      </c>
      <c r="BC49" s="56">
        <f t="shared" si="46"/>
        <v>-0.46143368044911498</v>
      </c>
      <c r="BD49" s="56">
        <f t="shared" si="47"/>
        <v>-9.4078068311180083E-2</v>
      </c>
      <c r="BE49" s="56">
        <f t="shared" si="48"/>
        <v>-2.7387968188512208</v>
      </c>
      <c r="BF49" s="56">
        <f t="shared" si="49"/>
        <v>-4.8979797669792182</v>
      </c>
      <c r="BG49" s="56">
        <f t="shared" si="61"/>
        <v>-8.9145665306392523</v>
      </c>
      <c r="BH49" s="56">
        <f t="shared" si="61"/>
        <v>-8.9145549255997647</v>
      </c>
      <c r="BI49" s="56">
        <f t="shared" si="61"/>
        <v>-8.9146103365653389</v>
      </c>
      <c r="BJ49" s="56">
        <f t="shared" si="61"/>
        <v>-8.914345748508401</v>
      </c>
      <c r="BK49" s="56">
        <f t="shared" si="61"/>
        <v>-8.9156088070834922</v>
      </c>
      <c r="BL49" s="56">
        <f t="shared" si="61"/>
        <v>-8.9095712861001903</v>
      </c>
      <c r="BM49" s="56">
        <f t="shared" si="61"/>
        <v>-8.9382513516114628</v>
      </c>
      <c r="BN49" s="56">
        <f t="shared" si="51"/>
        <v>-8.797357277649219</v>
      </c>
      <c r="BO49" s="56"/>
      <c r="BP49" s="56">
        <v>-600</v>
      </c>
      <c r="BQ49" s="56">
        <f t="shared" si="56"/>
        <v>3.7782856366839809E-3</v>
      </c>
      <c r="BR49" s="56">
        <f t="shared" si="57"/>
        <v>1.0295752862663859E-2</v>
      </c>
      <c r="BS49" s="56">
        <f t="shared" si="2"/>
        <v>-6.5174672259798779E-3</v>
      </c>
      <c r="BT49" s="56">
        <f t="shared" si="3"/>
        <v>0.81432185284921554</v>
      </c>
      <c r="BU49" s="56">
        <f t="shared" si="4"/>
        <v>5.2722861774415153E-2</v>
      </c>
      <c r="BV49" s="56">
        <f t="shared" si="5"/>
        <v>-2.2405977345279418</v>
      </c>
      <c r="BW49" s="56">
        <f t="shared" si="6"/>
        <v>-2.0675307180828284</v>
      </c>
      <c r="BX49" s="56">
        <f t="shared" si="62"/>
        <v>4.3061970351233221</v>
      </c>
      <c r="BY49" s="56">
        <f t="shared" si="62"/>
        <v>4.306197608246018</v>
      </c>
      <c r="BZ49" s="56">
        <f t="shared" si="62"/>
        <v>4.3061927583163557</v>
      </c>
      <c r="CA49" s="56">
        <f t="shared" si="62"/>
        <v>4.3062338015477373</v>
      </c>
      <c r="CB49" s="56">
        <f t="shared" si="62"/>
        <v>4.3058865908424844</v>
      </c>
      <c r="CC49" s="56">
        <f t="shared" si="62"/>
        <v>4.3088327676206646</v>
      </c>
      <c r="CD49" s="56">
        <f t="shared" si="62"/>
        <v>4.2844416481904641</v>
      </c>
      <c r="CE49" s="56">
        <f t="shared" si="58"/>
        <v>4.5809419109078711</v>
      </c>
      <c r="CG49" s="56"/>
      <c r="CH49" s="71"/>
      <c r="CI49" s="56">
        <f t="shared" si="17"/>
        <v>-600</v>
      </c>
      <c r="CJ49" s="56">
        <f t="shared" si="18"/>
        <v>1.3156235388496444E-2</v>
      </c>
      <c r="CK49" s="71" t="e">
        <f>#REF!+#REF!*CI49+#REF!*CI49^2</f>
        <v>#REF!</v>
      </c>
      <c r="CL49" s="56">
        <f t="shared" si="9"/>
        <v>9.377949751812463E-3</v>
      </c>
      <c r="CM49" s="56">
        <f t="shared" si="10"/>
        <v>1.2061352841299322</v>
      </c>
      <c r="CN49" s="56">
        <f t="shared" si="11"/>
        <v>0.57654915771808013</v>
      </c>
      <c r="CO49" s="56">
        <f t="shared" si="12"/>
        <v>0.53768419864570549</v>
      </c>
      <c r="CP49" s="56">
        <f t="shared" si="13"/>
        <v>0.27551194451495192</v>
      </c>
      <c r="CQ49" s="56">
        <f t="shared" si="59"/>
        <v>6.7080625187845193</v>
      </c>
      <c r="CR49" s="56">
        <f t="shared" si="59"/>
        <v>6.7080538402295709</v>
      </c>
      <c r="CS49" s="56">
        <f t="shared" si="59"/>
        <v>6.7080141512804881</v>
      </c>
      <c r="CT49" s="56">
        <f t="shared" si="59"/>
        <v>6.7078326540274622</v>
      </c>
      <c r="CU49" s="56">
        <f t="shared" si="59"/>
        <v>6.707002858147435</v>
      </c>
      <c r="CV49" s="56">
        <f t="shared" si="59"/>
        <v>6.7032130165716941</v>
      </c>
      <c r="CW49" s="56">
        <f t="shared" si="59"/>
        <v>6.6859841813501566</v>
      </c>
      <c r="CX49" s="56">
        <f t="shared" si="15"/>
        <v>6.609134277177235</v>
      </c>
    </row>
    <row r="50" spans="1:102" s="62" customFormat="1" ht="12.95" customHeight="1" x14ac:dyDescent="0.2">
      <c r="A50" s="135" t="s">
        <v>151</v>
      </c>
      <c r="B50" s="62" t="s">
        <v>131</v>
      </c>
      <c r="C50" s="59">
        <v>19361.538</v>
      </c>
      <c r="D50" s="59" t="s">
        <v>150</v>
      </c>
      <c r="E50" s="62">
        <f t="shared" si="21"/>
        <v>-8713.0142717982999</v>
      </c>
      <c r="F50" s="73">
        <f t="shared" si="22"/>
        <v>-8713</v>
      </c>
      <c r="G50" s="62">
        <f t="shared" si="23"/>
        <v>-3.7796599997818703E-2</v>
      </c>
      <c r="I50" s="73">
        <f t="shared" si="24"/>
        <v>-3.7796599997818703E-2</v>
      </c>
      <c r="O50" s="73"/>
      <c r="P50" s="136"/>
      <c r="Q50" s="137">
        <f t="shared" si="25"/>
        <v>4343.0380000000005</v>
      </c>
      <c r="S50" s="63">
        <v>0.1</v>
      </c>
      <c r="X50" s="138">
        <f t="shared" si="26"/>
        <v>7.5900699157649349E-7</v>
      </c>
      <c r="Y50" s="73">
        <f t="shared" si="27"/>
        <v>-4.0551608149488119E-2</v>
      </c>
      <c r="Z50" s="56">
        <f t="shared" si="28"/>
        <v>-8713</v>
      </c>
      <c r="AA50" s="56">
        <f t="shared" si="29"/>
        <v>-2.9682574008324636E-2</v>
      </c>
      <c r="AB50" s="56">
        <f t="shared" si="30"/>
        <v>-3.0956721534061843E-3</v>
      </c>
      <c r="AC50" s="56">
        <f t="shared" si="31"/>
        <v>-3.7796599997818703E-2</v>
      </c>
      <c r="AD50" s="56">
        <f t="shared" si="32"/>
        <v>-8.1140259894940669E-3</v>
      </c>
      <c r="AE50" s="140">
        <f t="shared" si="33"/>
        <v>6.5837417758185174E-6</v>
      </c>
      <c r="AF50" s="56">
        <f t="shared" si="34"/>
        <v>-3.7796599997818703E-2</v>
      </c>
      <c r="AG50" s="69"/>
      <c r="AH50" s="56">
        <f t="shared" si="35"/>
        <v>-3.4700927844412519E-2</v>
      </c>
      <c r="AI50" s="56">
        <f t="shared" si="36"/>
        <v>1.2132992922349648</v>
      </c>
      <c r="AJ50" s="56">
        <f t="shared" si="37"/>
        <v>-0.98727306901091361</v>
      </c>
      <c r="AK50" s="56">
        <f t="shared" si="38"/>
        <v>-0.20964843736837929</v>
      </c>
      <c r="AL50" s="56">
        <f t="shared" si="39"/>
        <v>-0.77676644855469101</v>
      </c>
      <c r="AM50" s="56">
        <f t="shared" si="40"/>
        <v>-0.40916621262623959</v>
      </c>
      <c r="AN50" s="56">
        <f t="shared" si="60"/>
        <v>-0.58392152261745878</v>
      </c>
      <c r="AO50" s="56">
        <f t="shared" si="60"/>
        <v>-0.58388957835739363</v>
      </c>
      <c r="AP50" s="56">
        <f t="shared" si="60"/>
        <v>-0.58376156612732522</v>
      </c>
      <c r="AQ50" s="56">
        <f t="shared" si="60"/>
        <v>-0.5832486832637952</v>
      </c>
      <c r="AR50" s="56">
        <f t="shared" si="60"/>
        <v>-0.58119554764152936</v>
      </c>
      <c r="AS50" s="56">
        <f t="shared" si="60"/>
        <v>-0.57300407813177179</v>
      </c>
      <c r="AT50" s="56">
        <f t="shared" si="60"/>
        <v>-0.54073922091325011</v>
      </c>
      <c r="AU50" s="56">
        <f t="shared" si="42"/>
        <v>-0.41904652040567125</v>
      </c>
      <c r="AV50" s="56"/>
      <c r="AW50" s="56"/>
      <c r="AX50" s="56"/>
      <c r="AY50" s="56"/>
      <c r="AZ50" s="56">
        <f t="shared" si="43"/>
        <v>7.5900699157649529E-7</v>
      </c>
      <c r="BA50" s="56">
        <f t="shared" si="44"/>
        <v>-1.0869034141163487E-2</v>
      </c>
      <c r="BB50" s="56">
        <f t="shared" si="45"/>
        <v>0.7795648366741984</v>
      </c>
      <c r="BC50" s="56">
        <f t="shared" si="46"/>
        <v>-0.46478501708706121</v>
      </c>
      <c r="BD50" s="56">
        <f t="shared" si="47"/>
        <v>-9.4912268804023245E-2</v>
      </c>
      <c r="BE50" s="56">
        <f t="shared" si="48"/>
        <v>-2.7350155530091151</v>
      </c>
      <c r="BF50" s="56">
        <f t="shared" si="49"/>
        <v>-4.8511659148778454</v>
      </c>
      <c r="BG50" s="56">
        <f t="shared" si="61"/>
        <v>-8.9098567323973725</v>
      </c>
      <c r="BH50" s="56">
        <f t="shared" si="61"/>
        <v>-8.9098452268044337</v>
      </c>
      <c r="BI50" s="56">
        <f t="shared" si="61"/>
        <v>-8.9099003087297248</v>
      </c>
      <c r="BJ50" s="56">
        <f t="shared" si="61"/>
        <v>-8.9096365937151987</v>
      </c>
      <c r="BK50" s="56">
        <f t="shared" si="61"/>
        <v>-8.9108988222336958</v>
      </c>
      <c r="BL50" s="56">
        <f t="shared" si="61"/>
        <v>-8.9048491608765019</v>
      </c>
      <c r="BM50" s="56">
        <f t="shared" si="61"/>
        <v>-8.9336606599412676</v>
      </c>
      <c r="BN50" s="56">
        <f t="shared" si="51"/>
        <v>-8.7916624187699099</v>
      </c>
      <c r="BO50" s="56"/>
      <c r="BP50" s="56">
        <v>-400</v>
      </c>
      <c r="BQ50" s="56">
        <f t="shared" si="56"/>
        <v>1.5185100203158729E-3</v>
      </c>
      <c r="BR50" s="56">
        <f t="shared" si="57"/>
        <v>1.1797819631606058E-2</v>
      </c>
      <c r="BS50" s="56">
        <f t="shared" si="2"/>
        <v>-1.0279309611290185E-2</v>
      </c>
      <c r="BT50" s="56">
        <f t="shared" si="3"/>
        <v>0.83784047638155712</v>
      </c>
      <c r="BU50" s="56">
        <f t="shared" si="4"/>
        <v>-4.3994040433579171E-2</v>
      </c>
      <c r="BV50" s="56">
        <f t="shared" si="5"/>
        <v>-2.1438421721517864</v>
      </c>
      <c r="BW50" s="56">
        <f t="shared" si="6"/>
        <v>-1.8353912932070526</v>
      </c>
      <c r="BX50" s="56">
        <f t="shared" si="62"/>
        <v>4.4179878450475067</v>
      </c>
      <c r="BY50" s="56">
        <f t="shared" si="62"/>
        <v>4.4179879151653045</v>
      </c>
      <c r="BZ50" s="56">
        <f t="shared" si="62"/>
        <v>4.417987107200978</v>
      </c>
      <c r="CA50" s="56">
        <f t="shared" si="62"/>
        <v>4.4179964174692037</v>
      </c>
      <c r="CB50" s="56">
        <f t="shared" si="62"/>
        <v>4.4178891514771781</v>
      </c>
      <c r="CC50" s="56">
        <f t="shared" si="62"/>
        <v>4.4191272993720014</v>
      </c>
      <c r="CD50" s="56">
        <f t="shared" si="62"/>
        <v>4.4051302700393578</v>
      </c>
      <c r="CE50" s="56">
        <f t="shared" si="58"/>
        <v>4.7042005928088582</v>
      </c>
      <c r="CG50" s="56"/>
      <c r="CH50" s="71"/>
      <c r="CI50" s="56">
        <f t="shared" si="17"/>
        <v>-400</v>
      </c>
      <c r="CJ50" s="56">
        <f t="shared" si="18"/>
        <v>1.7554409498448539E-2</v>
      </c>
      <c r="CK50" s="71" t="e">
        <f>#REF!+#REF!*CI50+#REF!*CI50^2</f>
        <v>#REF!</v>
      </c>
      <c r="CL50" s="56">
        <f t="shared" si="9"/>
        <v>1.6035899478132665E-2</v>
      </c>
      <c r="CM50" s="56">
        <f t="shared" si="10"/>
        <v>1.109484517039834</v>
      </c>
      <c r="CN50" s="56">
        <f t="shared" si="11"/>
        <v>0.92226791937081309</v>
      </c>
      <c r="CO50" s="56">
        <f t="shared" si="12"/>
        <v>1.0970923856698911</v>
      </c>
      <c r="CP50" s="56">
        <f t="shared" si="13"/>
        <v>0.61110670285144209</v>
      </c>
      <c r="CQ50" s="56">
        <f t="shared" ref="CQ50:CW65" si="63">$CX50+$BB$7*SIN(CR50)</f>
        <v>7.1756619915073108</v>
      </c>
      <c r="CR50" s="56">
        <f t="shared" si="63"/>
        <v>7.1756598898177808</v>
      </c>
      <c r="CS50" s="56">
        <f t="shared" si="63"/>
        <v>7.1756459342115795</v>
      </c>
      <c r="CT50" s="56">
        <f t="shared" si="63"/>
        <v>7.1755532725410536</v>
      </c>
      <c r="CU50" s="56">
        <f t="shared" si="63"/>
        <v>7.1749382925726302</v>
      </c>
      <c r="CV50" s="56">
        <f t="shared" si="63"/>
        <v>7.170868578475547</v>
      </c>
      <c r="CW50" s="56">
        <f t="shared" si="63"/>
        <v>7.1444304368728337</v>
      </c>
      <c r="CX50" s="56">
        <f t="shared" si="15"/>
        <v>6.9887915357978967</v>
      </c>
    </row>
    <row r="51" spans="1:102" s="62" customFormat="1" ht="12.95" customHeight="1" x14ac:dyDescent="0.2">
      <c r="A51" s="135" t="s">
        <v>151</v>
      </c>
      <c r="B51" s="62" t="s">
        <v>131</v>
      </c>
      <c r="C51" s="59">
        <v>19385.39</v>
      </c>
      <c r="D51" s="59" t="s">
        <v>150</v>
      </c>
      <c r="E51" s="62">
        <f t="shared" si="21"/>
        <v>-8704.0078814600129</v>
      </c>
      <c r="F51" s="73">
        <f t="shared" si="22"/>
        <v>-8704</v>
      </c>
      <c r="G51" s="62">
        <f t="shared" si="23"/>
        <v>-2.087279999977909E-2</v>
      </c>
      <c r="I51" s="73">
        <f t="shared" si="24"/>
        <v>-2.087279999977909E-2</v>
      </c>
      <c r="O51" s="73"/>
      <c r="P51" s="136"/>
      <c r="Q51" s="137">
        <f t="shared" si="25"/>
        <v>4366.8899999999994</v>
      </c>
      <c r="S51" s="63">
        <v>0.1</v>
      </c>
      <c r="X51" s="138">
        <f t="shared" si="26"/>
        <v>3.9823419295735673E-5</v>
      </c>
      <c r="Y51" s="73">
        <f t="shared" si="27"/>
        <v>-4.0828605995963677E-2</v>
      </c>
      <c r="Z51" s="56">
        <f t="shared" si="28"/>
        <v>-8704</v>
      </c>
      <c r="AA51" s="56">
        <f t="shared" si="29"/>
        <v>-2.9733082063605164E-2</v>
      </c>
      <c r="AB51" s="56">
        <f t="shared" si="30"/>
        <v>1.3824303848898538E-2</v>
      </c>
      <c r="AC51" s="56">
        <f t="shared" si="31"/>
        <v>-2.087279999977909E-2</v>
      </c>
      <c r="AD51" s="56">
        <f t="shared" si="32"/>
        <v>8.8602820638260735E-3</v>
      </c>
      <c r="AE51" s="140">
        <f t="shared" si="33"/>
        <v>7.8504598250558033E-6</v>
      </c>
      <c r="AF51" s="56">
        <f t="shared" si="34"/>
        <v>-2.087279999977909E-2</v>
      </c>
      <c r="AG51" s="69"/>
      <c r="AH51" s="56">
        <f t="shared" si="35"/>
        <v>-3.4697103848677628E-2</v>
      </c>
      <c r="AI51" s="56">
        <f t="shared" si="36"/>
        <v>1.2152632216982715</v>
      </c>
      <c r="AJ51" s="56">
        <f t="shared" si="37"/>
        <v>-0.98872628895118708</v>
      </c>
      <c r="AK51" s="56">
        <f t="shared" si="38"/>
        <v>-0.20763140596504417</v>
      </c>
      <c r="AL51" s="56">
        <f t="shared" si="39"/>
        <v>-0.76735350904297461</v>
      </c>
      <c r="AM51" s="56">
        <f t="shared" si="40"/>
        <v>-0.4036823198694397</v>
      </c>
      <c r="AN51" s="56">
        <f t="shared" ref="AN51:AT60" si="64">$AU51+$AB$7*SIN(AO51)</f>
        <v>-0.57652448836402304</v>
      </c>
      <c r="AO51" s="56">
        <f t="shared" si="64"/>
        <v>-0.57649207831133231</v>
      </c>
      <c r="AP51" s="56">
        <f t="shared" si="64"/>
        <v>-0.57636282765971225</v>
      </c>
      <c r="AQ51" s="56">
        <f t="shared" si="64"/>
        <v>-0.57584748654765405</v>
      </c>
      <c r="AR51" s="56">
        <f t="shared" si="64"/>
        <v>-0.57379445737998525</v>
      </c>
      <c r="AS51" s="56">
        <f t="shared" si="64"/>
        <v>-0.56564236544083091</v>
      </c>
      <c r="AT51" s="56">
        <f t="shared" si="64"/>
        <v>-0.53367535653839326</v>
      </c>
      <c r="AU51" s="56">
        <f t="shared" si="42"/>
        <v>-0.41349987972012681</v>
      </c>
      <c r="AV51" s="56"/>
      <c r="AW51" s="56"/>
      <c r="AX51" s="56"/>
      <c r="AY51" s="56"/>
      <c r="AZ51" s="56">
        <f t="shared" si="43"/>
        <v>3.9823419295735686E-5</v>
      </c>
      <c r="BA51" s="56">
        <f t="shared" si="44"/>
        <v>-1.1095523932358516E-2</v>
      </c>
      <c r="BB51" s="56">
        <f t="shared" si="45"/>
        <v>0.78065771267626027</v>
      </c>
      <c r="BC51" s="56">
        <f t="shared" si="46"/>
        <v>-0.47481749096476256</v>
      </c>
      <c r="BD51" s="56">
        <f t="shared" si="47"/>
        <v>-9.7411298069525795E-2</v>
      </c>
      <c r="BE51" s="56">
        <f t="shared" si="48"/>
        <v>-2.7236507030655477</v>
      </c>
      <c r="BF51" s="56">
        <f t="shared" si="49"/>
        <v>-4.715492929740976</v>
      </c>
      <c r="BG51" s="56">
        <f t="shared" ref="BG51:BM60" si="65">$BN51+$BB$7*SIN(BH51)</f>
        <v>-8.8957142326855063</v>
      </c>
      <c r="BH51" s="56">
        <f t="shared" si="65"/>
        <v>-8.8957030393831751</v>
      </c>
      <c r="BI51" s="56">
        <f t="shared" si="65"/>
        <v>-8.8957570639498229</v>
      </c>
      <c r="BJ51" s="56">
        <f t="shared" si="65"/>
        <v>-8.8954962981689416</v>
      </c>
      <c r="BK51" s="56">
        <f t="shared" si="65"/>
        <v>-8.8967545956846248</v>
      </c>
      <c r="BL51" s="56">
        <f t="shared" si="65"/>
        <v>-8.8906742253327931</v>
      </c>
      <c r="BM51" s="56">
        <f t="shared" si="65"/>
        <v>-8.9198608112892366</v>
      </c>
      <c r="BN51" s="56">
        <f t="shared" si="51"/>
        <v>-8.7745778421319791</v>
      </c>
      <c r="BO51" s="56"/>
      <c r="BP51" s="56">
        <v>-200</v>
      </c>
      <c r="BQ51" s="56">
        <f t="shared" si="56"/>
        <v>-6.5463589979149889E-4</v>
      </c>
      <c r="BR51" s="56">
        <f t="shared" si="57"/>
        <v>1.3365902010718106E-2</v>
      </c>
      <c r="BS51" s="56">
        <f t="shared" si="2"/>
        <v>-1.4020537910509605E-2</v>
      </c>
      <c r="BT51" s="56">
        <f t="shared" si="3"/>
        <v>0.8644624633922946</v>
      </c>
      <c r="BU51" s="56">
        <f t="shared" si="4"/>
        <v>-0.14619761420263766</v>
      </c>
      <c r="BV51" s="56">
        <f t="shared" si="5"/>
        <v>-2.0411269301601971</v>
      </c>
      <c r="BW51" s="56">
        <f t="shared" si="6"/>
        <v>-1.6301894045212462</v>
      </c>
      <c r="BX51" s="56">
        <f t="shared" si="62"/>
        <v>4.5331692689430616</v>
      </c>
      <c r="BY51" s="56">
        <f t="shared" si="62"/>
        <v>4.5331692702285205</v>
      </c>
      <c r="BZ51" s="56">
        <f t="shared" si="62"/>
        <v>4.5331692461177049</v>
      </c>
      <c r="CA51" s="56">
        <f t="shared" si="62"/>
        <v>4.5331696983547474</v>
      </c>
      <c r="CB51" s="56">
        <f t="shared" si="62"/>
        <v>4.5331612161112034</v>
      </c>
      <c r="CC51" s="56">
        <f t="shared" si="62"/>
        <v>4.5333203768644532</v>
      </c>
      <c r="CD51" s="56">
        <f t="shared" si="62"/>
        <v>4.530356828717002</v>
      </c>
      <c r="CE51" s="56">
        <f t="shared" si="58"/>
        <v>4.8274592747098453</v>
      </c>
      <c r="CG51" s="56"/>
      <c r="CH51" s="71"/>
      <c r="CI51" s="56">
        <f t="shared" si="17"/>
        <v>-200</v>
      </c>
      <c r="CJ51" s="56">
        <f t="shared" si="18"/>
        <v>1.8470869770898651E-2</v>
      </c>
      <c r="CK51" s="71" t="e">
        <f>#REF!+#REF!*CI51+#REF!*CI51^2</f>
        <v>#REF!</v>
      </c>
      <c r="CL51" s="56">
        <f t="shared" si="9"/>
        <v>1.912550567069015E-2</v>
      </c>
      <c r="CM51" s="56">
        <f t="shared" si="10"/>
        <v>1.0026780732498388</v>
      </c>
      <c r="CN51" s="56">
        <f t="shared" si="11"/>
        <v>0.99784543061273956</v>
      </c>
      <c r="CO51" s="56">
        <f t="shared" si="12"/>
        <v>1.5596374566708811</v>
      </c>
      <c r="CP51" s="56">
        <f t="shared" si="13"/>
        <v>0.98890293010565067</v>
      </c>
      <c r="CQ51" s="56">
        <f t="shared" si="63"/>
        <v>7.6007975340834388</v>
      </c>
      <c r="CR51" s="56">
        <f t="shared" si="63"/>
        <v>7.600797518645332</v>
      </c>
      <c r="CS51" s="56">
        <f t="shared" si="63"/>
        <v>7.6007972618447779</v>
      </c>
      <c r="CT51" s="56">
        <f t="shared" si="63"/>
        <v>7.600792990210425</v>
      </c>
      <c r="CU51" s="56">
        <f t="shared" si="63"/>
        <v>7.6007219459528041</v>
      </c>
      <c r="CV51" s="56">
        <f t="shared" si="63"/>
        <v>7.5995432099564058</v>
      </c>
      <c r="CW51" s="56">
        <f t="shared" si="63"/>
        <v>7.5807111326451588</v>
      </c>
      <c r="CX51" s="56">
        <f t="shared" si="15"/>
        <v>7.3684487944185584</v>
      </c>
    </row>
    <row r="52" spans="1:102" s="62" customFormat="1" ht="12.95" customHeight="1" x14ac:dyDescent="0.2">
      <c r="A52" s="135" t="s">
        <v>151</v>
      </c>
      <c r="B52" s="62" t="s">
        <v>131</v>
      </c>
      <c r="C52" s="59">
        <v>19398.626</v>
      </c>
      <c r="D52" s="59" t="s">
        <v>150</v>
      </c>
      <c r="E52" s="62">
        <f t="shared" si="21"/>
        <v>-8699.0100371485278</v>
      </c>
      <c r="F52" s="73">
        <f t="shared" si="22"/>
        <v>-8699</v>
      </c>
      <c r="G52" s="62">
        <f t="shared" si="23"/>
        <v>-2.6581799997074995E-2</v>
      </c>
      <c r="I52" s="73">
        <f t="shared" si="24"/>
        <v>-2.6581799997074995E-2</v>
      </c>
      <c r="O52" s="73"/>
      <c r="P52" s="136"/>
      <c r="Q52" s="137">
        <f t="shared" si="25"/>
        <v>4380.1260000000002</v>
      </c>
      <c r="S52" s="63">
        <v>0.1</v>
      </c>
      <c r="X52" s="138">
        <f t="shared" si="26"/>
        <v>2.0733098709264107E-5</v>
      </c>
      <c r="Y52" s="73">
        <f t="shared" si="27"/>
        <v>-4.0980792569218404E-2</v>
      </c>
      <c r="Z52" s="56">
        <f t="shared" si="28"/>
        <v>-8699</v>
      </c>
      <c r="AA52" s="56">
        <f t="shared" si="29"/>
        <v>-2.9760259918234076E-2</v>
      </c>
      <c r="AB52" s="56">
        <f t="shared" si="30"/>
        <v>8.1123549971041098E-3</v>
      </c>
      <c r="AC52" s="56">
        <f t="shared" si="31"/>
        <v>-2.6581799997074995E-2</v>
      </c>
      <c r="AD52" s="56">
        <f t="shared" si="32"/>
        <v>3.1784599211590811E-3</v>
      </c>
      <c r="AE52" s="140">
        <f t="shared" si="33"/>
        <v>1.0102607470414592E-6</v>
      </c>
      <c r="AF52" s="56">
        <f t="shared" si="34"/>
        <v>-2.6581799997074995E-2</v>
      </c>
      <c r="AG52" s="69"/>
      <c r="AH52" s="56">
        <f t="shared" si="35"/>
        <v>-3.4694154994179105E-2</v>
      </c>
      <c r="AI52" s="56">
        <f t="shared" si="36"/>
        <v>1.2163487751555837</v>
      </c>
      <c r="AJ52" s="56">
        <f t="shared" si="37"/>
        <v>-0.98949768610166355</v>
      </c>
      <c r="AK52" s="56">
        <f t="shared" si="38"/>
        <v>-0.20650003110803361</v>
      </c>
      <c r="AL52" s="56">
        <f t="shared" si="39"/>
        <v>-0.76211096586064253</v>
      </c>
      <c r="AM52" s="56">
        <f t="shared" si="40"/>
        <v>-0.40063710274759201</v>
      </c>
      <c r="AN52" s="56">
        <f t="shared" si="64"/>
        <v>-0.57240986856443477</v>
      </c>
      <c r="AO52" s="56">
        <f t="shared" si="64"/>
        <v>-0.57237720512902568</v>
      </c>
      <c r="AP52" s="56">
        <f t="shared" si="64"/>
        <v>-0.57224729043746247</v>
      </c>
      <c r="AQ52" s="56">
        <f t="shared" si="64"/>
        <v>-0.57173067870557448</v>
      </c>
      <c r="AR52" s="56">
        <f t="shared" si="64"/>
        <v>-0.56967804397267385</v>
      </c>
      <c r="AS52" s="56">
        <f t="shared" si="64"/>
        <v>-0.56154882584055066</v>
      </c>
      <c r="AT52" s="56">
        <f t="shared" si="64"/>
        <v>-0.52974938688612638</v>
      </c>
      <c r="AU52" s="56">
        <f t="shared" si="42"/>
        <v>-0.41041841267260182</v>
      </c>
      <c r="AV52" s="56"/>
      <c r="AW52" s="56"/>
      <c r="AX52" s="56"/>
      <c r="AY52" s="56"/>
      <c r="AZ52" s="56">
        <f t="shared" si="43"/>
        <v>2.0733098709264103E-5</v>
      </c>
      <c r="BA52" s="56">
        <f t="shared" si="44"/>
        <v>-1.1220532650984326E-2</v>
      </c>
      <c r="BB52" s="56">
        <f t="shared" si="45"/>
        <v>0.78127849043338227</v>
      </c>
      <c r="BC52" s="56">
        <f t="shared" si="46"/>
        <v>-0.48037686807150121</v>
      </c>
      <c r="BD52" s="56">
        <f t="shared" si="47"/>
        <v>-9.8797273509444172E-2</v>
      </c>
      <c r="BE52" s="56">
        <f t="shared" si="48"/>
        <v>-2.7173229908682721</v>
      </c>
      <c r="BF52" s="56">
        <f t="shared" si="49"/>
        <v>-4.6430583888812293</v>
      </c>
      <c r="BG52" s="56">
        <f t="shared" si="65"/>
        <v>-8.8878486393230887</v>
      </c>
      <c r="BH52" s="56">
        <f t="shared" si="65"/>
        <v>-8.88783762797223</v>
      </c>
      <c r="BI52" s="56">
        <f t="shared" si="65"/>
        <v>-8.8878910215338838</v>
      </c>
      <c r="BJ52" s="56">
        <f t="shared" si="65"/>
        <v>-8.8876321026346687</v>
      </c>
      <c r="BK52" s="56">
        <f t="shared" si="65"/>
        <v>-8.88888729390173</v>
      </c>
      <c r="BL52" s="56">
        <f t="shared" si="65"/>
        <v>-8.8827935629520933</v>
      </c>
      <c r="BM52" s="56">
        <f t="shared" si="65"/>
        <v>-8.912175966615683</v>
      </c>
      <c r="BN52" s="56">
        <f t="shared" si="51"/>
        <v>-8.7650864106664628</v>
      </c>
      <c r="BO52" s="56"/>
      <c r="BP52" s="56">
        <v>0</v>
      </c>
      <c r="BQ52" s="56">
        <f t="shared" si="56"/>
        <v>-2.6904068266605866E-3</v>
      </c>
      <c r="BR52" s="56">
        <f t="shared" si="57"/>
        <v>1.4999999999999999E-2</v>
      </c>
      <c r="BS52" s="56">
        <f t="shared" si="2"/>
        <v>-1.7690406826660586E-2</v>
      </c>
      <c r="BT52" s="56">
        <f t="shared" si="3"/>
        <v>0.89445383591386207</v>
      </c>
      <c r="BU52" s="56">
        <f t="shared" si="4"/>
        <v>-0.25358329509634703</v>
      </c>
      <c r="BV52" s="56">
        <f t="shared" si="5"/>
        <v>-1.9314675718170415</v>
      </c>
      <c r="BW52" s="56">
        <f t="shared" si="6"/>
        <v>-1.445933514629606</v>
      </c>
      <c r="BX52" s="56">
        <f t="shared" ref="BX52:CD61" si="66">$CE52+$AB$7*SIN(BY52)</f>
        <v>4.652179552851976</v>
      </c>
      <c r="BY52" s="56">
        <f t="shared" si="66"/>
        <v>4.6521795528377545</v>
      </c>
      <c r="BZ52" s="56">
        <f t="shared" si="66"/>
        <v>4.6521795536280237</v>
      </c>
      <c r="CA52" s="56">
        <f t="shared" si="66"/>
        <v>4.652179509715844</v>
      </c>
      <c r="CB52" s="56">
        <f t="shared" si="66"/>
        <v>4.652181949792821</v>
      </c>
      <c r="CC52" s="56">
        <f t="shared" si="66"/>
        <v>4.6520465109511431</v>
      </c>
      <c r="CD52" s="56">
        <f t="shared" si="66"/>
        <v>4.6600914646892999</v>
      </c>
      <c r="CE52" s="56">
        <f t="shared" si="58"/>
        <v>4.9507179566108324</v>
      </c>
      <c r="CG52" s="56"/>
      <c r="CH52" s="71"/>
      <c r="CI52" s="56">
        <f t="shared" si="17"/>
        <v>0</v>
      </c>
      <c r="CJ52" s="56">
        <f t="shared" si="18"/>
        <v>1.6297246827561847E-2</v>
      </c>
      <c r="CK52" s="71" t="e">
        <f>#REF!+#REF!*CI52+#REF!*CI52^2</f>
        <v>#REF!</v>
      </c>
      <c r="CL52" s="56">
        <f t="shared" si="9"/>
        <v>1.8987653654222433E-2</v>
      </c>
      <c r="CM52" s="56">
        <f t="shared" si="10"/>
        <v>0.91353546204170422</v>
      </c>
      <c r="CN52" s="56">
        <f t="shared" si="11"/>
        <v>0.90245097412386832</v>
      </c>
      <c r="CO52" s="56">
        <f t="shared" si="12"/>
        <v>1.939352469821771</v>
      </c>
      <c r="CP52" s="56">
        <f t="shared" si="13"/>
        <v>1.4581884583442892</v>
      </c>
      <c r="CQ52" s="56">
        <f t="shared" si="63"/>
        <v>7.9860170871865446</v>
      </c>
      <c r="CR52" s="56">
        <f t="shared" si="63"/>
        <v>7.9860170871622742</v>
      </c>
      <c r="CS52" s="56">
        <f t="shared" si="63"/>
        <v>7.9860170879304135</v>
      </c>
      <c r="CT52" s="56">
        <f t="shared" si="63"/>
        <v>7.9860170636195216</v>
      </c>
      <c r="CU52" s="56">
        <f t="shared" si="63"/>
        <v>7.986017833034281</v>
      </c>
      <c r="CV52" s="56">
        <f t="shared" si="63"/>
        <v>7.9859934796851215</v>
      </c>
      <c r="CW52" s="56">
        <f t="shared" si="63"/>
        <v>7.9867621524931742</v>
      </c>
      <c r="CX52" s="56">
        <f t="shared" si="15"/>
        <v>7.748106053039221</v>
      </c>
    </row>
    <row r="53" spans="1:102" s="62" customFormat="1" ht="12.95" customHeight="1" x14ac:dyDescent="0.2">
      <c r="A53" s="135" t="s">
        <v>151</v>
      </c>
      <c r="B53" s="62" t="s">
        <v>131</v>
      </c>
      <c r="C53" s="59">
        <v>19409.228999999999</v>
      </c>
      <c r="D53" s="59" t="s">
        <v>150</v>
      </c>
      <c r="E53" s="62">
        <f t="shared" si="21"/>
        <v>-8695.0063998536734</v>
      </c>
      <c r="F53" s="73">
        <f t="shared" si="22"/>
        <v>-8695</v>
      </c>
      <c r="G53" s="62">
        <f t="shared" si="23"/>
        <v>-1.6948999997111969E-2</v>
      </c>
      <c r="I53" s="73">
        <f t="shared" ref="I53:I84" si="67">G53</f>
        <v>-1.6948999997111969E-2</v>
      </c>
      <c r="O53" s="73"/>
      <c r="P53" s="136"/>
      <c r="Q53" s="137">
        <f t="shared" si="25"/>
        <v>4390.7289999999994</v>
      </c>
      <c r="S53" s="63">
        <v>0.1</v>
      </c>
      <c r="X53" s="138">
        <f t="shared" si="26"/>
        <v>5.8335093228634275E-5</v>
      </c>
      <c r="Y53" s="73">
        <f t="shared" si="27"/>
        <v>-4.1101658904287026E-2</v>
      </c>
      <c r="Z53" s="56">
        <f t="shared" si="28"/>
        <v>-8695</v>
      </c>
      <c r="AA53" s="56">
        <f t="shared" si="29"/>
        <v>-2.978154720030609E-2</v>
      </c>
      <c r="AB53" s="56">
        <f t="shared" si="30"/>
        <v>1.7742370618861768E-2</v>
      </c>
      <c r="AC53" s="56">
        <f t="shared" si="31"/>
        <v>-1.6948999997111969E-2</v>
      </c>
      <c r="AD53" s="56">
        <f t="shared" si="32"/>
        <v>1.2832547203194121E-2</v>
      </c>
      <c r="AE53" s="140">
        <f t="shared" si="33"/>
        <v>1.6467426772220526E-5</v>
      </c>
      <c r="AF53" s="56">
        <f t="shared" si="34"/>
        <v>-1.6948999997111969E-2</v>
      </c>
      <c r="AG53" s="69"/>
      <c r="AH53" s="56">
        <f t="shared" si="35"/>
        <v>-3.4691370615973736E-2</v>
      </c>
      <c r="AI53" s="56">
        <f t="shared" si="36"/>
        <v>1.2172143219964351</v>
      </c>
      <c r="AJ53" s="56">
        <f t="shared" si="37"/>
        <v>-0.99009616905720499</v>
      </c>
      <c r="AK53" s="56">
        <f t="shared" si="38"/>
        <v>-0.20558938123981302</v>
      </c>
      <c r="AL53" s="56">
        <f t="shared" si="39"/>
        <v>-0.7579101999972262</v>
      </c>
      <c r="AM53" s="56">
        <f t="shared" si="40"/>
        <v>-0.39820163301170164</v>
      </c>
      <c r="AN53" s="56">
        <f t="shared" si="64"/>
        <v>-0.56911553258215142</v>
      </c>
      <c r="AO53" s="56">
        <f t="shared" si="64"/>
        <v>-0.56908266933327722</v>
      </c>
      <c r="AP53" s="56">
        <f t="shared" si="64"/>
        <v>-0.56895223606124268</v>
      </c>
      <c r="AQ53" s="56">
        <f t="shared" si="64"/>
        <v>-0.56843465745024502</v>
      </c>
      <c r="AR53" s="56">
        <f t="shared" si="64"/>
        <v>-0.56638251175829168</v>
      </c>
      <c r="AS53" s="56">
        <f t="shared" si="64"/>
        <v>-0.55827210519708548</v>
      </c>
      <c r="AT53" s="56">
        <f t="shared" si="64"/>
        <v>-0.5266077949476845</v>
      </c>
      <c r="AU53" s="56">
        <f t="shared" si="42"/>
        <v>-0.40795323903458236</v>
      </c>
      <c r="AV53" s="56"/>
      <c r="AW53" s="56"/>
      <c r="AX53" s="56"/>
      <c r="AY53" s="56"/>
      <c r="AZ53" s="56">
        <f t="shared" si="43"/>
        <v>5.8335093228634275E-5</v>
      </c>
      <c r="BA53" s="56">
        <f t="shared" si="44"/>
        <v>-1.1320111703980937E-2</v>
      </c>
      <c r="BB53" s="56">
        <f t="shared" si="45"/>
        <v>0.78178214811883584</v>
      </c>
      <c r="BC53" s="56">
        <f t="shared" si="46"/>
        <v>-0.48481691236179397</v>
      </c>
      <c r="BD53" s="56">
        <f t="shared" si="47"/>
        <v>-9.9904800286924528E-2</v>
      </c>
      <c r="BE53" s="56">
        <f t="shared" si="48"/>
        <v>-2.7122535258427143</v>
      </c>
      <c r="BF53" s="56">
        <f t="shared" si="49"/>
        <v>-4.5865448963930886</v>
      </c>
      <c r="BG53" s="56">
        <f t="shared" si="65"/>
        <v>-8.8815516317746024</v>
      </c>
      <c r="BH53" s="56">
        <f t="shared" si="65"/>
        <v>-8.8815407700121725</v>
      </c>
      <c r="BI53" s="56">
        <f t="shared" si="65"/>
        <v>-8.8815936374364686</v>
      </c>
      <c r="BJ53" s="56">
        <f t="shared" si="65"/>
        <v>-8.8813363000904744</v>
      </c>
      <c r="BK53" s="56">
        <f t="shared" si="65"/>
        <v>-8.8825885387518735</v>
      </c>
      <c r="BL53" s="56">
        <f t="shared" si="65"/>
        <v>-8.8764860194815292</v>
      </c>
      <c r="BM53" s="56">
        <f t="shared" si="65"/>
        <v>-8.9060185580747913</v>
      </c>
      <c r="BN53" s="56">
        <f t="shared" si="51"/>
        <v>-8.7574932654940483</v>
      </c>
      <c r="BO53" s="56"/>
      <c r="BP53" s="56">
        <v>200</v>
      </c>
      <c r="BQ53" s="56">
        <f t="shared" si="56"/>
        <v>-4.5281913713465897E-3</v>
      </c>
      <c r="BR53" s="56">
        <f t="shared" si="57"/>
        <v>1.6700113599451741E-2</v>
      </c>
      <c r="BS53" s="56">
        <f t="shared" si="2"/>
        <v>-2.1228304970798331E-2</v>
      </c>
      <c r="BT53" s="56">
        <f t="shared" si="3"/>
        <v>0.92805424849579221</v>
      </c>
      <c r="BU53" s="56">
        <f t="shared" si="4"/>
        <v>-0.36544873945115386</v>
      </c>
      <c r="BV53" s="56">
        <f t="shared" si="5"/>
        <v>-1.8137355745131249</v>
      </c>
      <c r="BW53" s="56">
        <f t="shared" si="6"/>
        <v>-1.2780874930473252</v>
      </c>
      <c r="BX53" s="56">
        <f t="shared" si="66"/>
        <v>4.7754915507772804</v>
      </c>
      <c r="BY53" s="56">
        <f t="shared" si="66"/>
        <v>4.775491550827839</v>
      </c>
      <c r="BZ53" s="56">
        <f t="shared" si="66"/>
        <v>4.7754915535085463</v>
      </c>
      <c r="CA53" s="56">
        <f t="shared" si="66"/>
        <v>4.7754916956439049</v>
      </c>
      <c r="CB53" s="56">
        <f t="shared" si="66"/>
        <v>4.7754992314300964</v>
      </c>
      <c r="CC53" s="56">
        <f t="shared" si="66"/>
        <v>4.7758974878536753</v>
      </c>
      <c r="CD53" s="56">
        <f t="shared" si="66"/>
        <v>4.7942359152125311</v>
      </c>
      <c r="CE53" s="56">
        <f t="shared" si="58"/>
        <v>5.0739766385118203</v>
      </c>
      <c r="CG53" s="56"/>
      <c r="CH53" s="71"/>
      <c r="CI53" s="56">
        <f t="shared" si="17"/>
        <v>200</v>
      </c>
      <c r="CJ53" s="56">
        <f t="shared" si="18"/>
        <v>1.1871685755929524E-2</v>
      </c>
      <c r="CK53" s="71" t="e">
        <f>#REF!+#REF!*CI53+#REF!*CI53^2</f>
        <v>#REF!</v>
      </c>
      <c r="CL53" s="56">
        <f t="shared" si="9"/>
        <v>1.6399877127276113E-2</v>
      </c>
      <c r="CM53" s="56">
        <f t="shared" si="10"/>
        <v>0.8474052825366204</v>
      </c>
      <c r="CN53" s="56">
        <f t="shared" si="11"/>
        <v>0.72077686961879106</v>
      </c>
      <c r="CO53" s="56">
        <f t="shared" si="12"/>
        <v>2.259855540252234</v>
      </c>
      <c r="CP53" s="56">
        <f t="shared" si="13"/>
        <v>2.1193534216243362</v>
      </c>
      <c r="CQ53" s="56">
        <f t="shared" si="63"/>
        <v>8.3399741810459656</v>
      </c>
      <c r="CR53" s="56">
        <f t="shared" si="63"/>
        <v>8.3399738040248437</v>
      </c>
      <c r="CS53" s="56">
        <f t="shared" si="63"/>
        <v>8.339977167252929</v>
      </c>
      <c r="CT53" s="56">
        <f t="shared" si="63"/>
        <v>8.3399471647206997</v>
      </c>
      <c r="CU53" s="56">
        <f t="shared" si="63"/>
        <v>8.3402147497737342</v>
      </c>
      <c r="CV53" s="56">
        <f t="shared" si="63"/>
        <v>8.337823418221264</v>
      </c>
      <c r="CW53" s="56">
        <f t="shared" si="63"/>
        <v>8.3588245872529026</v>
      </c>
      <c r="CX53" s="56">
        <f t="shared" si="15"/>
        <v>8.1277633116598818</v>
      </c>
    </row>
    <row r="54" spans="1:102" s="62" customFormat="1" ht="12.95" customHeight="1" x14ac:dyDescent="0.2">
      <c r="A54" s="135" t="s">
        <v>151</v>
      </c>
      <c r="B54" s="62" t="s">
        <v>131</v>
      </c>
      <c r="C54" s="59">
        <v>19430.402999999998</v>
      </c>
      <c r="D54" s="59" t="s">
        <v>150</v>
      </c>
      <c r="E54" s="62">
        <f t="shared" si="21"/>
        <v>-8687.0112082964515</v>
      </c>
      <c r="F54" s="73">
        <f t="shared" si="22"/>
        <v>-8687</v>
      </c>
      <c r="G54" s="62">
        <f t="shared" si="23"/>
        <v>-2.9683400000067195E-2</v>
      </c>
      <c r="I54" s="73">
        <f t="shared" si="67"/>
        <v>-2.9683400000067195E-2</v>
      </c>
      <c r="O54" s="73"/>
      <c r="P54" s="136"/>
      <c r="Q54" s="137">
        <f t="shared" si="25"/>
        <v>4411.9029999999984</v>
      </c>
      <c r="S54" s="63">
        <v>0.1</v>
      </c>
      <c r="X54" s="138">
        <f t="shared" si="26"/>
        <v>1.3590002908938624E-5</v>
      </c>
      <c r="Y54" s="73">
        <f t="shared" si="27"/>
        <v>-4.1341016784358323E-2</v>
      </c>
      <c r="Z54" s="56">
        <f t="shared" si="28"/>
        <v>-8687</v>
      </c>
      <c r="AA54" s="56">
        <f t="shared" si="29"/>
        <v>-2.9822905172399106E-2</v>
      </c>
      <c r="AB54" s="56">
        <f t="shared" si="30"/>
        <v>5.0012644861769928E-3</v>
      </c>
      <c r="AC54" s="56">
        <f t="shared" si="31"/>
        <v>-2.9683400000067195E-2</v>
      </c>
      <c r="AD54" s="56">
        <f t="shared" si="32"/>
        <v>1.3950517233191073E-4</v>
      </c>
      <c r="AE54" s="140">
        <f t="shared" si="33"/>
        <v>1.9461693107356114E-9</v>
      </c>
      <c r="AF54" s="56">
        <f t="shared" si="34"/>
        <v>-2.9683400000067195E-2</v>
      </c>
      <c r="AG54" s="69"/>
      <c r="AH54" s="56">
        <f t="shared" si="35"/>
        <v>-3.4684664486244188E-2</v>
      </c>
      <c r="AI54" s="56">
        <f t="shared" si="36"/>
        <v>1.2189375468453925</v>
      </c>
      <c r="AJ54" s="56">
        <f t="shared" si="37"/>
        <v>-0.99124307255048938</v>
      </c>
      <c r="AK54" s="56">
        <f t="shared" si="38"/>
        <v>-0.20375329675924697</v>
      </c>
      <c r="AL54" s="56">
        <f t="shared" si="39"/>
        <v>-0.74949077655526775</v>
      </c>
      <c r="AM54" s="56">
        <f t="shared" si="40"/>
        <v>-0.3933325436461404</v>
      </c>
      <c r="AN54" s="56">
        <f t="shared" si="64"/>
        <v>-0.56251985030251139</v>
      </c>
      <c r="AO54" s="56">
        <f t="shared" si="64"/>
        <v>-0.56248659544352875</v>
      </c>
      <c r="AP54" s="56">
        <f t="shared" si="64"/>
        <v>-0.56235515955446302</v>
      </c>
      <c r="AQ54" s="56">
        <f t="shared" si="64"/>
        <v>-0.56183578127773814</v>
      </c>
      <c r="AR54" s="56">
        <f t="shared" si="64"/>
        <v>-0.55978507885837314</v>
      </c>
      <c r="AS54" s="56">
        <f t="shared" si="64"/>
        <v>-0.55171366089034579</v>
      </c>
      <c r="AT54" s="56">
        <f t="shared" si="64"/>
        <v>-0.52032245196685867</v>
      </c>
      <c r="AU54" s="56">
        <f t="shared" si="42"/>
        <v>-0.40302289175854256</v>
      </c>
      <c r="AV54" s="56"/>
      <c r="AW54" s="56"/>
      <c r="AX54" s="56"/>
      <c r="AY54" s="56"/>
      <c r="AZ54" s="56">
        <f t="shared" si="43"/>
        <v>1.3590002908938617E-5</v>
      </c>
      <c r="BA54" s="56">
        <f t="shared" si="44"/>
        <v>-1.1518111611959215E-2</v>
      </c>
      <c r="BB54" s="56">
        <f t="shared" si="45"/>
        <v>0.7828082982655451</v>
      </c>
      <c r="BC54" s="56">
        <f t="shared" si="46"/>
        <v>-0.49367674288486363</v>
      </c>
      <c r="BD54" s="56">
        <f t="shared" si="47"/>
        <v>-0.10211642716865683</v>
      </c>
      <c r="BE54" s="56">
        <f t="shared" si="48"/>
        <v>-2.7020947783218321</v>
      </c>
      <c r="BF54" s="56">
        <f t="shared" si="49"/>
        <v>-4.477161162124788</v>
      </c>
      <c r="BG54" s="56">
        <f t="shared" si="65"/>
        <v>-8.868945314628359</v>
      </c>
      <c r="BH54" s="56">
        <f t="shared" si="65"/>
        <v>-8.8689347619644714</v>
      </c>
      <c r="BI54" s="56">
        <f t="shared" si="65"/>
        <v>-8.8689865230154687</v>
      </c>
      <c r="BJ54" s="56">
        <f t="shared" si="65"/>
        <v>-8.8687326179674493</v>
      </c>
      <c r="BK54" s="56">
        <f t="shared" si="65"/>
        <v>-8.8699777229296952</v>
      </c>
      <c r="BL54" s="56">
        <f t="shared" si="65"/>
        <v>-8.8638626829990805</v>
      </c>
      <c r="BM54" s="56">
        <f t="shared" si="65"/>
        <v>-8.8936779687743659</v>
      </c>
      <c r="BN54" s="56">
        <f t="shared" si="51"/>
        <v>-8.7423069751492228</v>
      </c>
      <c r="BO54" s="56"/>
      <c r="BP54" s="56">
        <v>400</v>
      </c>
      <c r="BQ54" s="56">
        <f t="shared" si="56"/>
        <v>-6.0955960744046786E-3</v>
      </c>
      <c r="BR54" s="56">
        <f t="shared" si="57"/>
        <v>1.846624280907333E-2</v>
      </c>
      <c r="BS54" s="56">
        <f t="shared" si="2"/>
        <v>-2.4561838883478009E-2</v>
      </c>
      <c r="BT54" s="56">
        <f t="shared" si="3"/>
        <v>0.96542719075437988</v>
      </c>
      <c r="BU54" s="56">
        <f t="shared" si="4"/>
        <v>-0.48047655657606309</v>
      </c>
      <c r="BV54" s="56">
        <f t="shared" si="5"/>
        <v>-1.6866523956007933</v>
      </c>
      <c r="BW54" s="56">
        <f t="shared" si="6"/>
        <v>-1.1231262865937102</v>
      </c>
      <c r="BX54" s="56">
        <f t="shared" si="66"/>
        <v>4.9036061180341246</v>
      </c>
      <c r="BY54" s="56">
        <f t="shared" si="66"/>
        <v>4.9036061355739182</v>
      </c>
      <c r="BZ54" s="56">
        <f t="shared" si="66"/>
        <v>4.9036064441478437</v>
      </c>
      <c r="CA54" s="56">
        <f t="shared" si="66"/>
        <v>4.9036118727440172</v>
      </c>
      <c r="CB54" s="56">
        <f t="shared" si="66"/>
        <v>4.903707350603443</v>
      </c>
      <c r="CC54" s="56">
        <f t="shared" si="66"/>
        <v>4.9053789834013539</v>
      </c>
      <c r="CD54" s="56">
        <f t="shared" si="66"/>
        <v>4.9326250053208778</v>
      </c>
      <c r="CE54" s="56">
        <f t="shared" si="58"/>
        <v>5.1972353204128074</v>
      </c>
      <c r="CG54" s="56"/>
      <c r="CH54" s="71"/>
      <c r="CI54" s="56">
        <f t="shared" si="17"/>
        <v>400</v>
      </c>
      <c r="CJ54" s="56">
        <f t="shared" si="18"/>
        <v>6.025361294026324E-3</v>
      </c>
      <c r="CK54" s="71" t="e">
        <f>#REF!+#REF!*CI54+#REF!*CI54^2</f>
        <v>#REF!</v>
      </c>
      <c r="CL54" s="56">
        <f t="shared" si="9"/>
        <v>1.2120957368431003E-2</v>
      </c>
      <c r="CM54" s="56">
        <f t="shared" si="10"/>
        <v>0.80198751278287672</v>
      </c>
      <c r="CN54" s="56">
        <f t="shared" si="11"/>
        <v>0.50007671512843221</v>
      </c>
      <c r="CO54" s="56">
        <f t="shared" si="12"/>
        <v>2.5410905999055275</v>
      </c>
      <c r="CP54" s="56">
        <f t="shared" si="13"/>
        <v>3.2298560836858634</v>
      </c>
      <c r="CQ54" s="56">
        <f t="shared" si="63"/>
        <v>8.6715761850116539</v>
      </c>
      <c r="CR54" s="56">
        <f t="shared" si="63"/>
        <v>8.6715710277802813</v>
      </c>
      <c r="CS54" s="56">
        <f t="shared" si="63"/>
        <v>8.6716004838359968</v>
      </c>
      <c r="CT54" s="56">
        <f t="shared" si="63"/>
        <v>8.6714322316057455</v>
      </c>
      <c r="CU54" s="56">
        <f t="shared" si="63"/>
        <v>8.6723929271782989</v>
      </c>
      <c r="CV54" s="56">
        <f t="shared" si="63"/>
        <v>8.6668957927329622</v>
      </c>
      <c r="CW54" s="56">
        <f t="shared" si="63"/>
        <v>8.6979800657518478</v>
      </c>
      <c r="CX54" s="56">
        <f t="shared" si="15"/>
        <v>8.5074205702805443</v>
      </c>
    </row>
    <row r="55" spans="1:102" s="62" customFormat="1" ht="12.95" customHeight="1" x14ac:dyDescent="0.2">
      <c r="A55" s="135" t="s">
        <v>153</v>
      </c>
      <c r="B55" s="62" t="s">
        <v>131</v>
      </c>
      <c r="C55" s="59">
        <v>24155.08</v>
      </c>
      <c r="D55" s="59" t="s">
        <v>150</v>
      </c>
      <c r="E55" s="62">
        <f t="shared" si="21"/>
        <v>-6902.9979060859878</v>
      </c>
      <c r="F55" s="73">
        <f t="shared" si="22"/>
        <v>-6903</v>
      </c>
      <c r="G55" s="62">
        <f t="shared" si="23"/>
        <v>5.5454000030294992E-3</v>
      </c>
      <c r="I55" s="73">
        <f t="shared" si="67"/>
        <v>5.5454000030294992E-3</v>
      </c>
      <c r="O55" s="73"/>
      <c r="P55" s="136"/>
      <c r="Q55" s="137">
        <f t="shared" si="25"/>
        <v>9136.5800000000017</v>
      </c>
      <c r="S55" s="63">
        <v>0.1</v>
      </c>
      <c r="X55" s="138">
        <f t="shared" si="26"/>
        <v>6.6972240884325748E-6</v>
      </c>
      <c r="Y55" s="73">
        <f t="shared" si="27"/>
        <v>1.3729056941362493E-2</v>
      </c>
      <c r="Z55" s="56">
        <f t="shared" si="28"/>
        <v>-6903</v>
      </c>
      <c r="AA55" s="56">
        <f t="shared" si="29"/>
        <v>-4.5418424561812516E-3</v>
      </c>
      <c r="AB55" s="56">
        <f t="shared" si="30"/>
        <v>6.8687964739893251E-3</v>
      </c>
      <c r="AC55" s="56">
        <f t="shared" si="31"/>
        <v>5.5454000030294992E-3</v>
      </c>
      <c r="AD55" s="56">
        <f t="shared" si="32"/>
        <v>1.0087242459210751E-2</v>
      </c>
      <c r="AE55" s="140">
        <f t="shared" si="33"/>
        <v>1.0175246043090416E-5</v>
      </c>
      <c r="AF55" s="56">
        <f t="shared" si="34"/>
        <v>5.5454000030294992E-3</v>
      </c>
      <c r="AG55" s="69"/>
      <c r="AH55" s="56">
        <f t="shared" si="35"/>
        <v>-1.3233964709598259E-3</v>
      </c>
      <c r="AI55" s="56">
        <f t="shared" si="36"/>
        <v>1.1063662303068507</v>
      </c>
      <c r="AJ55" s="56">
        <f t="shared" si="37"/>
        <v>0.25074591657013601</v>
      </c>
      <c r="AK55" s="56">
        <f t="shared" si="38"/>
        <v>0.27952688673766274</v>
      </c>
      <c r="AL55" s="56">
        <f t="shared" si="39"/>
        <v>1.2071929482376356</v>
      </c>
      <c r="AM55" s="56">
        <f t="shared" si="40"/>
        <v>0.68942963332899798</v>
      </c>
      <c r="AN55" s="56">
        <f t="shared" si="64"/>
        <v>0.93753192438554744</v>
      </c>
      <c r="AO55" s="56">
        <f t="shared" si="64"/>
        <v>0.93752460042754349</v>
      </c>
      <c r="AP55" s="56">
        <f t="shared" si="64"/>
        <v>0.93748322127476591</v>
      </c>
      <c r="AQ55" s="56">
        <f t="shared" si="64"/>
        <v>0.93724947969068328</v>
      </c>
      <c r="AR55" s="56">
        <f t="shared" si="64"/>
        <v>0.93593051958087747</v>
      </c>
      <c r="AS55" s="56">
        <f t="shared" si="64"/>
        <v>0.92853163186594267</v>
      </c>
      <c r="AT55" s="56">
        <f t="shared" si="64"/>
        <v>0.88830287924639584</v>
      </c>
      <c r="AU55" s="56">
        <f t="shared" si="42"/>
        <v>0.69644455079826262</v>
      </c>
      <c r="AV55" s="56"/>
      <c r="AW55" s="56"/>
      <c r="AX55" s="56"/>
      <c r="AY55" s="56"/>
      <c r="AZ55" s="56">
        <f t="shared" si="43"/>
        <v>6.6972240884325748E-6</v>
      </c>
      <c r="BA55" s="56">
        <f t="shared" si="44"/>
        <v>1.8270899397543745E-2</v>
      </c>
      <c r="BB55" s="56">
        <f t="shared" si="45"/>
        <v>1.0458218335309091</v>
      </c>
      <c r="BC55" s="56">
        <f t="shared" si="46"/>
        <v>0.99336158155662035</v>
      </c>
      <c r="BD55" s="56">
        <f t="shared" si="47"/>
        <v>0.23558514293534227</v>
      </c>
      <c r="BE55" s="56">
        <f t="shared" si="48"/>
        <v>1.3786926384909937</v>
      </c>
      <c r="BF55" s="56">
        <f t="shared" si="49"/>
        <v>0.82423774288000962</v>
      </c>
      <c r="BG55" s="56">
        <f t="shared" si="65"/>
        <v>-5.1370848720122915</v>
      </c>
      <c r="BH55" s="56">
        <f t="shared" si="65"/>
        <v>-5.1370851066734806</v>
      </c>
      <c r="BI55" s="56">
        <f t="shared" si="65"/>
        <v>-5.1370874796059249</v>
      </c>
      <c r="BJ55" s="56">
        <f t="shared" si="65"/>
        <v>-5.1371114743885427</v>
      </c>
      <c r="BK55" s="56">
        <f t="shared" si="65"/>
        <v>-5.1373540350109614</v>
      </c>
      <c r="BL55" s="56">
        <f t="shared" si="65"/>
        <v>-5.1397987953243511</v>
      </c>
      <c r="BM55" s="56">
        <f t="shared" si="65"/>
        <v>-5.1637461058004934</v>
      </c>
      <c r="BN55" s="56">
        <f t="shared" si="51"/>
        <v>-5.3557642282529203</v>
      </c>
      <c r="BO55" s="56"/>
      <c r="BP55" s="56">
        <v>600</v>
      </c>
      <c r="BQ55" s="56">
        <f t="shared" si="56"/>
        <v>-7.3065808944943536E-3</v>
      </c>
      <c r="BR55" s="56">
        <f t="shared" si="57"/>
        <v>2.0298387628864763E-2</v>
      </c>
      <c r="BS55" s="56">
        <f t="shared" si="2"/>
        <v>-2.7604968523359117E-2</v>
      </c>
      <c r="BT55" s="56">
        <f t="shared" si="3"/>
        <v>1.006577570143105</v>
      </c>
      <c r="BU55" s="56">
        <f t="shared" si="4"/>
        <v>-0.59643198934084662</v>
      </c>
      <c r="BV55" s="56">
        <f t="shared" si="5"/>
        <v>-1.5488019011850227</v>
      </c>
      <c r="BW55" s="56">
        <f t="shared" si="6"/>
        <v>-0.97824395321013469</v>
      </c>
      <c r="BX55" s="56">
        <f t="shared" si="66"/>
        <v>5.0370366941556597</v>
      </c>
      <c r="BY55" s="56">
        <f t="shared" si="66"/>
        <v>5.0370369827877512</v>
      </c>
      <c r="BZ55" s="56">
        <f t="shared" si="66"/>
        <v>5.0370400082927418</v>
      </c>
      <c r="CA55" s="56">
        <f t="shared" si="66"/>
        <v>5.0370717206640618</v>
      </c>
      <c r="CB55" s="56">
        <f t="shared" si="66"/>
        <v>5.037403939949253</v>
      </c>
      <c r="CC55" s="56">
        <f t="shared" si="66"/>
        <v>5.0408647927918802</v>
      </c>
      <c r="CD55" s="56">
        <f t="shared" si="66"/>
        <v>5.0750291541050654</v>
      </c>
      <c r="CE55" s="56">
        <f t="shared" si="58"/>
        <v>5.3204940023137945</v>
      </c>
      <c r="CG55" s="56"/>
      <c r="CH55" s="71"/>
      <c r="CI55" s="56">
        <f t="shared" si="17"/>
        <v>600</v>
      </c>
      <c r="CJ55" s="56">
        <f t="shared" si="18"/>
        <v>-5.1738256860304338E-4</v>
      </c>
      <c r="CK55" s="71" t="e">
        <f>#REF!+#REF!*CI55+#REF!*CI55^2</f>
        <v>#REF!</v>
      </c>
      <c r="CL55" s="56">
        <f t="shared" si="9"/>
        <v>6.7891983258913102E-3</v>
      </c>
      <c r="CM55" s="56">
        <f t="shared" si="10"/>
        <v>0.77403300237821471</v>
      </c>
      <c r="CN55" s="56">
        <f t="shared" si="11"/>
        <v>0.26368580365227157</v>
      </c>
      <c r="CO55" s="56">
        <f t="shared" si="12"/>
        <v>2.7979367067241836</v>
      </c>
      <c r="CP55" s="56">
        <f t="shared" si="13"/>
        <v>5.7623851146901739</v>
      </c>
      <c r="CQ55" s="56">
        <f t="shared" si="63"/>
        <v>8.9884976782280912</v>
      </c>
      <c r="CR55" s="56">
        <f t="shared" si="63"/>
        <v>8.9884848793511676</v>
      </c>
      <c r="CS55" s="56">
        <f t="shared" si="63"/>
        <v>8.9885437191267954</v>
      </c>
      <c r="CT55" s="56">
        <f t="shared" si="63"/>
        <v>8.988273203980059</v>
      </c>
      <c r="CU55" s="56">
        <f t="shared" si="63"/>
        <v>8.989516612198253</v>
      </c>
      <c r="CV55" s="56">
        <f t="shared" si="63"/>
        <v>8.9837953657970342</v>
      </c>
      <c r="CW55" s="56">
        <f t="shared" si="63"/>
        <v>9.0099967129323115</v>
      </c>
      <c r="CX55" s="56">
        <f t="shared" si="15"/>
        <v>8.8870778289012051</v>
      </c>
    </row>
    <row r="56" spans="1:102" s="62" customFormat="1" ht="12.95" customHeight="1" x14ac:dyDescent="0.2">
      <c r="A56" s="135" t="s">
        <v>154</v>
      </c>
      <c r="B56" s="62" t="s">
        <v>131</v>
      </c>
      <c r="C56" s="59">
        <v>24552.334999999999</v>
      </c>
      <c r="D56" s="59" t="s">
        <v>150</v>
      </c>
      <c r="E56" s="62">
        <f t="shared" si="21"/>
        <v>-6752.9964976575147</v>
      </c>
      <c r="F56" s="73">
        <f t="shared" si="22"/>
        <v>-6753</v>
      </c>
      <c r="G56" s="62">
        <f t="shared" si="23"/>
        <v>9.2754000033892225E-3</v>
      </c>
      <c r="I56" s="73">
        <f t="shared" si="67"/>
        <v>9.2754000033892225E-3</v>
      </c>
      <c r="O56" s="73"/>
      <c r="P56" s="136"/>
      <c r="Q56" s="137">
        <f t="shared" si="25"/>
        <v>9533.8349999999991</v>
      </c>
      <c r="S56" s="63">
        <v>0.1</v>
      </c>
      <c r="X56" s="138">
        <f t="shared" si="26"/>
        <v>8.058736598472843E-6</v>
      </c>
      <c r="Y56" s="73">
        <f t="shared" si="27"/>
        <v>1.8252446621555379E-2</v>
      </c>
      <c r="Z56" s="56">
        <f t="shared" si="28"/>
        <v>-6753</v>
      </c>
      <c r="AA56" s="56">
        <f t="shared" si="29"/>
        <v>-1.1499852259763575E-3</v>
      </c>
      <c r="AB56" s="56">
        <f t="shared" si="30"/>
        <v>6.7669388915203256E-3</v>
      </c>
      <c r="AC56" s="56">
        <f t="shared" si="31"/>
        <v>9.2754000033892225E-3</v>
      </c>
      <c r="AD56" s="56">
        <f t="shared" si="32"/>
        <v>1.0425385229365581E-2</v>
      </c>
      <c r="AE56" s="140">
        <f t="shared" si="33"/>
        <v>1.0868865718067403E-5</v>
      </c>
      <c r="AF56" s="56">
        <f t="shared" si="34"/>
        <v>9.2754000033892225E-3</v>
      </c>
      <c r="AG56" s="69"/>
      <c r="AH56" s="56">
        <f t="shared" si="35"/>
        <v>2.508461111868897E-3</v>
      </c>
      <c r="AI56" s="56">
        <f t="shared" si="36"/>
        <v>1.0703882002775196</v>
      </c>
      <c r="AJ56" s="56">
        <f t="shared" si="37"/>
        <v>0.37043441147577216</v>
      </c>
      <c r="AK56" s="56">
        <f t="shared" si="38"/>
        <v>0.29067947402703193</v>
      </c>
      <c r="AL56" s="56">
        <f t="shared" si="39"/>
        <v>1.3332188972645131</v>
      </c>
      <c r="AM56" s="56">
        <f t="shared" si="40"/>
        <v>0.78675025068060667</v>
      </c>
      <c r="AN56" s="56">
        <f t="shared" si="64"/>
        <v>1.0480225630123789</v>
      </c>
      <c r="AO56" s="56">
        <f t="shared" si="64"/>
        <v>1.0480194573476473</v>
      </c>
      <c r="AP56" s="56">
        <f t="shared" si="64"/>
        <v>1.0479986600124576</v>
      </c>
      <c r="AQ56" s="56">
        <f t="shared" si="64"/>
        <v>1.0478594083112724</v>
      </c>
      <c r="AR56" s="56">
        <f t="shared" si="64"/>
        <v>1.0469278925987864</v>
      </c>
      <c r="AS56" s="56">
        <f t="shared" si="64"/>
        <v>1.0407347560433415</v>
      </c>
      <c r="AT56" s="56">
        <f t="shared" si="64"/>
        <v>1.0011071712609318</v>
      </c>
      <c r="AU56" s="56">
        <f t="shared" si="42"/>
        <v>0.78888856222400339</v>
      </c>
      <c r="AV56" s="56"/>
      <c r="AW56" s="56"/>
      <c r="AX56" s="56"/>
      <c r="AY56" s="56"/>
      <c r="AZ56" s="56">
        <f t="shared" si="43"/>
        <v>8.058736598472843E-6</v>
      </c>
      <c r="BA56" s="56">
        <f t="shared" si="44"/>
        <v>1.9402431847531737E-2</v>
      </c>
      <c r="BB56" s="56">
        <f t="shared" si="45"/>
        <v>0.97036476151378426</v>
      </c>
      <c r="BC56" s="56">
        <f t="shared" si="46"/>
        <v>0.97994504445162278</v>
      </c>
      <c r="BD56" s="56">
        <f t="shared" si="47"/>
        <v>0.23816328986614441</v>
      </c>
      <c r="BE56" s="56">
        <f t="shared" si="48"/>
        <v>1.6945924507857546</v>
      </c>
      <c r="BF56" s="56">
        <f t="shared" si="49"/>
        <v>1.1321444150261766</v>
      </c>
      <c r="BG56" s="56">
        <f t="shared" si="65"/>
        <v>-4.832757825151476</v>
      </c>
      <c r="BH56" s="56">
        <f t="shared" si="65"/>
        <v>-4.8327578254278238</v>
      </c>
      <c r="BI56" s="56">
        <f t="shared" si="65"/>
        <v>-4.8327578350169738</v>
      </c>
      <c r="BJ56" s="56">
        <f t="shared" si="65"/>
        <v>-4.8327581677557321</v>
      </c>
      <c r="BK56" s="56">
        <f t="shared" si="65"/>
        <v>-4.8327697130586476</v>
      </c>
      <c r="BL56" s="56">
        <f t="shared" si="65"/>
        <v>-4.83316962949577</v>
      </c>
      <c r="BM56" s="56">
        <f t="shared" si="65"/>
        <v>-4.8462906237399759</v>
      </c>
      <c r="BN56" s="56">
        <f t="shared" si="51"/>
        <v>-5.0710212842874247</v>
      </c>
      <c r="BO56" s="56"/>
      <c r="BP56" s="56">
        <v>800</v>
      </c>
      <c r="BQ56" s="56">
        <f t="shared" si="56"/>
        <v>-8.0601052124156004E-3</v>
      </c>
      <c r="BR56" s="56">
        <f t="shared" si="57"/>
        <v>2.2196548058826045E-2</v>
      </c>
      <c r="BS56" s="56">
        <f t="shared" si="2"/>
        <v>-3.0256653271241645E-2</v>
      </c>
      <c r="BT56" s="56">
        <f t="shared" si="3"/>
        <v>1.0512234280914605</v>
      </c>
      <c r="BU56" s="56">
        <f t="shared" si="4"/>
        <v>-0.70977055969494973</v>
      </c>
      <c r="BV56" s="56">
        <f t="shared" si="5"/>
        <v>-1.3986779698745442</v>
      </c>
      <c r="BW56" s="56">
        <f t="shared" si="6"/>
        <v>-0.84115903706665496</v>
      </c>
      <c r="BX56" s="56">
        <f t="shared" si="66"/>
        <v>5.176279869647991</v>
      </c>
      <c r="BY56" s="56">
        <f t="shared" si="66"/>
        <v>5.1762816245771734</v>
      </c>
      <c r="BZ56" s="56">
        <f t="shared" si="66"/>
        <v>5.1762947386701148</v>
      </c>
      <c r="CA56" s="56">
        <f t="shared" si="66"/>
        <v>5.1763927257243747</v>
      </c>
      <c r="CB56" s="56">
        <f t="shared" si="66"/>
        <v>5.1771242678820917</v>
      </c>
      <c r="CC56" s="56">
        <f t="shared" si="66"/>
        <v>5.1825524008135329</v>
      </c>
      <c r="CD56" s="56">
        <f t="shared" si="66"/>
        <v>5.2211578582531377</v>
      </c>
      <c r="CE56" s="56">
        <f t="shared" si="58"/>
        <v>5.4437526842147816</v>
      </c>
      <c r="CG56" s="56"/>
      <c r="CH56" s="71"/>
      <c r="CI56" s="56">
        <f t="shared" si="17"/>
        <v>800</v>
      </c>
      <c r="CJ56" s="56">
        <f t="shared" si="18"/>
        <v>-7.1205640109465894E-3</v>
      </c>
      <c r="CK56" s="71" t="e">
        <f>#REF!+#REF!*CI56+#REF!*CI56^2</f>
        <v>#REF!</v>
      </c>
      <c r="CL56" s="56">
        <f t="shared" si="9"/>
        <v>9.3954120146901119E-4</v>
      </c>
      <c r="CM56" s="56">
        <f t="shared" si="10"/>
        <v>0.76119624589304169</v>
      </c>
      <c r="CN56" s="56">
        <f t="shared" si="11"/>
        <v>2.3068234973203663E-2</v>
      </c>
      <c r="CO56" s="56">
        <f t="shared" si="12"/>
        <v>3.0417076793710107</v>
      </c>
      <c r="CP56" s="56">
        <f t="shared" si="13"/>
        <v>20.006381384012993</v>
      </c>
      <c r="CQ56" s="56">
        <f t="shared" si="63"/>
        <v>9.297258511960889</v>
      </c>
      <c r="CR56" s="56">
        <f t="shared" si="63"/>
        <v>9.2972516473345799</v>
      </c>
      <c r="CS56" s="56">
        <f t="shared" si="63"/>
        <v>9.2972804840589642</v>
      </c>
      <c r="CT56" s="56">
        <f t="shared" si="63"/>
        <v>9.2971593468611786</v>
      </c>
      <c r="CU56" s="56">
        <f t="shared" si="63"/>
        <v>9.2976682068853655</v>
      </c>
      <c r="CV56" s="56">
        <f t="shared" si="63"/>
        <v>9.2955304187328753</v>
      </c>
      <c r="CW56" s="56">
        <f t="shared" si="63"/>
        <v>9.3045076732335943</v>
      </c>
      <c r="CX56" s="56">
        <f t="shared" si="15"/>
        <v>9.2667350875218677</v>
      </c>
    </row>
    <row r="57" spans="1:102" s="62" customFormat="1" ht="12.95" customHeight="1" x14ac:dyDescent="0.2">
      <c r="A57" s="135" t="s">
        <v>154</v>
      </c>
      <c r="B57" s="62" t="s">
        <v>131</v>
      </c>
      <c r="C57" s="59">
        <v>24785.395</v>
      </c>
      <c r="D57" s="59" t="s">
        <v>150</v>
      </c>
      <c r="E57" s="62">
        <f t="shared" si="21"/>
        <v>-6664.9942616923527</v>
      </c>
      <c r="F57" s="73">
        <f t="shared" si="22"/>
        <v>-6665</v>
      </c>
      <c r="G57" s="62">
        <f t="shared" si="23"/>
        <v>1.5197000004263828E-2</v>
      </c>
      <c r="I57" s="73">
        <f t="shared" si="67"/>
        <v>1.5197000004263828E-2</v>
      </c>
      <c r="O57" s="73"/>
      <c r="P57" s="136"/>
      <c r="Q57" s="137">
        <f t="shared" si="25"/>
        <v>9766.8950000000004</v>
      </c>
      <c r="S57" s="63">
        <v>0.1</v>
      </c>
      <c r="X57" s="138">
        <f t="shared" si="26"/>
        <v>2.355216989816284E-6</v>
      </c>
      <c r="Y57" s="73">
        <f t="shared" si="27"/>
        <v>2.0050057792726977E-2</v>
      </c>
      <c r="Z57" s="56">
        <f t="shared" si="28"/>
        <v>-6665</v>
      </c>
      <c r="AA57" s="56">
        <f t="shared" si="29"/>
        <v>7.8813203454109349E-4</v>
      </c>
      <c r="AB57" s="56">
        <f t="shared" si="30"/>
        <v>1.0509570978413974E-2</v>
      </c>
      <c r="AC57" s="56">
        <f t="shared" si="31"/>
        <v>1.5197000004263828E-2</v>
      </c>
      <c r="AD57" s="56">
        <f t="shared" si="32"/>
        <v>1.4408867969722735E-2</v>
      </c>
      <c r="AE57" s="140">
        <f t="shared" si="33"/>
        <v>2.0761547616890178E-5</v>
      </c>
      <c r="AF57" s="56">
        <f t="shared" si="34"/>
        <v>1.5197000004263828E-2</v>
      </c>
      <c r="AG57" s="69"/>
      <c r="AH57" s="56">
        <f t="shared" si="35"/>
        <v>4.6874290258498543E-3</v>
      </c>
      <c r="AI57" s="56">
        <f t="shared" si="36"/>
        <v>1.049841898047206</v>
      </c>
      <c r="AJ57" s="56">
        <f t="shared" si="37"/>
        <v>0.43462547480272978</v>
      </c>
      <c r="AK57" s="56">
        <f t="shared" si="38"/>
        <v>0.29489801721610825</v>
      </c>
      <c r="AL57" s="56">
        <f t="shared" si="39"/>
        <v>1.4033646154329793</v>
      </c>
      <c r="AM57" s="56">
        <f t="shared" si="40"/>
        <v>0.84516828441793179</v>
      </c>
      <c r="AN57" s="56">
        <f t="shared" si="64"/>
        <v>1.1111624478115933</v>
      </c>
      <c r="AO57" s="56">
        <f t="shared" si="64"/>
        <v>1.1111607699895789</v>
      </c>
      <c r="AP57" s="56">
        <f t="shared" si="64"/>
        <v>1.1111481243773891</v>
      </c>
      <c r="AQ57" s="56">
        <f t="shared" si="64"/>
        <v>1.1110528257863066</v>
      </c>
      <c r="AR57" s="56">
        <f t="shared" si="64"/>
        <v>1.110335235182387</v>
      </c>
      <c r="AS57" s="56">
        <f t="shared" si="64"/>
        <v>1.104964792552749</v>
      </c>
      <c r="AT57" s="56">
        <f t="shared" si="64"/>
        <v>1.0664527256850806</v>
      </c>
      <c r="AU57" s="56">
        <f t="shared" si="42"/>
        <v>0.84312238226043767</v>
      </c>
      <c r="AV57" s="56"/>
      <c r="AW57" s="56"/>
      <c r="AX57" s="56"/>
      <c r="AY57" s="56"/>
      <c r="AZ57" s="56">
        <f t="shared" si="43"/>
        <v>2.355216989816284E-6</v>
      </c>
      <c r="BA57" s="56">
        <f t="shared" si="44"/>
        <v>1.9261925758185885E-2</v>
      </c>
      <c r="BB57" s="56">
        <f t="shared" si="45"/>
        <v>0.93164060827981732</v>
      </c>
      <c r="BC57" s="56">
        <f t="shared" si="46"/>
        <v>0.93389347629013508</v>
      </c>
      <c r="BD57" s="56">
        <f t="shared" si="47"/>
        <v>0.23005867417606016</v>
      </c>
      <c r="BE57" s="56">
        <f t="shared" si="48"/>
        <v>1.8596262376292572</v>
      </c>
      <c r="BF57" s="56">
        <f t="shared" si="49"/>
        <v>1.3403510770656719</v>
      </c>
      <c r="BG57" s="56">
        <f t="shared" si="65"/>
        <v>-4.6642501187967778</v>
      </c>
      <c r="BH57" s="56">
        <f t="shared" si="65"/>
        <v>-4.6642501187959589</v>
      </c>
      <c r="BI57" s="56">
        <f t="shared" si="65"/>
        <v>-4.6642501188668444</v>
      </c>
      <c r="BJ57" s="56">
        <f t="shared" si="65"/>
        <v>-4.6642501127289506</v>
      </c>
      <c r="BK57" s="56">
        <f t="shared" si="65"/>
        <v>-4.6642506442034168</v>
      </c>
      <c r="BL57" s="56">
        <f t="shared" si="65"/>
        <v>-4.6642046460340021</v>
      </c>
      <c r="BM57" s="56">
        <f t="shared" si="65"/>
        <v>-4.6683631256346914</v>
      </c>
      <c r="BN57" s="56">
        <f t="shared" si="51"/>
        <v>-4.9039720904943325</v>
      </c>
      <c r="BO57" s="56"/>
      <c r="BP57" s="56">
        <v>1000</v>
      </c>
      <c r="BQ57" s="56">
        <f t="shared" si="56"/>
        <v>-8.2401387351864995E-3</v>
      </c>
      <c r="BR57" s="56">
        <f t="shared" si="57"/>
        <v>2.4160724098957174E-2</v>
      </c>
      <c r="BS57" s="56">
        <f t="shared" si="2"/>
        <v>-3.2400862834143673E-2</v>
      </c>
      <c r="BT57" s="56">
        <f t="shared" si="3"/>
        <v>1.0986117285606067</v>
      </c>
      <c r="BU57" s="56">
        <f t="shared" si="4"/>
        <v>-0.81519011833572508</v>
      </c>
      <c r="BV57" s="56">
        <f t="shared" si="5"/>
        <v>-1.2347930506825422</v>
      </c>
      <c r="BW57" s="56">
        <f t="shared" si="6"/>
        <v>-0.70998591207595174</v>
      </c>
      <c r="BX57" s="56">
        <f t="shared" si="66"/>
        <v>5.3217649428210274</v>
      </c>
      <c r="BY57" s="56">
        <f t="shared" si="66"/>
        <v>5.321771152348056</v>
      </c>
      <c r="BZ57" s="56">
        <f t="shared" si="66"/>
        <v>5.3218074258397507</v>
      </c>
      <c r="CA57" s="56">
        <f t="shared" si="66"/>
        <v>5.3220192829404649</v>
      </c>
      <c r="CB57" s="56">
        <f t="shared" si="66"/>
        <v>5.3232553634092863</v>
      </c>
      <c r="CC57" s="56">
        <f t="shared" si="66"/>
        <v>5.3304242717913333</v>
      </c>
      <c r="CD57" s="56">
        <f t="shared" si="66"/>
        <v>5.3706640999959339</v>
      </c>
      <c r="CE57" s="56">
        <f t="shared" si="58"/>
        <v>5.5670113661157687</v>
      </c>
      <c r="CG57" s="56"/>
      <c r="CH57" s="71"/>
      <c r="CI57" s="56">
        <f t="shared" si="17"/>
        <v>1000</v>
      </c>
      <c r="CJ57" s="56">
        <f t="shared" si="18"/>
        <v>-1.3195240619023413E-2</v>
      </c>
      <c r="CK57" s="71" t="e">
        <f>#REF!+#REF!*CI57+#REF!*CI57^2</f>
        <v>#REF!</v>
      </c>
      <c r="CL57" s="56">
        <f t="shared" si="9"/>
        <v>-4.9551018838369125E-3</v>
      </c>
      <c r="CM57" s="56">
        <f t="shared" si="10"/>
        <v>0.7623550387891278</v>
      </c>
      <c r="CN57" s="56">
        <f t="shared" si="11"/>
        <v>-0.21532039848205542</v>
      </c>
      <c r="CO57" s="56">
        <f t="shared" si="12"/>
        <v>-3.0013874339860784</v>
      </c>
      <c r="CP57" s="56">
        <f t="shared" si="13"/>
        <v>-14.241428965045339</v>
      </c>
      <c r="CQ57" s="56">
        <f t="shared" si="63"/>
        <v>9.6036819184671192</v>
      </c>
      <c r="CR57" s="56">
        <f t="shared" si="63"/>
        <v>9.6036910476966746</v>
      </c>
      <c r="CS57" s="56">
        <f t="shared" si="63"/>
        <v>9.6036523923448645</v>
      </c>
      <c r="CT57" s="56">
        <f t="shared" si="63"/>
        <v>9.6038160702444717</v>
      </c>
      <c r="CU57" s="56">
        <f t="shared" si="63"/>
        <v>9.6031230439902373</v>
      </c>
      <c r="CV57" s="56">
        <f t="shared" si="63"/>
        <v>9.6060579735998033</v>
      </c>
      <c r="CW57" s="56">
        <f t="shared" si="63"/>
        <v>9.5936391911221115</v>
      </c>
      <c r="CX57" s="56">
        <f t="shared" si="15"/>
        <v>9.6463923461425303</v>
      </c>
    </row>
    <row r="58" spans="1:102" s="62" customFormat="1" ht="12.95" customHeight="1" x14ac:dyDescent="0.2">
      <c r="A58" s="135" t="s">
        <v>155</v>
      </c>
      <c r="B58" s="62" t="s">
        <v>131</v>
      </c>
      <c r="C58" s="59">
        <v>24793.331999999999</v>
      </c>
      <c r="D58" s="59" t="s">
        <v>150</v>
      </c>
      <c r="E58" s="62">
        <f t="shared" si="21"/>
        <v>-6661.997292041382</v>
      </c>
      <c r="F58" s="73">
        <f t="shared" si="22"/>
        <v>-6662</v>
      </c>
      <c r="G58" s="62">
        <f t="shared" si="23"/>
        <v>7.1716000020387582E-3</v>
      </c>
      <c r="I58" s="73">
        <f t="shared" si="67"/>
        <v>7.1716000020387582E-3</v>
      </c>
      <c r="O58" s="73"/>
      <c r="P58" s="136"/>
      <c r="Q58" s="137">
        <f t="shared" si="25"/>
        <v>9774.8319999999985</v>
      </c>
      <c r="S58" s="63">
        <v>0.1</v>
      </c>
      <c r="X58" s="138">
        <f t="shared" si="26"/>
        <v>1.671736842733298E-5</v>
      </c>
      <c r="Y58" s="73">
        <f t="shared" si="27"/>
        <v>2.0101166285303243E-2</v>
      </c>
      <c r="Z58" s="56">
        <f t="shared" si="28"/>
        <v>-6662</v>
      </c>
      <c r="AA58" s="56">
        <f t="shared" si="29"/>
        <v>8.5341095596856882E-4</v>
      </c>
      <c r="AB58" s="56">
        <f t="shared" si="30"/>
        <v>2.4109065152994238E-3</v>
      </c>
      <c r="AC58" s="56">
        <f t="shared" si="31"/>
        <v>7.1716000020387582E-3</v>
      </c>
      <c r="AD58" s="56">
        <f t="shared" si="32"/>
        <v>6.3181890460701894E-3</v>
      </c>
      <c r="AE58" s="140">
        <f t="shared" si="33"/>
        <v>3.991951282188133E-6</v>
      </c>
      <c r="AF58" s="56">
        <f t="shared" si="34"/>
        <v>7.1716000020387582E-3</v>
      </c>
      <c r="AG58" s="69"/>
      <c r="AH58" s="56">
        <f t="shared" si="35"/>
        <v>4.7606934867393345E-3</v>
      </c>
      <c r="AI58" s="56">
        <f t="shared" si="36"/>
        <v>1.0491505877738054</v>
      </c>
      <c r="AJ58" s="56">
        <f t="shared" si="37"/>
        <v>0.43673510753358347</v>
      </c>
      <c r="AK58" s="56">
        <f t="shared" si="38"/>
        <v>0.29501402522664855</v>
      </c>
      <c r="AL58" s="56">
        <f t="shared" si="39"/>
        <v>1.4057083884269159</v>
      </c>
      <c r="AM58" s="56">
        <f t="shared" si="40"/>
        <v>0.84717925315644438</v>
      </c>
      <c r="AN58" s="56">
        <f t="shared" si="64"/>
        <v>1.1132934641947829</v>
      </c>
      <c r="AO58" s="56">
        <f t="shared" si="64"/>
        <v>1.113291824018606</v>
      </c>
      <c r="AP58" s="56">
        <f t="shared" si="64"/>
        <v>1.1132794086592845</v>
      </c>
      <c r="AQ58" s="56">
        <f t="shared" si="64"/>
        <v>1.113185440402382</v>
      </c>
      <c r="AR58" s="56">
        <f t="shared" si="64"/>
        <v>1.112474802411779</v>
      </c>
      <c r="AS58" s="56">
        <f t="shared" si="64"/>
        <v>1.1071333402809693</v>
      </c>
      <c r="AT58" s="56">
        <f t="shared" si="64"/>
        <v>1.0686690192649961</v>
      </c>
      <c r="AU58" s="56">
        <f t="shared" si="42"/>
        <v>0.84497126248895249</v>
      </c>
      <c r="AV58" s="56"/>
      <c r="AW58" s="56"/>
      <c r="AX58" s="56"/>
      <c r="AY58" s="56"/>
      <c r="AZ58" s="56">
        <f t="shared" si="43"/>
        <v>1.6717368427332983E-5</v>
      </c>
      <c r="BA58" s="56">
        <f t="shared" si="44"/>
        <v>1.9247755329334676E-2</v>
      </c>
      <c r="BB58" s="56">
        <f t="shared" si="45"/>
        <v>0.93040028082862247</v>
      </c>
      <c r="BC58" s="56">
        <f t="shared" si="46"/>
        <v>0.93195064977899411</v>
      </c>
      <c r="BD58" s="56">
        <f t="shared" si="47"/>
        <v>0.22968647999232647</v>
      </c>
      <c r="BE58" s="56">
        <f t="shared" si="48"/>
        <v>1.8650219418829956</v>
      </c>
      <c r="BF58" s="56">
        <f t="shared" si="49"/>
        <v>1.3479231306157891</v>
      </c>
      <c r="BG58" s="56">
        <f t="shared" si="65"/>
        <v>-4.6586240284698857</v>
      </c>
      <c r="BH58" s="56">
        <f t="shared" si="65"/>
        <v>-4.658624028468564</v>
      </c>
      <c r="BI58" s="56">
        <f t="shared" si="65"/>
        <v>-4.6586240285710323</v>
      </c>
      <c r="BJ58" s="56">
        <f t="shared" si="65"/>
        <v>-4.6586240206261946</v>
      </c>
      <c r="BK58" s="56">
        <f t="shared" si="65"/>
        <v>-4.6586246366339701</v>
      </c>
      <c r="BL58" s="56">
        <f t="shared" si="65"/>
        <v>-4.6585768950021649</v>
      </c>
      <c r="BM58" s="56">
        <f t="shared" si="65"/>
        <v>-4.6624118382981923</v>
      </c>
      <c r="BN58" s="56">
        <f t="shared" si="51"/>
        <v>-4.8982772316150234</v>
      </c>
      <c r="BO58" s="56"/>
      <c r="BP58" s="56">
        <v>1200</v>
      </c>
      <c r="BQ58" s="56">
        <f t="shared" si="56"/>
        <v>-7.7184436865378181E-3</v>
      </c>
      <c r="BR58" s="56">
        <f t="shared" si="57"/>
        <v>2.6190915749258151E-2</v>
      </c>
      <c r="BS58" s="56">
        <f t="shared" si="2"/>
        <v>-3.3909359435795969E-2</v>
      </c>
      <c r="BT58" s="56">
        <f t="shared" si="3"/>
        <v>1.1472853166089017</v>
      </c>
      <c r="BU58" s="56">
        <f t="shared" si="4"/>
        <v>-0.90525048020632581</v>
      </c>
      <c r="BV58" s="56">
        <f t="shared" si="5"/>
        <v>-1.0558815309265908</v>
      </c>
      <c r="BW58" s="56">
        <f t="shared" si="6"/>
        <v>-0.58315417499868016</v>
      </c>
      <c r="BX58" s="56">
        <f t="shared" si="66"/>
        <v>5.4737746870999828</v>
      </c>
      <c r="BY58" s="56">
        <f t="shared" si="66"/>
        <v>5.4737898237225648</v>
      </c>
      <c r="BZ58" s="56">
        <f t="shared" si="66"/>
        <v>5.4738631763189671</v>
      </c>
      <c r="CA58" s="56">
        <f t="shared" si="66"/>
        <v>5.4742185656209656</v>
      </c>
      <c r="CB58" s="56">
        <f t="shared" si="66"/>
        <v>5.4759385367830031</v>
      </c>
      <c r="CC58" s="56">
        <f t="shared" si="66"/>
        <v>5.4842194436523943</v>
      </c>
      <c r="CD58" s="56">
        <f t="shared" si="66"/>
        <v>5.5231496125734232</v>
      </c>
      <c r="CE58" s="56">
        <f t="shared" si="58"/>
        <v>5.6902700480167558</v>
      </c>
      <c r="CG58" s="56"/>
      <c r="CH58" s="71"/>
      <c r="CI58" s="56">
        <f t="shared" si="17"/>
        <v>1200</v>
      </c>
      <c r="CJ58" s="56">
        <f t="shared" si="18"/>
        <v>-1.8160403500051721E-2</v>
      </c>
      <c r="CK58" s="71" t="e">
        <f>#REF!+#REF!*CI58+#REF!*CI58^2</f>
        <v>#REF!</v>
      </c>
      <c r="CL58" s="56">
        <f t="shared" si="9"/>
        <v>-1.0441959813513904E-2</v>
      </c>
      <c r="CM58" s="56">
        <f t="shared" si="10"/>
        <v>0.77761141093297637</v>
      </c>
      <c r="CN58" s="56">
        <f t="shared" si="11"/>
        <v>-0.44600056981908343</v>
      </c>
      <c r="CO58" s="56">
        <f t="shared" si="12"/>
        <v>-2.7561154822542142</v>
      </c>
      <c r="CP58" s="56">
        <f t="shared" si="13"/>
        <v>-5.1239688229627784</v>
      </c>
      <c r="CQ58" s="56">
        <f t="shared" si="63"/>
        <v>9.9133907142377726</v>
      </c>
      <c r="CR58" s="56">
        <f t="shared" si="63"/>
        <v>9.9134027431782012</v>
      </c>
      <c r="CS58" s="56">
        <f t="shared" si="63"/>
        <v>9.9133459809953184</v>
      </c>
      <c r="CT58" s="56">
        <f t="shared" si="63"/>
        <v>9.9136138455045852</v>
      </c>
      <c r="CU58" s="56">
        <f t="shared" si="63"/>
        <v>9.9123501094567708</v>
      </c>
      <c r="CV58" s="56">
        <f t="shared" si="63"/>
        <v>9.9183196708347268</v>
      </c>
      <c r="CW58" s="56">
        <f t="shared" si="63"/>
        <v>9.8902836328461774</v>
      </c>
      <c r="CX58" s="56">
        <f t="shared" si="15"/>
        <v>10.026049604763191</v>
      </c>
    </row>
    <row r="59" spans="1:102" s="62" customFormat="1" ht="12.95" customHeight="1" x14ac:dyDescent="0.2">
      <c r="A59" s="135" t="s">
        <v>156</v>
      </c>
      <c r="B59" s="62" t="s">
        <v>131</v>
      </c>
      <c r="C59" s="59">
        <v>25500.458999999999</v>
      </c>
      <c r="D59" s="59" t="s">
        <v>150</v>
      </c>
      <c r="E59" s="62">
        <f t="shared" si="21"/>
        <v>-6394.9898385472743</v>
      </c>
      <c r="F59" s="73">
        <f t="shared" si="22"/>
        <v>-6395</v>
      </c>
      <c r="G59" s="62">
        <f t="shared" si="23"/>
        <v>2.6911000000836793E-2</v>
      </c>
      <c r="I59" s="73">
        <f t="shared" si="67"/>
        <v>2.6911000000836793E-2</v>
      </c>
      <c r="O59" s="73"/>
      <c r="P59" s="136"/>
      <c r="Q59" s="137">
        <f t="shared" si="25"/>
        <v>10481.958999999999</v>
      </c>
      <c r="S59" s="63">
        <v>0.1</v>
      </c>
      <c r="X59" s="138">
        <f t="shared" si="26"/>
        <v>2.0674315301631192E-6</v>
      </c>
      <c r="Y59" s="73">
        <f t="shared" si="27"/>
        <v>2.2364098275306409E-2</v>
      </c>
      <c r="Z59" s="56">
        <f t="shared" si="28"/>
        <v>-6395</v>
      </c>
      <c r="AA59" s="56">
        <f t="shared" si="29"/>
        <v>6.4180678489762621E-3</v>
      </c>
      <c r="AB59" s="56">
        <f t="shared" si="30"/>
        <v>1.5934424925685545E-2</v>
      </c>
      <c r="AC59" s="56">
        <f t="shared" si="31"/>
        <v>2.6911000000836793E-2</v>
      </c>
      <c r="AD59" s="56">
        <f t="shared" si="32"/>
        <v>2.049293215186053E-2</v>
      </c>
      <c r="AE59" s="140">
        <f t="shared" si="33"/>
        <v>4.1996026818075906E-5</v>
      </c>
      <c r="AF59" s="56">
        <f t="shared" si="34"/>
        <v>2.6911000000836793E-2</v>
      </c>
      <c r="AG59" s="69"/>
      <c r="AH59" s="56">
        <f t="shared" si="35"/>
        <v>1.0976575075151247E-2</v>
      </c>
      <c r="AI59" s="56">
        <f t="shared" si="36"/>
        <v>0.9905079327129378</v>
      </c>
      <c r="AJ59" s="56">
        <f t="shared" si="37"/>
        <v>0.60422822816816324</v>
      </c>
      <c r="AK59" s="56">
        <f t="shared" si="38"/>
        <v>0.29892968406894294</v>
      </c>
      <c r="AL59" s="56">
        <f t="shared" si="39"/>
        <v>1.6025391729670053</v>
      </c>
      <c r="AM59" s="56">
        <f t="shared" si="40"/>
        <v>1.0322575276662362</v>
      </c>
      <c r="AN59" s="56">
        <f t="shared" si="64"/>
        <v>1.2975021784652485</v>
      </c>
      <c r="AO59" s="56">
        <f t="shared" si="64"/>
        <v>1.2975020614051227</v>
      </c>
      <c r="AP59" s="56">
        <f t="shared" si="64"/>
        <v>1.2975006112675207</v>
      </c>
      <c r="AQ59" s="56">
        <f t="shared" si="64"/>
        <v>1.2974826476250789</v>
      </c>
      <c r="AR59" s="56">
        <f t="shared" si="64"/>
        <v>1.2972602175979158</v>
      </c>
      <c r="AS59" s="56">
        <f t="shared" si="64"/>
        <v>1.2945205017094694</v>
      </c>
      <c r="AT59" s="56">
        <f t="shared" si="64"/>
        <v>1.2627162395614417</v>
      </c>
      <c r="AU59" s="56">
        <f t="shared" si="42"/>
        <v>1.0095216028267702</v>
      </c>
      <c r="AV59" s="56"/>
      <c r="AW59" s="56"/>
      <c r="AX59" s="56"/>
      <c r="AY59" s="56"/>
      <c r="AZ59" s="56">
        <f t="shared" si="43"/>
        <v>2.0674315301631162E-6</v>
      </c>
      <c r="BA59" s="56">
        <f t="shared" si="44"/>
        <v>1.5946030426330148E-2</v>
      </c>
      <c r="BB59" s="56">
        <f t="shared" si="45"/>
        <v>0.84070527829549169</v>
      </c>
      <c r="BC59" s="56">
        <f t="shared" si="46"/>
        <v>0.694834455043157</v>
      </c>
      <c r="BD59" s="56">
        <f t="shared" si="47"/>
        <v>0.17951376447805678</v>
      </c>
      <c r="BE59" s="56">
        <f t="shared" si="48"/>
        <v>2.2965882745725339</v>
      </c>
      <c r="BF59" s="56">
        <f t="shared" si="49"/>
        <v>2.2243125638051948</v>
      </c>
      <c r="BG59" s="56">
        <f t="shared" si="65"/>
        <v>-4.1841479318548167</v>
      </c>
      <c r="BH59" s="56">
        <f t="shared" si="65"/>
        <v>-4.1841485349661696</v>
      </c>
      <c r="BI59" s="56">
        <f t="shared" si="65"/>
        <v>-4.1841435490903276</v>
      </c>
      <c r="BJ59" s="56">
        <f t="shared" si="65"/>
        <v>-4.1841847682276407</v>
      </c>
      <c r="BK59" s="56">
        <f t="shared" si="65"/>
        <v>-4.1838440895743672</v>
      </c>
      <c r="BL59" s="56">
        <f t="shared" si="65"/>
        <v>-4.186665818854892</v>
      </c>
      <c r="BM59" s="56">
        <f t="shared" si="65"/>
        <v>-4.1636904321471127</v>
      </c>
      <c r="BN59" s="56">
        <f t="shared" si="51"/>
        <v>-4.3914347913564393</v>
      </c>
      <c r="BO59" s="56"/>
      <c r="BP59" s="56">
        <v>1400</v>
      </c>
      <c r="BQ59" s="56">
        <f t="shared" si="56"/>
        <v>-6.362100021879185E-3</v>
      </c>
      <c r="BR59" s="56">
        <f t="shared" si="57"/>
        <v>2.8287123009728975E-2</v>
      </c>
      <c r="BS59" s="56">
        <f t="shared" si="2"/>
        <v>-3.464922303160816E-2</v>
      </c>
      <c r="BT59" s="56">
        <f t="shared" si="3"/>
        <v>1.1948525693145104</v>
      </c>
      <c r="BU59" s="56">
        <f t="shared" si="4"/>
        <v>-0.97033717949627596</v>
      </c>
      <c r="BV59" s="56">
        <f t="shared" si="5"/>
        <v>-0.86122877648757168</v>
      </c>
      <c r="BW59" s="56">
        <f t="shared" si="6"/>
        <v>-0.45936484768318075</v>
      </c>
      <c r="BX59" s="56">
        <f t="shared" si="66"/>
        <v>5.6323329861580129</v>
      </c>
      <c r="BY59" s="56">
        <f t="shared" si="66"/>
        <v>5.6323602357531932</v>
      </c>
      <c r="BZ59" s="56">
        <f t="shared" si="66"/>
        <v>5.6324747519952618</v>
      </c>
      <c r="CA59" s="56">
        <f t="shared" si="66"/>
        <v>5.6329558966541322</v>
      </c>
      <c r="CB59" s="56">
        <f t="shared" si="66"/>
        <v>5.6349755258226137</v>
      </c>
      <c r="CC59" s="56">
        <f t="shared" si="66"/>
        <v>5.6434196311341056</v>
      </c>
      <c r="CD59" s="56">
        <f t="shared" si="66"/>
        <v>5.6781709233264452</v>
      </c>
      <c r="CE59" s="56">
        <f t="shared" si="58"/>
        <v>5.8135287299177429</v>
      </c>
      <c r="CG59" s="56"/>
      <c r="CH59" s="71"/>
      <c r="CI59" s="56">
        <f t="shared" si="17"/>
        <v>1400</v>
      </c>
      <c r="CJ59" s="56">
        <f t="shared" si="18"/>
        <v>-2.1410737106978859E-2</v>
      </c>
      <c r="CK59" s="71" t="e">
        <f>#REF!+#REF!*CI59+#REF!*CI59^2</f>
        <v>#REF!</v>
      </c>
      <c r="CL59" s="56">
        <f t="shared" si="9"/>
        <v>-1.5048637085099674E-2</v>
      </c>
      <c r="CM59" s="56">
        <f t="shared" si="10"/>
        <v>0.80829451631210747</v>
      </c>
      <c r="CN59" s="56">
        <f t="shared" si="11"/>
        <v>-0.66115580071829916</v>
      </c>
      <c r="CO59" s="56">
        <f t="shared" si="12"/>
        <v>-2.4960490723371991</v>
      </c>
      <c r="CP59" s="56">
        <f t="shared" si="13"/>
        <v>-2.9898188263143415</v>
      </c>
      <c r="CQ59" s="56">
        <f t="shared" si="63"/>
        <v>10.232289610371549</v>
      </c>
      <c r="CR59" s="56">
        <f t="shared" si="63"/>
        <v>10.232293469004016</v>
      </c>
      <c r="CS59" s="56">
        <f t="shared" si="63"/>
        <v>10.232270212042037</v>
      </c>
      <c r="CT59" s="56">
        <f t="shared" si="63"/>
        <v>10.23241039624989</v>
      </c>
      <c r="CU59" s="56">
        <f t="shared" si="63"/>
        <v>10.231565729580334</v>
      </c>
      <c r="CV59" s="56">
        <f t="shared" si="63"/>
        <v>10.236666544602546</v>
      </c>
      <c r="CW59" s="56">
        <f t="shared" si="63"/>
        <v>10.206263399747993</v>
      </c>
      <c r="CX59" s="56">
        <f t="shared" si="15"/>
        <v>10.405706863383854</v>
      </c>
    </row>
    <row r="60" spans="1:102" s="62" customFormat="1" ht="12.95" customHeight="1" x14ac:dyDescent="0.2">
      <c r="A60" s="135" t="s">
        <v>157</v>
      </c>
      <c r="B60" s="62" t="s">
        <v>131</v>
      </c>
      <c r="C60" s="59">
        <v>25839.441999999999</v>
      </c>
      <c r="D60" s="59" t="s">
        <v>150</v>
      </c>
      <c r="E60" s="62">
        <f t="shared" si="21"/>
        <v>-6266.9916322734471</v>
      </c>
      <c r="F60" s="73">
        <f t="shared" si="22"/>
        <v>-6267</v>
      </c>
      <c r="G60" s="62">
        <f t="shared" si="23"/>
        <v>2.2160600001370767E-2</v>
      </c>
      <c r="I60" s="73">
        <f t="shared" si="67"/>
        <v>2.2160600001370767E-2</v>
      </c>
      <c r="O60" s="73"/>
      <c r="P60" s="136"/>
      <c r="Q60" s="137">
        <f t="shared" si="25"/>
        <v>10820.941999999999</v>
      </c>
      <c r="S60" s="63">
        <v>0.1</v>
      </c>
      <c r="X60" s="138">
        <f t="shared" si="26"/>
        <v>4.6526584938331597E-11</v>
      </c>
      <c r="Y60" s="73">
        <f t="shared" si="27"/>
        <v>2.2139029979363747E-2</v>
      </c>
      <c r="Z60" s="56">
        <f t="shared" si="28"/>
        <v>-6267</v>
      </c>
      <c r="AA60" s="56">
        <f t="shared" si="29"/>
        <v>8.8927551691443917E-3</v>
      </c>
      <c r="AB60" s="56">
        <f t="shared" si="30"/>
        <v>8.4388618648931803E-3</v>
      </c>
      <c r="AC60" s="56">
        <f t="shared" si="31"/>
        <v>2.2160600001370767E-2</v>
      </c>
      <c r="AD60" s="56">
        <f t="shared" si="32"/>
        <v>1.3267844832226375E-2</v>
      </c>
      <c r="AE60" s="140">
        <f t="shared" si="33"/>
        <v>1.7603570649203615E-5</v>
      </c>
      <c r="AF60" s="56">
        <f t="shared" si="34"/>
        <v>2.2160600001370767E-2</v>
      </c>
      <c r="AG60" s="69"/>
      <c r="AH60" s="56">
        <f t="shared" si="35"/>
        <v>1.3721738136477587E-2</v>
      </c>
      <c r="AI60" s="56">
        <f t="shared" si="36"/>
        <v>0.96464490422755145</v>
      </c>
      <c r="AJ60" s="56">
        <f t="shared" si="37"/>
        <v>0.67099050725940967</v>
      </c>
      <c r="AK60" s="56">
        <f t="shared" si="38"/>
        <v>0.29698328667091883</v>
      </c>
      <c r="AL60" s="56">
        <f t="shared" si="39"/>
        <v>1.6892860953682325</v>
      </c>
      <c r="AM60" s="56">
        <f t="shared" si="40"/>
        <v>1.1261086401775315</v>
      </c>
      <c r="AN60" s="56">
        <f t="shared" si="64"/>
        <v>1.3821833924570526</v>
      </c>
      <c r="AO60" s="56">
        <f t="shared" si="64"/>
        <v>1.3821833761549096</v>
      </c>
      <c r="AP60" s="56">
        <f t="shared" si="64"/>
        <v>1.3821830854428629</v>
      </c>
      <c r="AQ60" s="56">
        <f t="shared" si="64"/>
        <v>1.3821779013218005</v>
      </c>
      <c r="AR60" s="56">
        <f t="shared" si="64"/>
        <v>1.3820854791391095</v>
      </c>
      <c r="AS60" s="56">
        <f t="shared" si="64"/>
        <v>1.3804452238993283</v>
      </c>
      <c r="AT60" s="56">
        <f t="shared" si="64"/>
        <v>1.3533591880629943</v>
      </c>
      <c r="AU60" s="56">
        <f t="shared" si="42"/>
        <v>1.0884071592434017</v>
      </c>
      <c r="AV60" s="56"/>
      <c r="AW60" s="56"/>
      <c r="AX60" s="56"/>
      <c r="AY60" s="56"/>
      <c r="AZ60" s="56">
        <f t="shared" si="43"/>
        <v>4.6526584938339074E-11</v>
      </c>
      <c r="BA60" s="56">
        <f t="shared" si="44"/>
        <v>1.3246274810219354E-2</v>
      </c>
      <c r="BB60" s="56">
        <f t="shared" si="45"/>
        <v>0.81101049868390562</v>
      </c>
      <c r="BC60" s="56">
        <f t="shared" si="46"/>
        <v>0.55412424738351729</v>
      </c>
      <c r="BD60" s="56">
        <f t="shared" si="47"/>
        <v>0.14792893020735995</v>
      </c>
      <c r="BE60" s="56">
        <f t="shared" si="48"/>
        <v>2.477467401995348</v>
      </c>
      <c r="BF60" s="56">
        <f t="shared" si="49"/>
        <v>2.8999702810988812</v>
      </c>
      <c r="BG60" s="56">
        <f t="shared" si="65"/>
        <v>-3.9713838867873701</v>
      </c>
      <c r="BH60" s="56">
        <f t="shared" si="65"/>
        <v>-3.9713872683831091</v>
      </c>
      <c r="BI60" s="56">
        <f t="shared" si="65"/>
        <v>-3.9713663954178235</v>
      </c>
      <c r="BJ60" s="56">
        <f t="shared" si="65"/>
        <v>-3.9714952418037779</v>
      </c>
      <c r="BK60" s="56">
        <f t="shared" si="65"/>
        <v>-3.9707001774852086</v>
      </c>
      <c r="BL60" s="56">
        <f t="shared" si="65"/>
        <v>-3.9756173165832904</v>
      </c>
      <c r="BM60" s="56">
        <f t="shared" si="65"/>
        <v>-3.9456161232101787</v>
      </c>
      <c r="BN60" s="56">
        <f t="shared" si="51"/>
        <v>-4.1484541458392163</v>
      </c>
      <c r="BO60" s="56"/>
      <c r="BP60" s="56">
        <v>1600</v>
      </c>
      <c r="BQ60" s="56">
        <f t="shared" si="56"/>
        <v>-4.0477976433687529E-3</v>
      </c>
      <c r="BR60" s="56">
        <f t="shared" si="57"/>
        <v>3.0449345880369648E-2</v>
      </c>
      <c r="BS60" s="56">
        <f t="shared" si="2"/>
        <v>-3.4497143523738401E-2</v>
      </c>
      <c r="BT60" s="56">
        <f t="shared" si="3"/>
        <v>1.2378897247146832</v>
      </c>
      <c r="BU60" s="56">
        <f t="shared" si="4"/>
        <v>-0.99941973270269047</v>
      </c>
      <c r="BV60" s="56">
        <f t="shared" si="5"/>
        <v>-0.65112235720464173</v>
      </c>
      <c r="BW60" s="56">
        <f t="shared" si="6"/>
        <v>-0.33757276570982597</v>
      </c>
      <c r="BX60" s="56">
        <f t="shared" si="66"/>
        <v>5.7970677920460316</v>
      </c>
      <c r="BY60" s="56">
        <f t="shared" si="66"/>
        <v>5.797104603292798</v>
      </c>
      <c r="BZ60" s="56">
        <f t="shared" si="66"/>
        <v>5.7972438037330747</v>
      </c>
      <c r="CA60" s="56">
        <f t="shared" si="66"/>
        <v>5.7977700928455178</v>
      </c>
      <c r="CB60" s="56">
        <f t="shared" si="66"/>
        <v>5.7997585691612308</v>
      </c>
      <c r="CC60" s="56">
        <f t="shared" si="66"/>
        <v>5.807253023054173</v>
      </c>
      <c r="CD60" s="56">
        <f t="shared" si="66"/>
        <v>5.8352460827191495</v>
      </c>
      <c r="CE60" s="56">
        <f t="shared" si="58"/>
        <v>5.93678741181873</v>
      </c>
      <c r="CG60" s="56"/>
      <c r="CH60" s="71"/>
      <c r="CI60" s="56">
        <f t="shared" si="17"/>
        <v>1600</v>
      </c>
      <c r="CJ60" s="56">
        <f t="shared" si="18"/>
        <v>-2.2293470247171585E-2</v>
      </c>
      <c r="CK60" s="71" t="e">
        <f>#REF!+#REF!*CI60+#REF!*CI60^2</f>
        <v>#REF!</v>
      </c>
      <c r="CL60" s="56">
        <f t="shared" si="9"/>
        <v>-1.8245672603802832E-2</v>
      </c>
      <c r="CM60" s="56">
        <f t="shared" si="10"/>
        <v>0.85694229266248567</v>
      </c>
      <c r="CN60" s="56">
        <f t="shared" si="11"/>
        <v>-0.84630419796568002</v>
      </c>
      <c r="CO60" s="56">
        <f t="shared" si="12"/>
        <v>-2.2093986410133364</v>
      </c>
      <c r="CP60" s="56">
        <f t="shared" si="13"/>
        <v>-1.9878126923069117</v>
      </c>
      <c r="CQ60" s="56">
        <f t="shared" si="63"/>
        <v>10.567063565282107</v>
      </c>
      <c r="CR60" s="56">
        <f t="shared" si="63"/>
        <v>10.567063746229486</v>
      </c>
      <c r="CS60" s="56">
        <f t="shared" si="63"/>
        <v>10.567061931750487</v>
      </c>
      <c r="CT60" s="56">
        <f t="shared" si="63"/>
        <v>10.567080127057235</v>
      </c>
      <c r="CU60" s="56">
        <f t="shared" si="63"/>
        <v>10.566897700207623</v>
      </c>
      <c r="CV60" s="56">
        <f t="shared" si="63"/>
        <v>10.568730028004298</v>
      </c>
      <c r="CW60" s="56">
        <f t="shared" si="63"/>
        <v>10.550647222316517</v>
      </c>
      <c r="CX60" s="56">
        <f t="shared" si="15"/>
        <v>10.785364122004516</v>
      </c>
    </row>
    <row r="61" spans="1:102" s="62" customFormat="1" ht="12.95" customHeight="1" x14ac:dyDescent="0.2">
      <c r="A61" s="59" t="s">
        <v>157</v>
      </c>
      <c r="B61" s="62" t="s">
        <v>131</v>
      </c>
      <c r="C61" s="59">
        <v>26390.3</v>
      </c>
      <c r="D61" s="59" t="s">
        <v>150</v>
      </c>
      <c r="E61" s="62">
        <f t="shared" si="21"/>
        <v>-6058.9905351340976</v>
      </c>
      <c r="F61" s="73">
        <f t="shared" si="22"/>
        <v>-6059</v>
      </c>
      <c r="G61" s="62">
        <f t="shared" si="23"/>
        <v>2.5066199999855598E-2</v>
      </c>
      <c r="I61" s="73">
        <f t="shared" si="67"/>
        <v>2.5066199999855598E-2</v>
      </c>
      <c r="O61" s="73"/>
      <c r="P61" s="136"/>
      <c r="Q61" s="137">
        <f t="shared" si="25"/>
        <v>11371.8</v>
      </c>
      <c r="S61" s="63">
        <v>0.1</v>
      </c>
      <c r="X61" s="138">
        <f t="shared" si="26"/>
        <v>2.0787756419953039E-6</v>
      </c>
      <c r="Y61" s="73">
        <f t="shared" si="27"/>
        <v>2.0506840788304809E-2</v>
      </c>
      <c r="Z61" s="56">
        <f t="shared" si="28"/>
        <v>-6059</v>
      </c>
      <c r="AA61" s="56">
        <f t="shared" si="29"/>
        <v>1.2617547092744472E-2</v>
      </c>
      <c r="AB61" s="56">
        <f t="shared" si="30"/>
        <v>7.237818097440233E-3</v>
      </c>
      <c r="AC61" s="56">
        <f t="shared" si="31"/>
        <v>2.5066199999855598E-2</v>
      </c>
      <c r="AD61" s="56">
        <f t="shared" si="32"/>
        <v>1.2448652907111127E-2</v>
      </c>
      <c r="AE61" s="140">
        <f t="shared" si="33"/>
        <v>1.549689592017263E-5</v>
      </c>
      <c r="AF61" s="56">
        <f t="shared" si="34"/>
        <v>2.5066199999855598E-2</v>
      </c>
      <c r="AG61" s="69"/>
      <c r="AH61" s="56">
        <f t="shared" si="35"/>
        <v>1.7828381902415365E-2</v>
      </c>
      <c r="AI61" s="56">
        <f t="shared" si="36"/>
        <v>0.92593519185086093</v>
      </c>
      <c r="AJ61" s="56">
        <f t="shared" si="37"/>
        <v>0.76258486987140617</v>
      </c>
      <c r="AK61" s="56">
        <f t="shared" si="38"/>
        <v>0.28976448980641395</v>
      </c>
      <c r="AL61" s="56">
        <f t="shared" si="39"/>
        <v>1.8210418481029456</v>
      </c>
      <c r="AM61" s="56">
        <f t="shared" si="40"/>
        <v>1.2877532293015754</v>
      </c>
      <c r="AN61" s="56">
        <f t="shared" ref="AN61:AT70" si="68">$AU61+$AB$7*SIN(AO61)</f>
        <v>1.5152146792932519</v>
      </c>
      <c r="AO61" s="56">
        <f t="shared" si="68"/>
        <v>1.5152146792669614</v>
      </c>
      <c r="AP61" s="56">
        <f t="shared" si="68"/>
        <v>1.5152146776846083</v>
      </c>
      <c r="AQ61" s="56">
        <f t="shared" si="68"/>
        <v>1.5152145824472385</v>
      </c>
      <c r="AR61" s="56">
        <f t="shared" si="68"/>
        <v>1.5152088506791845</v>
      </c>
      <c r="AS61" s="56">
        <f t="shared" si="68"/>
        <v>1.5148649701554984</v>
      </c>
      <c r="AT61" s="56">
        <f t="shared" si="68"/>
        <v>1.4971108897074743</v>
      </c>
      <c r="AU61" s="56">
        <f t="shared" si="42"/>
        <v>1.2165961884204286</v>
      </c>
      <c r="AV61" s="56"/>
      <c r="AW61" s="56"/>
      <c r="AX61" s="56"/>
      <c r="AY61" s="56"/>
      <c r="AZ61" s="56">
        <f t="shared" si="43"/>
        <v>2.0787756419953039E-6</v>
      </c>
      <c r="BA61" s="56">
        <f t="shared" si="44"/>
        <v>7.8892936955603371E-3</v>
      </c>
      <c r="BB61" s="56">
        <f t="shared" si="45"/>
        <v>0.77825852074920299</v>
      </c>
      <c r="BC61" s="56">
        <f t="shared" si="46"/>
        <v>0.31054966273208978</v>
      </c>
      <c r="BD61" s="56">
        <f t="shared" si="47"/>
        <v>9.1818932577482901E-2</v>
      </c>
      <c r="BE61" s="56">
        <f t="shared" si="48"/>
        <v>2.7490067296914651</v>
      </c>
      <c r="BF61" s="56">
        <f t="shared" si="49"/>
        <v>5.0288264771663407</v>
      </c>
      <c r="BG61" s="56">
        <f t="shared" ref="BG61:BM70" si="69">$BN61+$BB$7*SIN(BH61)</f>
        <v>-3.6390763194761222</v>
      </c>
      <c r="BH61" s="56">
        <f t="shared" si="69"/>
        <v>-3.639088180957367</v>
      </c>
      <c r="BI61" s="56">
        <f t="shared" si="69"/>
        <v>-3.6390319415632102</v>
      </c>
      <c r="BJ61" s="56">
        <f t="shared" si="69"/>
        <v>-3.6392986072628659</v>
      </c>
      <c r="BK61" s="56">
        <f t="shared" si="69"/>
        <v>-3.6380345226682334</v>
      </c>
      <c r="BL61" s="56">
        <f t="shared" si="69"/>
        <v>-3.6440344393743977</v>
      </c>
      <c r="BM61" s="56">
        <f t="shared" si="69"/>
        <v>-3.6157257258803486</v>
      </c>
      <c r="BN61" s="56">
        <f t="shared" si="51"/>
        <v>-3.7536105968737283</v>
      </c>
      <c r="BO61" s="56"/>
      <c r="BP61" s="56">
        <v>1800</v>
      </c>
      <c r="BQ61" s="56">
        <f t="shared" si="56"/>
        <v>-6.8342576554562828E-4</v>
      </c>
      <c r="BR61" s="56">
        <f t="shared" si="57"/>
        <v>3.2677584361180165E-2</v>
      </c>
      <c r="BS61" s="56">
        <f t="shared" si="2"/>
        <v>-3.3361010126725793E-2</v>
      </c>
      <c r="BT61" s="56">
        <f t="shared" si="3"/>
        <v>1.2721850391842633</v>
      </c>
      <c r="BU61" s="56">
        <f t="shared" si="4"/>
        <v>-0.98205733320883859</v>
      </c>
      <c r="BV61" s="56">
        <f t="shared" si="5"/>
        <v>-0.42733544773120036</v>
      </c>
      <c r="BW61" s="56">
        <f t="shared" si="6"/>
        <v>-0.21697980890663537</v>
      </c>
      <c r="BX61" s="56">
        <f t="shared" si="66"/>
        <v>5.9670827947673093</v>
      </c>
      <c r="BY61" s="56">
        <f t="shared" si="66"/>
        <v>5.9671186013558044</v>
      </c>
      <c r="BZ61" s="56">
        <f t="shared" si="66"/>
        <v>5.9672445605376785</v>
      </c>
      <c r="CA61" s="56">
        <f t="shared" si="66"/>
        <v>5.967687614210166</v>
      </c>
      <c r="CB61" s="56">
        <f t="shared" si="66"/>
        <v>5.9692455200418753</v>
      </c>
      <c r="CC61" s="56">
        <f t="shared" si="66"/>
        <v>5.9747173500594455</v>
      </c>
      <c r="CD61" s="56">
        <f t="shared" si="66"/>
        <v>5.9938619771894563</v>
      </c>
      <c r="CE61" s="56">
        <f t="shared" si="58"/>
        <v>6.0600460937197171</v>
      </c>
      <c r="CG61" s="56"/>
      <c r="CH61" s="71"/>
      <c r="CI61" s="56">
        <f t="shared" si="17"/>
        <v>1800</v>
      </c>
      <c r="CJ61" s="56">
        <f t="shared" si="18"/>
        <v>-2.0101564065202516E-2</v>
      </c>
      <c r="CK61" s="71" t="e">
        <f>#REF!+#REF!*CI61+#REF!*CI61^2</f>
        <v>#REF!</v>
      </c>
      <c r="CL61" s="56">
        <f t="shared" si="9"/>
        <v>-1.9418138299656888E-2</v>
      </c>
      <c r="CM61" s="56">
        <f t="shared" si="10"/>
        <v>0.92684925203083091</v>
      </c>
      <c r="CN61" s="56">
        <f t="shared" si="11"/>
        <v>-0.9729992604563743</v>
      </c>
      <c r="CO61" s="56">
        <f t="shared" si="12"/>
        <v>-1.8805192794000936</v>
      </c>
      <c r="CP61" s="56">
        <f t="shared" si="13"/>
        <v>-1.3699811595595175</v>
      </c>
      <c r="CQ61" s="56">
        <f t="shared" si="63"/>
        <v>10.925608565309165</v>
      </c>
      <c r="CR61" s="56">
        <f t="shared" si="63"/>
        <v>10.925608565305389</v>
      </c>
      <c r="CS61" s="56">
        <f t="shared" si="63"/>
        <v>10.925608565530434</v>
      </c>
      <c r="CT61" s="56">
        <f t="shared" si="63"/>
        <v>10.925608552117422</v>
      </c>
      <c r="CU61" s="56">
        <f t="shared" si="63"/>
        <v>10.925609351558634</v>
      </c>
      <c r="CV61" s="56">
        <f t="shared" si="63"/>
        <v>10.925561719247005</v>
      </c>
      <c r="CW61" s="56">
        <f t="shared" si="63"/>
        <v>10.928458622621191</v>
      </c>
      <c r="CX61" s="56">
        <f t="shared" si="15"/>
        <v>11.165021380625177</v>
      </c>
    </row>
    <row r="62" spans="1:102" s="62" customFormat="1" ht="12.95" customHeight="1" x14ac:dyDescent="0.2">
      <c r="A62" s="59" t="s">
        <v>157</v>
      </c>
      <c r="B62" s="62" t="s">
        <v>131</v>
      </c>
      <c r="C62" s="59">
        <v>26652.485000000001</v>
      </c>
      <c r="D62" s="59" t="s">
        <v>150</v>
      </c>
      <c r="E62" s="62">
        <f t="shared" si="21"/>
        <v>-5959.9908516340292</v>
      </c>
      <c r="F62" s="73">
        <f t="shared" si="22"/>
        <v>-5960</v>
      </c>
      <c r="G62" s="62">
        <f t="shared" si="23"/>
        <v>2.4228000002040062E-2</v>
      </c>
      <c r="I62" s="73">
        <f t="shared" si="67"/>
        <v>2.4228000002040062E-2</v>
      </c>
      <c r="O62" s="73"/>
      <c r="P62" s="136"/>
      <c r="Q62" s="137">
        <f t="shared" si="25"/>
        <v>11633.985000000001</v>
      </c>
      <c r="S62" s="63">
        <v>0.1</v>
      </c>
      <c r="X62" s="138">
        <f t="shared" si="26"/>
        <v>2.402063210404587E-6</v>
      </c>
      <c r="Y62" s="73">
        <f t="shared" si="27"/>
        <v>1.9326915213542125E-2</v>
      </c>
      <c r="Z62" s="56">
        <f t="shared" si="28"/>
        <v>-5960</v>
      </c>
      <c r="AA62" s="56">
        <f t="shared" si="29"/>
        <v>1.4256217665057126E-2</v>
      </c>
      <c r="AB62" s="56">
        <f t="shared" si="30"/>
        <v>4.604280892467269E-3</v>
      </c>
      <c r="AC62" s="56">
        <f t="shared" si="31"/>
        <v>2.4228000002040062E-2</v>
      </c>
      <c r="AD62" s="56">
        <f t="shared" si="32"/>
        <v>9.9717823369829366E-3</v>
      </c>
      <c r="AE62" s="140">
        <f t="shared" si="33"/>
        <v>9.9436442976164893E-6</v>
      </c>
      <c r="AF62" s="56">
        <f t="shared" si="34"/>
        <v>2.4228000002040062E-2</v>
      </c>
      <c r="AG62" s="69"/>
      <c r="AH62" s="56">
        <f t="shared" si="35"/>
        <v>1.9623719109572793E-2</v>
      </c>
      <c r="AI62" s="56">
        <f t="shared" si="36"/>
        <v>0.9089502858532722</v>
      </c>
      <c r="AJ62" s="56">
        <f t="shared" si="37"/>
        <v>0.79946042049076227</v>
      </c>
      <c r="AK62" s="56">
        <f t="shared" si="38"/>
        <v>0.28488419561769185</v>
      </c>
      <c r="AL62" s="56">
        <f t="shared" si="39"/>
        <v>1.8801386942770566</v>
      </c>
      <c r="AM62" s="56">
        <f t="shared" si="40"/>
        <v>1.3694338593856834</v>
      </c>
      <c r="AN62" s="56">
        <f t="shared" si="68"/>
        <v>1.5766844008418675</v>
      </c>
      <c r="AO62" s="56">
        <f t="shared" si="68"/>
        <v>1.5766844008418675</v>
      </c>
      <c r="AP62" s="56">
        <f t="shared" si="68"/>
        <v>1.5766844008418777</v>
      </c>
      <c r="AQ62" s="56">
        <f t="shared" si="68"/>
        <v>1.5766844008360639</v>
      </c>
      <c r="AR62" s="56">
        <f t="shared" si="68"/>
        <v>1.5766844041374171</v>
      </c>
      <c r="AS62" s="56">
        <f t="shared" si="68"/>
        <v>1.5766825291331481</v>
      </c>
      <c r="AT62" s="56">
        <f t="shared" si="68"/>
        <v>1.5639271253402023</v>
      </c>
      <c r="AU62" s="56">
        <f t="shared" si="42"/>
        <v>1.2776092359614166</v>
      </c>
      <c r="AV62" s="56"/>
      <c r="AW62" s="56"/>
      <c r="AX62" s="56"/>
      <c r="AY62" s="56"/>
      <c r="AZ62" s="56">
        <f t="shared" si="43"/>
        <v>2.4020632104045861E-6</v>
      </c>
      <c r="BA62" s="56">
        <f t="shared" si="44"/>
        <v>5.0706975484850004E-3</v>
      </c>
      <c r="BB62" s="56">
        <f t="shared" si="45"/>
        <v>0.76868134728513571</v>
      </c>
      <c r="BC62" s="56">
        <f t="shared" si="46"/>
        <v>0.19177675924226539</v>
      </c>
      <c r="BD62" s="56">
        <f t="shared" si="47"/>
        <v>6.3966248179645441E-2</v>
      </c>
      <c r="BE62" s="56">
        <f t="shared" si="48"/>
        <v>2.8718057712009926</v>
      </c>
      <c r="BF62" s="56">
        <f t="shared" si="49"/>
        <v>7.3682397534273605</v>
      </c>
      <c r="BG62" s="56">
        <f t="shared" si="69"/>
        <v>-3.4848939018361147</v>
      </c>
      <c r="BH62" s="56">
        <f t="shared" si="69"/>
        <v>-3.4849069254299088</v>
      </c>
      <c r="BI62" s="56">
        <f t="shared" si="69"/>
        <v>-3.4848492981287174</v>
      </c>
      <c r="BJ62" s="56">
        <f t="shared" si="69"/>
        <v>-3.4851042986352332</v>
      </c>
      <c r="BK62" s="56">
        <f t="shared" si="69"/>
        <v>-3.4839760986812154</v>
      </c>
      <c r="BL62" s="56">
        <f t="shared" si="69"/>
        <v>-3.4889710615191523</v>
      </c>
      <c r="BM62" s="56">
        <f t="shared" si="69"/>
        <v>-3.4669228029591919</v>
      </c>
      <c r="BN62" s="56">
        <f t="shared" si="51"/>
        <v>-3.5656802538564998</v>
      </c>
      <c r="BO62" s="56"/>
      <c r="BP62" s="56">
        <v>2000</v>
      </c>
      <c r="BQ62" s="56">
        <f t="shared" si="56"/>
        <v>3.7664366270012545E-3</v>
      </c>
      <c r="BR62" s="56">
        <f t="shared" si="57"/>
        <v>3.4971838452160529E-2</v>
      </c>
      <c r="BS62" s="56">
        <f t="shared" si="2"/>
        <v>-3.1205401825159275E-2</v>
      </c>
      <c r="BT62" s="56">
        <f t="shared" si="3"/>
        <v>1.293502728187103</v>
      </c>
      <c r="BU62" s="56">
        <f t="shared" si="4"/>
        <v>-0.91160500199918315</v>
      </c>
      <c r="BV62" s="56">
        <f t="shared" si="5"/>
        <v>-0.19342955039691226</v>
      </c>
      <c r="BW62" s="56">
        <f t="shared" si="6"/>
        <v>-9.7017456266562718E-2</v>
      </c>
      <c r="BX62" s="56">
        <f t="shared" ref="BX62:CD71" si="70">$CE62+$AB$7*SIN(BY62)</f>
        <v>6.1408992251170407</v>
      </c>
      <c r="BY62" s="56">
        <f t="shared" si="70"/>
        <v>6.1409194103475491</v>
      </c>
      <c r="BZ62" s="56">
        <f t="shared" si="70"/>
        <v>6.1409875898126742</v>
      </c>
      <c r="CA62" s="56">
        <f t="shared" si="70"/>
        <v>6.1412178740390493</v>
      </c>
      <c r="CB62" s="56">
        <f t="shared" si="70"/>
        <v>6.1419956303563863</v>
      </c>
      <c r="CC62" s="56">
        <f t="shared" si="70"/>
        <v>6.1446217729680139</v>
      </c>
      <c r="CD62" s="56">
        <f t="shared" si="70"/>
        <v>6.1534821148661756</v>
      </c>
      <c r="CE62" s="56">
        <f t="shared" si="58"/>
        <v>6.1833047756207042</v>
      </c>
      <c r="CG62" s="56"/>
      <c r="CH62" s="71"/>
      <c r="CI62" s="56">
        <f t="shared" si="17"/>
        <v>2000</v>
      </c>
      <c r="CJ62" s="56">
        <f t="shared" si="18"/>
        <v>-1.4115734736228194E-2</v>
      </c>
      <c r="CK62" s="71" t="e">
        <f>#REF!+#REF!*CI62+#REF!*CI62^2</f>
        <v>#REF!</v>
      </c>
      <c r="CL62" s="56">
        <f t="shared" si="9"/>
        <v>-1.7882171363229449E-2</v>
      </c>
      <c r="CM62" s="56">
        <f t="shared" si="10"/>
        <v>1.0197073919107675</v>
      </c>
      <c r="CN62" s="56">
        <f t="shared" si="11"/>
        <v>-0.98738272167981356</v>
      </c>
      <c r="CO62" s="56">
        <f t="shared" si="12"/>
        <v>-1.4885896337930509</v>
      </c>
      <c r="CP62" s="56">
        <f t="shared" si="13"/>
        <v>-0.92099613334064223</v>
      </c>
      <c r="CQ62" s="56">
        <f t="shared" si="63"/>
        <v>11.316967549869998</v>
      </c>
      <c r="CR62" s="56">
        <f t="shared" si="63"/>
        <v>11.316967605085116</v>
      </c>
      <c r="CS62" s="56">
        <f t="shared" si="63"/>
        <v>11.316968333387967</v>
      </c>
      <c r="CT62" s="56">
        <f t="shared" si="63"/>
        <v>11.316977939757026</v>
      </c>
      <c r="CU62" s="56">
        <f t="shared" si="63"/>
        <v>11.317104622555151</v>
      </c>
      <c r="CV62" s="56">
        <f t="shared" si="63"/>
        <v>11.318770752248163</v>
      </c>
      <c r="CW62" s="56">
        <f t="shared" si="63"/>
        <v>11.339960481487513</v>
      </c>
      <c r="CX62" s="56">
        <f t="shared" si="15"/>
        <v>11.544678639245838</v>
      </c>
    </row>
    <row r="63" spans="1:102" s="62" customFormat="1" ht="12.95" customHeight="1" x14ac:dyDescent="0.2">
      <c r="A63" s="59" t="s">
        <v>158</v>
      </c>
      <c r="B63" s="62" t="s">
        <v>131</v>
      </c>
      <c r="C63" s="59">
        <v>27370.195</v>
      </c>
      <c r="D63" s="59" t="s">
        <v>150</v>
      </c>
      <c r="E63" s="62">
        <f t="shared" si="21"/>
        <v>-5688.9873127403716</v>
      </c>
      <c r="F63" s="73">
        <f t="shared" si="22"/>
        <v>-5689</v>
      </c>
      <c r="G63" s="62">
        <f t="shared" si="23"/>
        <v>3.3600200004002545E-2</v>
      </c>
      <c r="I63" s="73">
        <f t="shared" si="67"/>
        <v>3.3600200004002545E-2</v>
      </c>
      <c r="O63" s="73"/>
      <c r="P63" s="136"/>
      <c r="Q63" s="137">
        <f t="shared" si="25"/>
        <v>12351.695</v>
      </c>
      <c r="S63" s="63">
        <v>0.1</v>
      </c>
      <c r="X63" s="138">
        <f t="shared" si="26"/>
        <v>3.3310683131089997E-5</v>
      </c>
      <c r="Y63" s="73">
        <f t="shared" si="27"/>
        <v>1.5348985487951841E-2</v>
      </c>
      <c r="Z63" s="56">
        <f t="shared" si="28"/>
        <v>-5689</v>
      </c>
      <c r="AA63" s="56">
        <f t="shared" si="29"/>
        <v>1.8289137307835455E-2</v>
      </c>
      <c r="AB63" s="56">
        <f t="shared" si="30"/>
        <v>9.5974484353012549E-3</v>
      </c>
      <c r="AC63" s="56">
        <f t="shared" si="31"/>
        <v>3.3600200004002545E-2</v>
      </c>
      <c r="AD63" s="56">
        <f t="shared" si="32"/>
        <v>1.531106269616709E-2</v>
      </c>
      <c r="AE63" s="140">
        <f t="shared" si="33"/>
        <v>2.3442864088595943E-5</v>
      </c>
      <c r="AF63" s="56">
        <f t="shared" si="34"/>
        <v>3.3600200004002545E-2</v>
      </c>
      <c r="AG63" s="69"/>
      <c r="AH63" s="56">
        <f t="shared" si="35"/>
        <v>2.400275156870129E-2</v>
      </c>
      <c r="AI63" s="56">
        <f t="shared" si="36"/>
        <v>0.86702170109776755</v>
      </c>
      <c r="AJ63" s="56">
        <f t="shared" si="37"/>
        <v>0.88092278450300721</v>
      </c>
      <c r="AK63" s="56">
        <f t="shared" si="38"/>
        <v>0.26789144700794143</v>
      </c>
      <c r="AL63" s="56">
        <f t="shared" si="39"/>
        <v>2.0315507598377791</v>
      </c>
      <c r="AM63" s="56">
        <f t="shared" si="40"/>
        <v>1.612812402425891</v>
      </c>
      <c r="AN63" s="56">
        <f t="shared" si="68"/>
        <v>1.7394610855935377</v>
      </c>
      <c r="AO63" s="56">
        <f t="shared" si="68"/>
        <v>1.739461084964987</v>
      </c>
      <c r="AP63" s="56">
        <f t="shared" si="68"/>
        <v>1.7394610974845539</v>
      </c>
      <c r="AQ63" s="56">
        <f t="shared" si="68"/>
        <v>1.7394608481178595</v>
      </c>
      <c r="AR63" s="56">
        <f t="shared" si="68"/>
        <v>1.7394658149738502</v>
      </c>
      <c r="AS63" s="56">
        <f t="shared" si="68"/>
        <v>1.7393668584204285</v>
      </c>
      <c r="AT63" s="56">
        <f t="shared" si="68"/>
        <v>1.7413276857363824</v>
      </c>
      <c r="AU63" s="56">
        <f t="shared" si="42"/>
        <v>1.4446247499372542</v>
      </c>
      <c r="AV63" s="56"/>
      <c r="AW63" s="56"/>
      <c r="AX63" s="56"/>
      <c r="AY63" s="56"/>
      <c r="AZ63" s="56">
        <f t="shared" si="43"/>
        <v>3.3310683131089997E-5</v>
      </c>
      <c r="BA63" s="56">
        <f t="shared" si="44"/>
        <v>-2.9401518198836152E-3</v>
      </c>
      <c r="BB63" s="56">
        <f t="shared" si="45"/>
        <v>0.76039060434925254</v>
      </c>
      <c r="BC63" s="56">
        <f t="shared" si="46"/>
        <v>-0.13347581734741629</v>
      </c>
      <c r="BD63" s="56">
        <f t="shared" si="47"/>
        <v>-1.3687129570642687E-2</v>
      </c>
      <c r="BE63" s="56">
        <f t="shared" si="48"/>
        <v>-3.0845319879296067</v>
      </c>
      <c r="BF63" s="56">
        <f t="shared" si="49"/>
        <v>-35.040904170254514</v>
      </c>
      <c r="BG63" s="56">
        <f t="shared" si="69"/>
        <v>-3.0687196808325847</v>
      </c>
      <c r="BH63" s="56">
        <f t="shared" si="69"/>
        <v>-3.0687156099210204</v>
      </c>
      <c r="BI63" s="56">
        <f t="shared" si="69"/>
        <v>-3.0687326171853542</v>
      </c>
      <c r="BJ63" s="56">
        <f t="shared" si="69"/>
        <v>-3.068661564889998</v>
      </c>
      <c r="BK63" s="56">
        <f t="shared" si="69"/>
        <v>-3.0689584019948573</v>
      </c>
      <c r="BL63" s="56">
        <f t="shared" si="69"/>
        <v>-3.0677182546962181</v>
      </c>
      <c r="BM63" s="56">
        <f t="shared" si="69"/>
        <v>-3.0728986973514014</v>
      </c>
      <c r="BN63" s="56">
        <f t="shared" si="51"/>
        <v>-3.051244668425503</v>
      </c>
      <c r="BO63" s="56"/>
      <c r="BP63" s="56">
        <v>2200</v>
      </c>
      <c r="BQ63" s="56">
        <f t="shared" si="56"/>
        <v>9.2597791613603375E-3</v>
      </c>
      <c r="BR63" s="56">
        <f t="shared" si="57"/>
        <v>3.7332108153310749E-2</v>
      </c>
      <c r="BS63" s="56">
        <f t="shared" si="2"/>
        <v>-2.8072328991950411E-2</v>
      </c>
      <c r="BT63" s="56">
        <f t="shared" si="3"/>
        <v>1.2987722135662567</v>
      </c>
      <c r="BU63" s="56">
        <f t="shared" si="4"/>
        <v>-0.78848691045363406</v>
      </c>
      <c r="BV63" s="56">
        <f t="shared" si="5"/>
        <v>4.5397235844532188E-2</v>
      </c>
      <c r="BW63" s="56">
        <f t="shared" si="6"/>
        <v>2.2702517041380231E-2</v>
      </c>
      <c r="BX63" s="56">
        <f t="shared" si="70"/>
        <v>6.3165340805883812</v>
      </c>
      <c r="BY63" s="56">
        <f t="shared" si="70"/>
        <v>6.3165290922134663</v>
      </c>
      <c r="BZ63" s="56">
        <f t="shared" si="70"/>
        <v>6.31651240389583</v>
      </c>
      <c r="CA63" s="56">
        <f t="shared" si="70"/>
        <v>6.3164565741689609</v>
      </c>
      <c r="CB63" s="56">
        <f t="shared" si="70"/>
        <v>6.3162698000493451</v>
      </c>
      <c r="CC63" s="56">
        <f t="shared" si="70"/>
        <v>6.3156449697436292</v>
      </c>
      <c r="CD63" s="56">
        <f t="shared" si="70"/>
        <v>6.3135547660163693</v>
      </c>
      <c r="CE63" s="56">
        <f t="shared" si="58"/>
        <v>6.3065634575216913</v>
      </c>
      <c r="CG63" s="56"/>
      <c r="CH63" s="71"/>
      <c r="CI63" s="56">
        <f t="shared" si="17"/>
        <v>2200</v>
      </c>
      <c r="CJ63" s="56">
        <f t="shared" si="18"/>
        <v>-3.8040808788374764E-3</v>
      </c>
      <c r="CK63" s="71" t="e">
        <f>#REF!+#REF!*CI63+#REF!*CI63^2</f>
        <v>#REF!</v>
      </c>
      <c r="CL63" s="56">
        <f t="shared" si="9"/>
        <v>-1.3063860040197814E-2</v>
      </c>
      <c r="CM63" s="56">
        <f t="shared" si="10"/>
        <v>1.1276169135038017</v>
      </c>
      <c r="CN63" s="56">
        <f t="shared" si="11"/>
        <v>-0.80360701470204798</v>
      </c>
      <c r="CO63" s="56">
        <f t="shared" si="12"/>
        <v>-1.0101459275692777</v>
      </c>
      <c r="CP63" s="56">
        <f t="shared" si="13"/>
        <v>-0.55290782396582971</v>
      </c>
      <c r="CQ63" s="56">
        <f t="shared" si="63"/>
        <v>11.749350029016387</v>
      </c>
      <c r="CR63" s="56">
        <f t="shared" si="63"/>
        <v>11.749353215523346</v>
      </c>
      <c r="CS63" s="56">
        <f t="shared" si="63"/>
        <v>11.749372614992584</v>
      </c>
      <c r="CT63" s="56">
        <f t="shared" si="63"/>
        <v>11.749490710403233</v>
      </c>
      <c r="CU63" s="56">
        <f t="shared" si="63"/>
        <v>11.750209303036648</v>
      </c>
      <c r="CV63" s="56">
        <f t="shared" si="63"/>
        <v>11.75457006084709</v>
      </c>
      <c r="CW63" s="56">
        <f t="shared" si="63"/>
        <v>11.780617599909347</v>
      </c>
      <c r="CX63" s="56">
        <f t="shared" si="15"/>
        <v>11.9243358978665</v>
      </c>
    </row>
    <row r="64" spans="1:102" s="62" customFormat="1" ht="12.95" customHeight="1" x14ac:dyDescent="0.2">
      <c r="A64" s="59" t="s">
        <v>158</v>
      </c>
      <c r="B64" s="62" t="s">
        <v>131</v>
      </c>
      <c r="C64" s="59">
        <v>27473.473999999998</v>
      </c>
      <c r="D64" s="59" t="s">
        <v>150</v>
      </c>
      <c r="E64" s="62">
        <f t="shared" si="21"/>
        <v>-5649.9897029907543</v>
      </c>
      <c r="F64" s="73">
        <f t="shared" si="22"/>
        <v>-5650</v>
      </c>
      <c r="G64" s="62">
        <f t="shared" si="23"/>
        <v>2.7270000002317829E-2</v>
      </c>
      <c r="I64" s="73">
        <f t="shared" si="67"/>
        <v>2.7270000002317829E-2</v>
      </c>
      <c r="O64" s="73"/>
      <c r="P64" s="136"/>
      <c r="Q64" s="137">
        <f t="shared" si="25"/>
        <v>12454.973999999998</v>
      </c>
      <c r="S64" s="63">
        <v>0.1</v>
      </c>
      <c r="X64" s="138">
        <f t="shared" si="26"/>
        <v>1.5716752715688749E-5</v>
      </c>
      <c r="Y64" s="73">
        <f t="shared" si="27"/>
        <v>1.4733352637217083E-2</v>
      </c>
      <c r="Z64" s="56">
        <f t="shared" si="28"/>
        <v>-5650</v>
      </c>
      <c r="AA64" s="56">
        <f t="shared" si="29"/>
        <v>1.8814791412503886E-2</v>
      </c>
      <c r="AB64" s="56">
        <f t="shared" si="30"/>
        <v>2.701761344538138E-3</v>
      </c>
      <c r="AC64" s="56">
        <f t="shared" si="31"/>
        <v>2.7270000002317829E-2</v>
      </c>
      <c r="AD64" s="56">
        <f t="shared" si="32"/>
        <v>8.455208589813943E-3</v>
      </c>
      <c r="AE64" s="140">
        <f t="shared" si="33"/>
        <v>7.1490552297263494E-6</v>
      </c>
      <c r="AF64" s="56">
        <f t="shared" si="34"/>
        <v>2.7270000002317829E-2</v>
      </c>
      <c r="AG64" s="69"/>
      <c r="AH64" s="56">
        <f t="shared" si="35"/>
        <v>2.4568238657779691E-2</v>
      </c>
      <c r="AI64" s="56">
        <f t="shared" si="36"/>
        <v>0.86151516198678391</v>
      </c>
      <c r="AJ64" s="56">
        <f t="shared" si="37"/>
        <v>0.89051280063269822</v>
      </c>
      <c r="AK64" s="56">
        <f t="shared" si="38"/>
        <v>0.2650867876741379</v>
      </c>
      <c r="AL64" s="56">
        <f t="shared" si="39"/>
        <v>2.0522133041499373</v>
      </c>
      <c r="AM64" s="56">
        <f t="shared" si="40"/>
        <v>1.6506487976575195</v>
      </c>
      <c r="AN64" s="56">
        <f t="shared" si="68"/>
        <v>1.7622745461641387</v>
      </c>
      <c r="AO64" s="56">
        <f t="shared" si="68"/>
        <v>1.762274543673598</v>
      </c>
      <c r="AP64" s="56">
        <f t="shared" si="68"/>
        <v>1.7622745874301833</v>
      </c>
      <c r="AQ64" s="56">
        <f t="shared" si="68"/>
        <v>1.76227381866447</v>
      </c>
      <c r="AR64" s="56">
        <f t="shared" si="68"/>
        <v>1.7622873247756521</v>
      </c>
      <c r="AS64" s="56">
        <f t="shared" si="68"/>
        <v>1.7620499046537725</v>
      </c>
      <c r="AT64" s="56">
        <f t="shared" si="68"/>
        <v>1.7661819262049543</v>
      </c>
      <c r="AU64" s="56">
        <f t="shared" si="42"/>
        <v>1.4686601929079468</v>
      </c>
      <c r="AV64" s="56"/>
      <c r="AW64" s="56"/>
      <c r="AX64" s="56"/>
      <c r="AY64" s="56"/>
      <c r="AZ64" s="56">
        <f t="shared" si="43"/>
        <v>1.5716752715688749E-5</v>
      </c>
      <c r="BA64" s="56">
        <f t="shared" si="44"/>
        <v>-4.0814387752868041E-3</v>
      </c>
      <c r="BB64" s="56">
        <f t="shared" si="45"/>
        <v>0.76129425448137245</v>
      </c>
      <c r="BC64" s="56">
        <f t="shared" si="46"/>
        <v>-0.17973244554114612</v>
      </c>
      <c r="BD64" s="56">
        <f t="shared" si="47"/>
        <v>-2.4891103960977688E-2</v>
      </c>
      <c r="BE64" s="56">
        <f t="shared" si="48"/>
        <v>-3.0376928854917797</v>
      </c>
      <c r="BF64" s="56">
        <f t="shared" si="49"/>
        <v>-19.232001371618711</v>
      </c>
      <c r="BG64" s="56">
        <f t="shared" si="69"/>
        <v>-3.008953363711603</v>
      </c>
      <c r="BH64" s="56">
        <f t="shared" si="69"/>
        <v>-3.0089462556302387</v>
      </c>
      <c r="BI64" s="56">
        <f t="shared" si="69"/>
        <v>-3.0089761350569444</v>
      </c>
      <c r="BJ64" s="56">
        <f t="shared" si="69"/>
        <v>-3.0088505335342801</v>
      </c>
      <c r="BK64" s="56">
        <f t="shared" si="69"/>
        <v>-3.0093784994677746</v>
      </c>
      <c r="BL64" s="56">
        <f t="shared" si="69"/>
        <v>-3.007158943559423</v>
      </c>
      <c r="BM64" s="56">
        <f t="shared" si="69"/>
        <v>-3.0164855482341317</v>
      </c>
      <c r="BN64" s="56">
        <f t="shared" si="51"/>
        <v>-2.9772115029944741</v>
      </c>
      <c r="BO64" s="56"/>
      <c r="BP64" s="56">
        <v>2400</v>
      </c>
      <c r="BQ64" s="56">
        <f t="shared" si="56"/>
        <v>1.5672069279032252E-2</v>
      </c>
      <c r="BR64" s="56">
        <f t="shared" si="57"/>
        <v>3.9758393464630795E-2</v>
      </c>
      <c r="BS64" s="56">
        <f t="shared" si="2"/>
        <v>-2.4086324185598543E-2</v>
      </c>
      <c r="BT64" s="56">
        <f t="shared" si="3"/>
        <v>1.2871794701717709</v>
      </c>
      <c r="BU64" s="56">
        <f t="shared" si="4"/>
        <v>-0.62152937342221115</v>
      </c>
      <c r="BV64" s="56">
        <f t="shared" si="5"/>
        <v>0.28304879395427474</v>
      </c>
      <c r="BW64" s="56">
        <f t="shared" si="6"/>
        <v>0.14247690019772385</v>
      </c>
      <c r="BX64" s="56">
        <f t="shared" si="70"/>
        <v>6.4917364021494741</v>
      </c>
      <c r="BY64" s="56">
        <f t="shared" si="70"/>
        <v>6.4917086760145315</v>
      </c>
      <c r="BZ64" s="56">
        <f t="shared" si="70"/>
        <v>6.4916139196640454</v>
      </c>
      <c r="CA64" s="56">
        <f t="shared" si="70"/>
        <v>6.4912900963583633</v>
      </c>
      <c r="CB64" s="56">
        <f t="shared" si="70"/>
        <v>6.4901836193911313</v>
      </c>
      <c r="CC64" s="56">
        <f t="shared" si="70"/>
        <v>6.4864048111855768</v>
      </c>
      <c r="CD64" s="56">
        <f t="shared" si="70"/>
        <v>6.4735213347040652</v>
      </c>
      <c r="CE64" s="56">
        <f t="shared" si="58"/>
        <v>6.4298221394226784</v>
      </c>
      <c r="CG64" s="56"/>
      <c r="CH64" s="71"/>
      <c r="CI64" s="56">
        <f t="shared" si="17"/>
        <v>2400</v>
      </c>
      <c r="CJ64" s="56">
        <f t="shared" si="18"/>
        <v>1.0604818076632321E-2</v>
      </c>
      <c r="CK64" s="71" t="e">
        <f>#REF!+#REF!*CI64+#REF!*CI64^2</f>
        <v>#REF!</v>
      </c>
      <c r="CL64" s="56">
        <f t="shared" si="9"/>
        <v>-5.0672512023999311E-3</v>
      </c>
      <c r="CM64" s="56">
        <f t="shared" si="10"/>
        <v>1.2175875984778579</v>
      </c>
      <c r="CN64" s="56">
        <f t="shared" si="11"/>
        <v>-0.35114167146153319</v>
      </c>
      <c r="CO64" s="56">
        <f t="shared" si="12"/>
        <v>-0.4356048326751113</v>
      </c>
      <c r="CP64" s="56">
        <f t="shared" si="13"/>
        <v>-0.22131307594337499</v>
      </c>
      <c r="CQ64" s="56">
        <f t="shared" si="63"/>
        <v>12.22325321342341</v>
      </c>
      <c r="CR64" s="56">
        <f t="shared" si="63"/>
        <v>12.22326168924379</v>
      </c>
      <c r="CS64" s="56">
        <f t="shared" si="63"/>
        <v>12.223299190764441</v>
      </c>
      <c r="CT64" s="56">
        <f t="shared" si="63"/>
        <v>12.223465111336312</v>
      </c>
      <c r="CU64" s="56">
        <f t="shared" si="63"/>
        <v>12.224199087355723</v>
      </c>
      <c r="CV64" s="56">
        <f t="shared" si="63"/>
        <v>12.227443653118604</v>
      </c>
      <c r="CW64" s="56">
        <f t="shared" si="63"/>
        <v>12.241742586573546</v>
      </c>
      <c r="CX64" s="56">
        <f t="shared" si="15"/>
        <v>12.303993156487163</v>
      </c>
    </row>
    <row r="65" spans="1:102" s="62" customFormat="1" ht="12.95" customHeight="1" x14ac:dyDescent="0.2">
      <c r="A65" s="59" t="s">
        <v>158</v>
      </c>
      <c r="B65" s="62" t="s">
        <v>131</v>
      </c>
      <c r="C65" s="59">
        <v>27481.416000000001</v>
      </c>
      <c r="D65" s="59" t="s">
        <v>150</v>
      </c>
      <c r="E65" s="62">
        <f t="shared" si="21"/>
        <v>-5646.9908453659555</v>
      </c>
      <c r="F65" s="73">
        <f t="shared" si="22"/>
        <v>-5647</v>
      </c>
      <c r="G65" s="62">
        <f t="shared" si="23"/>
        <v>2.4244600001111394E-2</v>
      </c>
      <c r="I65" s="73">
        <f t="shared" si="67"/>
        <v>2.4244600001111394E-2</v>
      </c>
      <c r="O65" s="73"/>
      <c r="P65" s="136"/>
      <c r="Q65" s="137">
        <f t="shared" si="25"/>
        <v>12462.916000000001</v>
      </c>
      <c r="S65" s="63">
        <v>0.1</v>
      </c>
      <c r="X65" s="138">
        <f t="shared" si="26"/>
        <v>9.1368408210945857E-6</v>
      </c>
      <c r="Y65" s="73">
        <f t="shared" si="27"/>
        <v>1.468591765410635E-2</v>
      </c>
      <c r="Z65" s="56">
        <f t="shared" si="28"/>
        <v>-5647</v>
      </c>
      <c r="AA65" s="56">
        <f t="shared" si="29"/>
        <v>1.8854657782190819E-2</v>
      </c>
      <c r="AB65" s="56">
        <f t="shared" si="30"/>
        <v>-3.6646512749305762E-4</v>
      </c>
      <c r="AC65" s="56">
        <f t="shared" si="31"/>
        <v>2.4244600001111394E-2</v>
      </c>
      <c r="AD65" s="56">
        <f t="shared" si="32"/>
        <v>5.3899422189205744E-3</v>
      </c>
      <c r="AE65" s="140">
        <f t="shared" si="33"/>
        <v>2.9051477123302448E-6</v>
      </c>
      <c r="AF65" s="56">
        <f t="shared" si="34"/>
        <v>2.4244600001111394E-2</v>
      </c>
      <c r="AG65" s="69"/>
      <c r="AH65" s="56">
        <f t="shared" si="35"/>
        <v>2.4611065128604451E-2</v>
      </c>
      <c r="AI65" s="56">
        <f t="shared" si="36"/>
        <v>0.8610968733124913</v>
      </c>
      <c r="AJ65" s="56">
        <f t="shared" si="37"/>
        <v>0.89122987987507885</v>
      </c>
      <c r="AK65" s="56">
        <f t="shared" si="38"/>
        <v>0.26486784771914851</v>
      </c>
      <c r="AL65" s="56">
        <f t="shared" si="39"/>
        <v>2.0537918867662412</v>
      </c>
      <c r="AM65" s="56">
        <f t="shared" si="40"/>
        <v>1.6535924605236214</v>
      </c>
      <c r="AN65" s="56">
        <f t="shared" si="68"/>
        <v>1.7640234341008982</v>
      </c>
      <c r="AO65" s="56">
        <f t="shared" si="68"/>
        <v>1.7640234313900041</v>
      </c>
      <c r="AP65" s="56">
        <f t="shared" si="68"/>
        <v>1.7640234785922293</v>
      </c>
      <c r="AQ65" s="56">
        <f t="shared" si="68"/>
        <v>1.764022656703079</v>
      </c>
      <c r="AR65" s="56">
        <f t="shared" si="68"/>
        <v>1.7640369670134572</v>
      </c>
      <c r="AS65" s="56">
        <f t="shared" si="68"/>
        <v>1.7637876535495596</v>
      </c>
      <c r="AT65" s="56">
        <f t="shared" si="68"/>
        <v>1.7680866773201334</v>
      </c>
      <c r="AU65" s="56">
        <f t="shared" si="42"/>
        <v>1.4705090731364616</v>
      </c>
      <c r="AV65" s="56"/>
      <c r="AW65" s="56"/>
      <c r="AX65" s="56"/>
      <c r="AY65" s="56"/>
      <c r="AZ65" s="56">
        <f t="shared" si="43"/>
        <v>9.1368408210945857E-6</v>
      </c>
      <c r="BA65" s="56">
        <f t="shared" si="44"/>
        <v>-4.168740128084469E-3</v>
      </c>
      <c r="BB65" s="56">
        <f t="shared" si="45"/>
        <v>0.76138561863895149</v>
      </c>
      <c r="BC65" s="56">
        <f t="shared" si="46"/>
        <v>-0.18328064935753738</v>
      </c>
      <c r="BD65" s="56">
        <f t="shared" si="47"/>
        <v>-2.5752223354189838E-2</v>
      </c>
      <c r="BE65" s="56">
        <f t="shared" si="48"/>
        <v>-3.0340847474288708</v>
      </c>
      <c r="BF65" s="56">
        <f t="shared" si="49"/>
        <v>-18.585361534742123</v>
      </c>
      <c r="BG65" s="56">
        <f t="shared" si="69"/>
        <v>-3.0043526805808463</v>
      </c>
      <c r="BH65" s="56">
        <f t="shared" si="69"/>
        <v>-3.0043453568435128</v>
      </c>
      <c r="BI65" s="56">
        <f t="shared" si="69"/>
        <v>-3.0043761620315714</v>
      </c>
      <c r="BJ65" s="56">
        <f t="shared" si="69"/>
        <v>-3.004246588011938</v>
      </c>
      <c r="BK65" s="56">
        <f t="shared" si="69"/>
        <v>-3.0047915918378219</v>
      </c>
      <c r="BL65" s="56">
        <f t="shared" si="69"/>
        <v>-3.0024989628691312</v>
      </c>
      <c r="BM65" s="56">
        <f t="shared" si="69"/>
        <v>-3.012138387081214</v>
      </c>
      <c r="BN65" s="56">
        <f t="shared" si="51"/>
        <v>-2.971516644115165</v>
      </c>
      <c r="BO65" s="56"/>
      <c r="BP65" s="56">
        <v>2600</v>
      </c>
      <c r="BQ65" s="56">
        <f t="shared" si="56"/>
        <v>2.2812502365035611E-2</v>
      </c>
      <c r="BR65" s="56">
        <f t="shared" si="57"/>
        <v>4.225069438612071E-2</v>
      </c>
      <c r="BS65" s="56">
        <f t="shared" si="2"/>
        <v>-1.9438192021085099E-2</v>
      </c>
      <c r="BT65" s="56">
        <f t="shared" si="3"/>
        <v>1.260486122920518</v>
      </c>
      <c r="BU65" s="56">
        <f t="shared" si="4"/>
        <v>-0.42602318355776164</v>
      </c>
      <c r="BV65" s="56">
        <f t="shared" si="5"/>
        <v>0.51364970303689561</v>
      </c>
      <c r="BW65" s="56">
        <f t="shared" si="6"/>
        <v>0.26262455392634754</v>
      </c>
      <c r="BX65" s="56">
        <f t="shared" si="70"/>
        <v>6.6643205796843752</v>
      </c>
      <c r="BY65" s="56">
        <f t="shared" si="70"/>
        <v>6.6642827212730333</v>
      </c>
      <c r="BZ65" s="56">
        <f t="shared" si="70"/>
        <v>6.6641463589473551</v>
      </c>
      <c r="CA65" s="56">
        <f t="shared" si="70"/>
        <v>6.6636552567709275</v>
      </c>
      <c r="CB65" s="56">
        <f t="shared" si="70"/>
        <v>6.6618873744223119</v>
      </c>
      <c r="CC65" s="56">
        <f t="shared" si="70"/>
        <v>6.6555335366914079</v>
      </c>
      <c r="CD65" s="56">
        <f t="shared" si="70"/>
        <v>6.6328248346331575</v>
      </c>
      <c r="CE65" s="56">
        <f t="shared" si="58"/>
        <v>6.5530808213236655</v>
      </c>
      <c r="CG65" s="56"/>
      <c r="CH65" s="71"/>
      <c r="CI65" s="56">
        <f t="shared" si="17"/>
        <v>2600</v>
      </c>
      <c r="CJ65" s="56">
        <f t="shared" si="18"/>
        <v>2.7300812139716354E-2</v>
      </c>
      <c r="CK65" s="71" t="e">
        <f>#REF!+#REF!*CI65+#REF!*CI65^2</f>
        <v>#REF!</v>
      </c>
      <c r="CL65" s="56">
        <f t="shared" si="9"/>
        <v>4.4883097746807425E-3</v>
      </c>
      <c r="CM65" s="56">
        <f t="shared" si="10"/>
        <v>1.2353758338259633</v>
      </c>
      <c r="CN65" s="56">
        <f t="shared" si="11"/>
        <v>0.27003932340341191</v>
      </c>
      <c r="CO65" s="56">
        <f t="shared" si="12"/>
        <v>0.19661917907602919</v>
      </c>
      <c r="CP65" s="56">
        <f t="shared" si="13"/>
        <v>9.8627532099342233E-2</v>
      </c>
      <c r="CQ65" s="56">
        <f t="shared" si="63"/>
        <v>12.720492124789704</v>
      </c>
      <c r="CR65" s="56">
        <f t="shared" si="63"/>
        <v>12.720487106981373</v>
      </c>
      <c r="CS65" s="56">
        <f t="shared" si="63"/>
        <v>12.720465948703399</v>
      </c>
      <c r="CT65" s="56">
        <f t="shared" si="63"/>
        <v>12.720376732683095</v>
      </c>
      <c r="CU65" s="56">
        <f t="shared" si="63"/>
        <v>12.720000557884898</v>
      </c>
      <c r="CV65" s="56">
        <f t="shared" si="63"/>
        <v>12.718414676333714</v>
      </c>
      <c r="CW65" s="56">
        <f t="shared" si="63"/>
        <v>12.711733086405619</v>
      </c>
      <c r="CX65" s="56">
        <f t="shared" si="15"/>
        <v>12.683650415107824</v>
      </c>
    </row>
    <row r="66" spans="1:102" s="62" customFormat="1" ht="12.95" customHeight="1" x14ac:dyDescent="0.2">
      <c r="A66" s="59" t="s">
        <v>158</v>
      </c>
      <c r="B66" s="62" t="s">
        <v>131</v>
      </c>
      <c r="C66" s="59">
        <v>27505.266</v>
      </c>
      <c r="D66" s="59" t="s">
        <v>150</v>
      </c>
      <c r="E66" s="62">
        <f t="shared" si="21"/>
        <v>-5637.9852102171999</v>
      </c>
      <c r="F66" s="73">
        <f t="shared" si="22"/>
        <v>-5638</v>
      </c>
      <c r="G66" s="62">
        <f t="shared" si="23"/>
        <v>3.9168400002381532E-2</v>
      </c>
      <c r="I66" s="73">
        <f t="shared" si="67"/>
        <v>3.9168400002381532E-2</v>
      </c>
      <c r="O66" s="73"/>
      <c r="P66" s="136"/>
      <c r="Q66" s="137">
        <f t="shared" si="25"/>
        <v>12486.766</v>
      </c>
      <c r="S66" s="63">
        <v>0.1</v>
      </c>
      <c r="X66" s="138">
        <f t="shared" si="26"/>
        <v>6.0638089935331254E-5</v>
      </c>
      <c r="Y66" s="73">
        <f t="shared" si="27"/>
        <v>1.4543597478232986E-2</v>
      </c>
      <c r="Z66" s="56">
        <f t="shared" si="28"/>
        <v>-5638</v>
      </c>
      <c r="AA66" s="56">
        <f t="shared" si="29"/>
        <v>1.8973770074190578E-2</v>
      </c>
      <c r="AB66" s="56">
        <f t="shared" si="30"/>
        <v>1.4429431399437569E-2</v>
      </c>
      <c r="AC66" s="56">
        <f t="shared" si="31"/>
        <v>3.9168400002381532E-2</v>
      </c>
      <c r="AD66" s="56">
        <f t="shared" si="32"/>
        <v>2.0194629928190953E-2</v>
      </c>
      <c r="AE66" s="140">
        <f t="shared" si="33"/>
        <v>4.0782307793658579E-5</v>
      </c>
      <c r="AF66" s="56">
        <f t="shared" si="34"/>
        <v>3.9168400002381532E-2</v>
      </c>
      <c r="AG66" s="69"/>
      <c r="AH66" s="56">
        <f t="shared" si="35"/>
        <v>2.4738968602943962E-2</v>
      </c>
      <c r="AI66" s="56">
        <f t="shared" si="36"/>
        <v>0.85984651240109089</v>
      </c>
      <c r="AJ66" s="56">
        <f t="shared" si="37"/>
        <v>0.89336366257845545</v>
      </c>
      <c r="AK66" s="56">
        <f t="shared" si="38"/>
        <v>0.2642083557967132</v>
      </c>
      <c r="AL66" s="56">
        <f t="shared" si="39"/>
        <v>2.0585184595180839</v>
      </c>
      <c r="AM66" s="56">
        <f t="shared" si="40"/>
        <v>1.6624524822858282</v>
      </c>
      <c r="AN66" s="56">
        <f t="shared" si="68"/>
        <v>1.7692650125644112</v>
      </c>
      <c r="AO66" s="56">
        <f t="shared" si="68"/>
        <v>1.7692650091076039</v>
      </c>
      <c r="AP66" s="56">
        <f t="shared" si="68"/>
        <v>1.7692650677281891</v>
      </c>
      <c r="AQ66" s="56">
        <f t="shared" si="68"/>
        <v>1.7692640736372534</v>
      </c>
      <c r="AR66" s="56">
        <f t="shared" si="68"/>
        <v>1.7692809308182849</v>
      </c>
      <c r="AS66" s="56">
        <f t="shared" si="68"/>
        <v>1.7689948857107585</v>
      </c>
      <c r="AT66" s="56">
        <f t="shared" si="68"/>
        <v>1.7737948265599692</v>
      </c>
      <c r="AU66" s="56">
        <f t="shared" si="42"/>
        <v>1.4760557138220061</v>
      </c>
      <c r="AV66" s="56"/>
      <c r="AW66" s="56"/>
      <c r="AX66" s="56"/>
      <c r="AY66" s="56"/>
      <c r="AZ66" s="56">
        <f t="shared" si="43"/>
        <v>6.0638089935331254E-5</v>
      </c>
      <c r="BA66" s="56">
        <f t="shared" si="44"/>
        <v>-4.4301725959575919E-3</v>
      </c>
      <c r="BB66" s="56">
        <f t="shared" si="45"/>
        <v>0.76167849798806386</v>
      </c>
      <c r="BC66" s="56">
        <f t="shared" si="46"/>
        <v>-0.19391606472699049</v>
      </c>
      <c r="BD66" s="56">
        <f t="shared" si="47"/>
        <v>-2.8334813900478109E-2</v>
      </c>
      <c r="BE66" s="56">
        <f t="shared" si="48"/>
        <v>-3.0232549256659467</v>
      </c>
      <c r="BF66" s="56">
        <f t="shared" si="49"/>
        <v>-16.881053240440231</v>
      </c>
      <c r="BG66" s="56">
        <f t="shared" si="69"/>
        <v>-2.9905471821242111</v>
      </c>
      <c r="BH66" s="56">
        <f t="shared" si="69"/>
        <v>-2.9905392297785993</v>
      </c>
      <c r="BI66" s="56">
        <f t="shared" si="69"/>
        <v>-2.9905727461143754</v>
      </c>
      <c r="BJ66" s="56">
        <f t="shared" si="69"/>
        <v>-2.9904314854056873</v>
      </c>
      <c r="BK66" s="56">
        <f t="shared" si="69"/>
        <v>-2.9910268338646011</v>
      </c>
      <c r="BL66" s="56">
        <f t="shared" si="69"/>
        <v>-2.9885173489789887</v>
      </c>
      <c r="BM66" s="56">
        <f t="shared" si="69"/>
        <v>-2.9990888245040748</v>
      </c>
      <c r="BN66" s="56">
        <f t="shared" si="51"/>
        <v>-2.9544320674772342</v>
      </c>
      <c r="BO66" s="56"/>
      <c r="BP66" s="56">
        <v>2800</v>
      </c>
      <c r="BQ66" s="56">
        <f t="shared" ref="BQ66:BQ77" si="71">AB$3+AB$4*BP66+AB$5*BP66^2+BS66</f>
        <v>3.0456391527545396E-2</v>
      </c>
      <c r="BR66" s="56">
        <f t="shared" ref="BR66:BR77" si="72">AB$3+AB$4*BP66+AB$5*BP66^2</f>
        <v>4.4809010917780459E-2</v>
      </c>
      <c r="BS66" s="56">
        <f t="shared" ref="BS66:BS77" si="73">$AB$6*($AB$11/BT66*BU66+$AB$12)</f>
        <v>-1.4352619390235064E-2</v>
      </c>
      <c r="BT66" s="56">
        <f t="shared" ref="BT66:BT77" si="74">1+$AB$7*COS(BV66)</f>
        <v>1.2223543039256923</v>
      </c>
      <c r="BU66" s="56">
        <f t="shared" ref="BU66:BU77" si="75">SIN(BV66+RADIANS($AB$9))</f>
        <v>-0.21937637848181937</v>
      </c>
      <c r="BV66" s="56">
        <f t="shared" ref="BV66:BV77" si="76">2*ATAN(BW66)</f>
        <v>0.73256700459318369</v>
      </c>
      <c r="BW66" s="56">
        <f t="shared" ref="BW66:BW77" si="77">SQRT((1+$AB$7)/(1-$AB$7))*TAN(BX66/2)</f>
        <v>0.38359369683926064</v>
      </c>
      <c r="BX66" s="56">
        <f t="shared" si="70"/>
        <v>6.832475213859392</v>
      </c>
      <c r="BY66" s="56">
        <f t="shared" si="70"/>
        <v>6.8324412092531928</v>
      </c>
      <c r="BZ66" s="56">
        <f t="shared" si="70"/>
        <v>6.8323079101244168</v>
      </c>
      <c r="CA66" s="56">
        <f t="shared" si="70"/>
        <v>6.8317854781281069</v>
      </c>
      <c r="CB66" s="56">
        <f t="shared" si="70"/>
        <v>6.8297395436440045</v>
      </c>
      <c r="CC66" s="56">
        <f t="shared" si="70"/>
        <v>6.821751624814075</v>
      </c>
      <c r="CD66" s="56">
        <f t="shared" si="70"/>
        <v>6.7909183405664617</v>
      </c>
      <c r="CE66" s="56">
        <f t="shared" ref="CE66:CE77" si="78">RADIANS($AB$9)+$AB$18*(BP66-AB$15)</f>
        <v>6.6763395032246526</v>
      </c>
      <c r="CG66" s="56"/>
      <c r="CH66" s="71"/>
      <c r="CI66" s="56">
        <f t="shared" si="17"/>
        <v>2800</v>
      </c>
      <c r="CJ66" s="56">
        <f t="shared" si="18"/>
        <v>4.3252820408080442E-2</v>
      </c>
      <c r="CK66" s="71" t="e">
        <f>#REF!+#REF!*CI66+#REF!*CI66^2</f>
        <v>#REF!</v>
      </c>
      <c r="CL66" s="56">
        <f t="shared" ref="CL66:CL72" si="79">$BB$6*($BB$11/CM66*CN66+$BB$12)</f>
        <v>1.279642888053505E-2</v>
      </c>
      <c r="CM66" s="56">
        <f t="shared" ref="CM66:CM72" si="80">1+$BB$7*COS(CO66)</f>
        <v>1.1669957180175861</v>
      </c>
      <c r="CN66" s="56">
        <f t="shared" ref="CN66:CN72" si="81">SIN(CO66+RADIANS($BB$9))</f>
        <v>0.76949899872897998</v>
      </c>
      <c r="CO66" s="56">
        <f t="shared" ref="CO66:CO72" si="82">2*ATAN(CP66)</f>
        <v>0.80124161601512667</v>
      </c>
      <c r="CP66" s="56">
        <f t="shared" ref="CP66:CP72" si="83">TAN(CQ66/2)*SQRT((1+$BB$7)/(1-$BB$7))</f>
        <v>0.42352519094327695</v>
      </c>
      <c r="CQ66" s="56">
        <f t="shared" ref="CQ66:CW72" si="84">$CX66+$BB$7*SIN(CR66)</f>
        <v>13.20669600626837</v>
      </c>
      <c r="CR66" s="56">
        <f t="shared" si="84"/>
        <v>13.206689746623741</v>
      </c>
      <c r="CS66" s="56">
        <f t="shared" si="84"/>
        <v>13.206657222157244</v>
      </c>
      <c r="CT66" s="56">
        <f t="shared" si="84"/>
        <v>13.20648824107411</v>
      </c>
      <c r="CU66" s="56">
        <f t="shared" si="84"/>
        <v>13.205610640648386</v>
      </c>
      <c r="CV66" s="56">
        <f t="shared" si="84"/>
        <v>13.201061999263354</v>
      </c>
      <c r="CW66" s="56">
        <f t="shared" si="84"/>
        <v>13.177724148280333</v>
      </c>
      <c r="CX66" s="56">
        <f t="shared" ref="CX66:CX72" si="85">RADIANS($BB$9)+$BB$18*(CI66-BB$15)</f>
        <v>13.063307673728485</v>
      </c>
    </row>
    <row r="67" spans="1:102" s="62" customFormat="1" ht="12.95" customHeight="1" x14ac:dyDescent="0.2">
      <c r="A67" s="59" t="s">
        <v>158</v>
      </c>
      <c r="B67" s="62" t="s">
        <v>131</v>
      </c>
      <c r="C67" s="59">
        <v>27722.42</v>
      </c>
      <c r="D67" s="59" t="s">
        <v>150</v>
      </c>
      <c r="E67" s="62">
        <f t="shared" si="21"/>
        <v>-5555.9889965864677</v>
      </c>
      <c r="F67" s="73">
        <f t="shared" si="22"/>
        <v>-5556</v>
      </c>
      <c r="G67" s="62">
        <f t="shared" si="23"/>
        <v>2.9140800001187017E-2</v>
      </c>
      <c r="I67" s="73">
        <f t="shared" si="67"/>
        <v>2.9140800001187017E-2</v>
      </c>
      <c r="O67" s="73"/>
      <c r="P67" s="136"/>
      <c r="Q67" s="137">
        <f t="shared" si="25"/>
        <v>12703.919999999998</v>
      </c>
      <c r="S67" s="63">
        <v>0.1</v>
      </c>
      <c r="X67" s="138">
        <f t="shared" si="26"/>
        <v>2.524366600251992E-5</v>
      </c>
      <c r="Y67" s="73">
        <f t="shared" si="27"/>
        <v>1.3252544589556728E-2</v>
      </c>
      <c r="Z67" s="56">
        <f t="shared" si="28"/>
        <v>-5556</v>
      </c>
      <c r="AA67" s="56">
        <f t="shared" si="29"/>
        <v>2.0025458087342875E-2</v>
      </c>
      <c r="AB67" s="56">
        <f t="shared" si="30"/>
        <v>3.2762035520338545E-3</v>
      </c>
      <c r="AC67" s="56">
        <f t="shared" si="31"/>
        <v>2.9140800001187017E-2</v>
      </c>
      <c r="AD67" s="56">
        <f t="shared" si="32"/>
        <v>9.1153419138441417E-3</v>
      </c>
      <c r="AE67" s="140">
        <f t="shared" si="33"/>
        <v>8.3089458206283781E-6</v>
      </c>
      <c r="AF67" s="56">
        <f t="shared" si="34"/>
        <v>2.9140800001187017E-2</v>
      </c>
      <c r="AG67" s="69"/>
      <c r="AH67" s="56">
        <f t="shared" si="35"/>
        <v>2.5864596449153163E-2</v>
      </c>
      <c r="AI67" s="56">
        <f t="shared" si="36"/>
        <v>0.84876171123764899</v>
      </c>
      <c r="AJ67" s="56">
        <f t="shared" si="37"/>
        <v>0.9116254402136208</v>
      </c>
      <c r="AK67" s="56">
        <f t="shared" si="38"/>
        <v>0.25802332330852551</v>
      </c>
      <c r="AL67" s="56">
        <f t="shared" si="39"/>
        <v>2.1009637471423628</v>
      </c>
      <c r="AM67" s="56">
        <f t="shared" si="40"/>
        <v>1.7452633053636266</v>
      </c>
      <c r="AN67" s="56">
        <f t="shared" si="68"/>
        <v>1.8166767995462396</v>
      </c>
      <c r="AO67" s="56">
        <f t="shared" si="68"/>
        <v>1.816676780147608</v>
      </c>
      <c r="AP67" s="56">
        <f t="shared" si="68"/>
        <v>1.8166770466148769</v>
      </c>
      <c r="AQ67" s="56">
        <f t="shared" si="68"/>
        <v>1.8166733862904247</v>
      </c>
      <c r="AR67" s="56">
        <f t="shared" si="68"/>
        <v>1.8167236616241906</v>
      </c>
      <c r="AS67" s="56">
        <f t="shared" si="68"/>
        <v>1.8160322360395826</v>
      </c>
      <c r="AT67" s="56">
        <f t="shared" si="68"/>
        <v>1.8253799624536742</v>
      </c>
      <c r="AU67" s="56">
        <f t="shared" si="42"/>
        <v>1.5265917734014107</v>
      </c>
      <c r="AV67" s="56"/>
      <c r="AW67" s="56"/>
      <c r="AX67" s="56"/>
      <c r="AY67" s="56"/>
      <c r="AZ67" s="56">
        <f t="shared" si="43"/>
        <v>2.524366600251992E-5</v>
      </c>
      <c r="BA67" s="56">
        <f t="shared" si="44"/>
        <v>-6.7729134977861476E-3</v>
      </c>
      <c r="BB67" s="56">
        <f t="shared" si="45"/>
        <v>0.76565509136498189</v>
      </c>
      <c r="BC67" s="56">
        <f t="shared" si="46"/>
        <v>-0.29009673453813606</v>
      </c>
      <c r="BD67" s="56">
        <f t="shared" si="47"/>
        <v>-5.1792507149635077E-2</v>
      </c>
      <c r="BE67" s="56">
        <f t="shared" si="48"/>
        <v>-2.924079428905245</v>
      </c>
      <c r="BF67" s="56">
        <f t="shared" si="49"/>
        <v>-9.1585624010163436</v>
      </c>
      <c r="BG67" s="56">
        <f t="shared" si="69"/>
        <v>-2.8644430295252779</v>
      </c>
      <c r="BH67" s="56">
        <f t="shared" si="69"/>
        <v>-2.8644309016887726</v>
      </c>
      <c r="BI67" s="56">
        <f t="shared" si="69"/>
        <v>-2.8644834390008125</v>
      </c>
      <c r="BJ67" s="56">
        <f t="shared" si="69"/>
        <v>-2.864255843757749</v>
      </c>
      <c r="BK67" s="56">
        <f t="shared" si="69"/>
        <v>-2.8652416957317368</v>
      </c>
      <c r="BL67" s="56">
        <f t="shared" si="69"/>
        <v>-2.8609693738768498</v>
      </c>
      <c r="BM67" s="56">
        <f t="shared" si="69"/>
        <v>-2.8794472448733637</v>
      </c>
      <c r="BN67" s="56">
        <f t="shared" si="51"/>
        <v>-2.7987725914427637</v>
      </c>
      <c r="BO67" s="56"/>
      <c r="BP67" s="56">
        <v>3000</v>
      </c>
      <c r="BQ67" s="56">
        <f t="shared" si="71"/>
        <v>3.8380473519485529E-2</v>
      </c>
      <c r="BR67" s="56">
        <f t="shared" si="72"/>
        <v>4.7433343059610063E-2</v>
      </c>
      <c r="BS67" s="56">
        <f t="shared" si="73"/>
        <v>-9.0528695401245352E-3</v>
      </c>
      <c r="BT67" s="56">
        <f t="shared" si="74"/>
        <v>1.1771346898112485</v>
      </c>
      <c r="BU67" s="56">
        <f t="shared" si="75"/>
        <v>-1.6811580557556213E-2</v>
      </c>
      <c r="BV67" s="56">
        <f t="shared" si="76"/>
        <v>0.93692986449890647</v>
      </c>
      <c r="BW67" s="56">
        <f t="shared" si="77"/>
        <v>0.50603624001410075</v>
      </c>
      <c r="BX67" s="56">
        <f t="shared" si="70"/>
        <v>6.9949418538572203</v>
      </c>
      <c r="BY67" s="56">
        <f t="shared" si="70"/>
        <v>6.994919305233628</v>
      </c>
      <c r="BZ67" s="56">
        <f t="shared" si="70"/>
        <v>6.9948197451077627</v>
      </c>
      <c r="CA67" s="56">
        <f t="shared" si="70"/>
        <v>6.9943802541807676</v>
      </c>
      <c r="CB67" s="56">
        <f t="shared" si="70"/>
        <v>6.9924421819474105</v>
      </c>
      <c r="CC67" s="56">
        <f t="shared" si="70"/>
        <v>6.983933724221921</v>
      </c>
      <c r="CD67" s="56">
        <f t="shared" si="70"/>
        <v>6.9472732870835276</v>
      </c>
      <c r="CE67" s="56">
        <f t="shared" si="78"/>
        <v>6.7995981851256397</v>
      </c>
      <c r="CG67" s="56"/>
      <c r="CH67" s="71"/>
      <c r="CI67" s="56">
        <f t="shared" ref="CI67:CI72" si="86">BP67</f>
        <v>3000</v>
      </c>
      <c r="CJ67" s="56">
        <f t="shared" ref="CJ67:CJ72" si="87">BQ67+CL67</f>
        <v>5.6248535284335412E-2</v>
      </c>
      <c r="CK67" s="71" t="e">
        <f>#REF!+#REF!*CI67+#REF!*CI67^2</f>
        <v>#REF!</v>
      </c>
      <c r="CL67" s="56">
        <f t="shared" si="79"/>
        <v>1.7868061764849882E-2</v>
      </c>
      <c r="CM67" s="56">
        <f t="shared" si="80"/>
        <v>1.0602389235054734</v>
      </c>
      <c r="CN67" s="56">
        <f t="shared" si="81"/>
        <v>0.98439503633750369</v>
      </c>
      <c r="CO67" s="56">
        <f t="shared" si="82"/>
        <v>1.3170877718976777</v>
      </c>
      <c r="CP67" s="56">
        <f t="shared" si="83"/>
        <v>0.77377435685804041</v>
      </c>
      <c r="CQ67" s="56">
        <f t="shared" si="84"/>
        <v>13.655678466029812</v>
      </c>
      <c r="CR67" s="56">
        <f t="shared" si="84"/>
        <v>13.655678027058912</v>
      </c>
      <c r="CS67" s="56">
        <f t="shared" si="84"/>
        <v>13.655674077499025</v>
      </c>
      <c r="CT67" s="56">
        <f t="shared" si="84"/>
        <v>13.655638543403445</v>
      </c>
      <c r="CU67" s="56">
        <f t="shared" si="84"/>
        <v>13.655318952591889</v>
      </c>
      <c r="CV67" s="56">
        <f t="shared" si="84"/>
        <v>13.652453304197618</v>
      </c>
      <c r="CW67" s="56">
        <f t="shared" si="84"/>
        <v>13.627420407341694</v>
      </c>
      <c r="CX67" s="56">
        <f t="shared" si="85"/>
        <v>13.442964932349147</v>
      </c>
    </row>
    <row r="68" spans="1:102" s="62" customFormat="1" ht="12.95" customHeight="1" x14ac:dyDescent="0.2">
      <c r="A68" s="59" t="s">
        <v>158</v>
      </c>
      <c r="B68" s="62" t="s">
        <v>131</v>
      </c>
      <c r="C68" s="59">
        <v>27738.31</v>
      </c>
      <c r="D68" s="59" t="s">
        <v>150</v>
      </c>
      <c r="E68" s="62">
        <f t="shared" si="21"/>
        <v>-5549.9890157682803</v>
      </c>
      <c r="F68" s="73">
        <f t="shared" si="22"/>
        <v>-5550</v>
      </c>
      <c r="G68" s="62">
        <f t="shared" si="23"/>
        <v>2.9090000003634486E-2</v>
      </c>
      <c r="I68" s="73">
        <f t="shared" si="67"/>
        <v>2.9090000003634486E-2</v>
      </c>
      <c r="O68" s="73"/>
      <c r="P68" s="136"/>
      <c r="Q68" s="137">
        <f t="shared" si="25"/>
        <v>12719.810000000001</v>
      </c>
      <c r="S68" s="63">
        <v>0.1</v>
      </c>
      <c r="X68" s="138">
        <f t="shared" si="26"/>
        <v>2.5379775293113839E-5</v>
      </c>
      <c r="Y68" s="73">
        <f t="shared" si="27"/>
        <v>1.3158968871559627E-2</v>
      </c>
      <c r="Z68" s="56">
        <f t="shared" si="28"/>
        <v>-5550</v>
      </c>
      <c r="AA68" s="56">
        <f t="shared" si="29"/>
        <v>2.0100042715163725E-2</v>
      </c>
      <c r="AB68" s="56">
        <f t="shared" si="30"/>
        <v>3.1458443980005024E-3</v>
      </c>
      <c r="AC68" s="56">
        <f t="shared" si="31"/>
        <v>2.9090000003634486E-2</v>
      </c>
      <c r="AD68" s="56">
        <f t="shared" si="32"/>
        <v>8.989957288470761E-3</v>
      </c>
      <c r="AE68" s="140">
        <f t="shared" si="33"/>
        <v>8.0819332048528548E-6</v>
      </c>
      <c r="AF68" s="56">
        <f t="shared" si="34"/>
        <v>2.9090000003634486E-2</v>
      </c>
      <c r="AG68" s="69"/>
      <c r="AH68" s="56">
        <f t="shared" si="35"/>
        <v>2.5944155605633984E-2</v>
      </c>
      <c r="AI68" s="56">
        <f t="shared" si="36"/>
        <v>0.84797209169231147</v>
      </c>
      <c r="AJ68" s="56">
        <f t="shared" si="37"/>
        <v>0.91288012971463739</v>
      </c>
      <c r="AK68" s="56">
        <f t="shared" si="38"/>
        <v>0.25755886793999005</v>
      </c>
      <c r="AL68" s="56">
        <f t="shared" si="39"/>
        <v>2.1040267657701741</v>
      </c>
      <c r="AM68" s="56">
        <f t="shared" si="40"/>
        <v>1.7514763178287784</v>
      </c>
      <c r="AN68" s="56">
        <f t="shared" si="68"/>
        <v>1.8201220288954465</v>
      </c>
      <c r="AO68" s="56">
        <f t="shared" si="68"/>
        <v>1.8201220073882234</v>
      </c>
      <c r="AP68" s="56">
        <f t="shared" si="68"/>
        <v>1.8201222988207926</v>
      </c>
      <c r="AQ68" s="56">
        <f t="shared" si="68"/>
        <v>1.8201183497496949</v>
      </c>
      <c r="AR68" s="56">
        <f t="shared" si="68"/>
        <v>1.8201718566212124</v>
      </c>
      <c r="AS68" s="56">
        <f t="shared" si="68"/>
        <v>1.8194459212117131</v>
      </c>
      <c r="AT68" s="56">
        <f t="shared" si="68"/>
        <v>1.829124551182687</v>
      </c>
      <c r="AU68" s="56">
        <f t="shared" si="42"/>
        <v>1.5302895338584404</v>
      </c>
      <c r="AV68" s="56"/>
      <c r="AW68" s="56"/>
      <c r="AX68" s="56"/>
      <c r="AY68" s="56"/>
      <c r="AZ68" s="56">
        <f t="shared" si="43"/>
        <v>2.5379775293113839E-5</v>
      </c>
      <c r="BA68" s="56">
        <f t="shared" si="44"/>
        <v>-6.9410738436040979E-3</v>
      </c>
      <c r="BB68" s="56">
        <f t="shared" si="45"/>
        <v>0.76603952448412904</v>
      </c>
      <c r="BC68" s="56">
        <f t="shared" si="46"/>
        <v>-0.29707693449536121</v>
      </c>
      <c r="BD68" s="56">
        <f t="shared" si="47"/>
        <v>-5.3502298047724585E-2</v>
      </c>
      <c r="BE68" s="56">
        <f t="shared" si="48"/>
        <v>-2.9167774274383076</v>
      </c>
      <c r="BF68" s="56">
        <f t="shared" si="49"/>
        <v>-8.8586937909301309</v>
      </c>
      <c r="BG68" s="56">
        <f t="shared" si="69"/>
        <v>-2.8551871442367109</v>
      </c>
      <c r="BH68" s="56">
        <f t="shared" si="69"/>
        <v>-2.8551748354261672</v>
      </c>
      <c r="BI68" s="56">
        <f t="shared" si="69"/>
        <v>-2.855228299759935</v>
      </c>
      <c r="BJ68" s="56">
        <f t="shared" si="69"/>
        <v>-2.8549960669023706</v>
      </c>
      <c r="BK68" s="56">
        <f t="shared" si="69"/>
        <v>-2.8560047008031266</v>
      </c>
      <c r="BL68" s="56">
        <f t="shared" si="69"/>
        <v>-2.8516218166468454</v>
      </c>
      <c r="BM68" s="56">
        <f t="shared" si="69"/>
        <v>-2.8706267080097492</v>
      </c>
      <c r="BN68" s="56">
        <f t="shared" si="51"/>
        <v>-2.7873828736841437</v>
      </c>
      <c r="BO68" s="56"/>
      <c r="BP68" s="56">
        <v>3200</v>
      </c>
      <c r="BQ68" s="56">
        <f t="shared" si="71"/>
        <v>4.6389040528565829E-2</v>
      </c>
      <c r="BR68" s="56">
        <f t="shared" si="72"/>
        <v>5.0123690811609514E-2</v>
      </c>
      <c r="BS68" s="56">
        <f t="shared" si="73"/>
        <v>-3.7346502830436835E-3</v>
      </c>
      <c r="BT68" s="56">
        <f t="shared" si="74"/>
        <v>1.1287998686349761</v>
      </c>
      <c r="BU68" s="56">
        <f t="shared" si="75"/>
        <v>0.17099340526368006</v>
      </c>
      <c r="BV68" s="56">
        <f t="shared" si="76"/>
        <v>1.1255800728303587</v>
      </c>
      <c r="BW68" s="56">
        <f t="shared" si="77"/>
        <v>0.63084305984206013</v>
      </c>
      <c r="BX68" s="56">
        <f t="shared" si="70"/>
        <v>7.1510352959611438</v>
      </c>
      <c r="BY68" s="56">
        <f t="shared" si="70"/>
        <v>7.1510240818022881</v>
      </c>
      <c r="BZ68" s="56">
        <f t="shared" si="70"/>
        <v>7.1509660840806868</v>
      </c>
      <c r="CA68" s="56">
        <f t="shared" si="70"/>
        <v>7.1506661930536461</v>
      </c>
      <c r="CB68" s="56">
        <f t="shared" si="70"/>
        <v>7.1491172234398901</v>
      </c>
      <c r="CC68" s="56">
        <f t="shared" si="70"/>
        <v>7.1411610390091935</v>
      </c>
      <c r="CD68" s="56">
        <f t="shared" si="70"/>
        <v>7.101387488756175</v>
      </c>
      <c r="CE68" s="56">
        <f t="shared" si="78"/>
        <v>6.9228568670266268</v>
      </c>
      <c r="CG68" s="56"/>
      <c r="CH68" s="71"/>
      <c r="CI68" s="56">
        <f t="shared" si="86"/>
        <v>3200</v>
      </c>
      <c r="CJ68" s="56">
        <f t="shared" si="87"/>
        <v>6.5807844846551514E-2</v>
      </c>
      <c r="CK68" s="71" t="e">
        <f>#REF!+#REF!*CI68+#REF!*CI68^2</f>
        <v>#REF!</v>
      </c>
      <c r="CL68" s="56">
        <f t="shared" si="79"/>
        <v>1.9418804317985681E-2</v>
      </c>
      <c r="CM68" s="56">
        <f t="shared" si="80"/>
        <v>0.95970991197753952</v>
      </c>
      <c r="CN68" s="56">
        <f t="shared" si="81"/>
        <v>0.97001866091557143</v>
      </c>
      <c r="CO68" s="56">
        <f t="shared" si="82"/>
        <v>1.7394703789813253</v>
      </c>
      <c r="CP68" s="56">
        <f t="shared" si="83"/>
        <v>1.1846881921700643</v>
      </c>
      <c r="CQ68" s="56">
        <f t="shared" si="84"/>
        <v>14.061943482861718</v>
      </c>
      <c r="CR68" s="56">
        <f t="shared" si="84"/>
        <v>14.061943482839355</v>
      </c>
      <c r="CS68" s="56">
        <f t="shared" si="84"/>
        <v>14.061943481599517</v>
      </c>
      <c r="CT68" s="56">
        <f t="shared" si="84"/>
        <v>14.061943412859456</v>
      </c>
      <c r="CU68" s="56">
        <f t="shared" si="84"/>
        <v>14.061939601818212</v>
      </c>
      <c r="CV68" s="56">
        <f t="shared" si="84"/>
        <v>14.061728613235482</v>
      </c>
      <c r="CW68" s="56">
        <f t="shared" si="84"/>
        <v>14.050847148795381</v>
      </c>
      <c r="CX68" s="56">
        <f t="shared" si="85"/>
        <v>13.82262219096981</v>
      </c>
    </row>
    <row r="69" spans="1:102" s="62" customFormat="1" ht="12.95" customHeight="1" x14ac:dyDescent="0.2">
      <c r="A69" s="59" t="s">
        <v>158</v>
      </c>
      <c r="B69" s="62" t="s">
        <v>131</v>
      </c>
      <c r="C69" s="59">
        <v>27775.363000000001</v>
      </c>
      <c r="D69" s="59" t="s">
        <v>150</v>
      </c>
      <c r="E69" s="62">
        <f t="shared" si="21"/>
        <v>-5535.997996935288</v>
      </c>
      <c r="F69" s="73">
        <f t="shared" si="22"/>
        <v>-5536</v>
      </c>
      <c r="G69" s="62">
        <f t="shared" si="23"/>
        <v>5.3048000045237131E-3</v>
      </c>
      <c r="I69" s="73">
        <f t="shared" si="67"/>
        <v>5.3048000045237131E-3</v>
      </c>
      <c r="O69" s="73"/>
      <c r="P69" s="136"/>
      <c r="Q69" s="137">
        <f t="shared" si="25"/>
        <v>12756.863000000001</v>
      </c>
      <c r="S69" s="63">
        <v>0.1</v>
      </c>
      <c r="X69" s="138">
        <f t="shared" si="26"/>
        <v>5.8317284224666503E-6</v>
      </c>
      <c r="Y69" s="73">
        <f t="shared" si="27"/>
        <v>1.2941375429717031E-2</v>
      </c>
      <c r="Z69" s="56">
        <f t="shared" si="28"/>
        <v>-5536</v>
      </c>
      <c r="AA69" s="56">
        <f t="shared" si="29"/>
        <v>2.0272821550772657E-2</v>
      </c>
      <c r="AB69" s="56">
        <f t="shared" si="30"/>
        <v>-2.0823510615623535E-2</v>
      </c>
      <c r="AC69" s="56">
        <f t="shared" si="31"/>
        <v>5.3048000045237131E-3</v>
      </c>
      <c r="AD69" s="56">
        <f t="shared" si="32"/>
        <v>-1.4968021546248943E-2</v>
      </c>
      <c r="AE69" s="140">
        <f t="shared" si="33"/>
        <v>2.2404166900897262E-5</v>
      </c>
      <c r="AF69" s="56">
        <f t="shared" si="34"/>
        <v>5.3048000045237131E-3</v>
      </c>
      <c r="AG69" s="69"/>
      <c r="AH69" s="56">
        <f t="shared" si="35"/>
        <v>2.6128310620147248E-2</v>
      </c>
      <c r="AI69" s="56">
        <f t="shared" si="36"/>
        <v>0.8461408679670972</v>
      </c>
      <c r="AJ69" s="56">
        <f t="shared" si="37"/>
        <v>0.91576554243244701</v>
      </c>
      <c r="AK69" s="56">
        <f t="shared" si="38"/>
        <v>0.25646914599815307</v>
      </c>
      <c r="AL69" s="56">
        <f t="shared" si="39"/>
        <v>2.1111517314478929</v>
      </c>
      <c r="AM69" s="56">
        <f t="shared" si="40"/>
        <v>1.7660583677857238</v>
      </c>
      <c r="AN69" s="56">
        <f t="shared" si="68"/>
        <v>1.8281484701794697</v>
      </c>
      <c r="AO69" s="56">
        <f t="shared" si="68"/>
        <v>1.828148443051042</v>
      </c>
      <c r="AP69" s="56">
        <f t="shared" si="68"/>
        <v>1.8281487994309651</v>
      </c>
      <c r="AQ69" s="56">
        <f t="shared" si="68"/>
        <v>1.8281441177113054</v>
      </c>
      <c r="AR69" s="56">
        <f t="shared" si="68"/>
        <v>1.8282056142547773</v>
      </c>
      <c r="AS69" s="56">
        <f t="shared" si="68"/>
        <v>1.8273966802246153</v>
      </c>
      <c r="AT69" s="56">
        <f t="shared" si="68"/>
        <v>1.8378460335092697</v>
      </c>
      <c r="AU69" s="56">
        <f t="shared" si="42"/>
        <v>1.5389176415915093</v>
      </c>
      <c r="AV69" s="56"/>
      <c r="AW69" s="56"/>
      <c r="AX69" s="56"/>
      <c r="AY69" s="56"/>
      <c r="AZ69" s="56">
        <f t="shared" si="43"/>
        <v>5.8317284224666512E-6</v>
      </c>
      <c r="BA69" s="56">
        <f t="shared" si="44"/>
        <v>-7.3314461210556249E-3</v>
      </c>
      <c r="BB69" s="56">
        <f t="shared" si="45"/>
        <v>0.76698670269840541</v>
      </c>
      <c r="BC69" s="56">
        <f t="shared" si="46"/>
        <v>-0.31332978206917822</v>
      </c>
      <c r="BD69" s="56">
        <f t="shared" si="47"/>
        <v>-5.7487418455160366E-2</v>
      </c>
      <c r="BE69" s="56">
        <f t="shared" si="48"/>
        <v>-2.8997099863914992</v>
      </c>
      <c r="BF69" s="56">
        <f t="shared" si="49"/>
        <v>-8.2281186042566894</v>
      </c>
      <c r="BG69" s="56">
        <f t="shared" si="69"/>
        <v>-2.8335714231642575</v>
      </c>
      <c r="BH69" s="56">
        <f t="shared" si="69"/>
        <v>-2.8335587624156346</v>
      </c>
      <c r="BI69" s="56">
        <f t="shared" si="69"/>
        <v>-2.8336141207014314</v>
      </c>
      <c r="BJ69" s="56">
        <f t="shared" si="69"/>
        <v>-2.8333720630688539</v>
      </c>
      <c r="BK69" s="56">
        <f t="shared" si="69"/>
        <v>-2.8344303381861238</v>
      </c>
      <c r="BL69" s="56">
        <f t="shared" si="69"/>
        <v>-2.8298009249600375</v>
      </c>
      <c r="BM69" s="56">
        <f t="shared" si="69"/>
        <v>-2.8500028867866658</v>
      </c>
      <c r="BN69" s="56">
        <f t="shared" si="51"/>
        <v>-2.7608068655806965</v>
      </c>
      <c r="BO69" s="56"/>
      <c r="BP69" s="56">
        <v>3400</v>
      </c>
      <c r="BQ69" s="56">
        <f t="shared" si="71"/>
        <v>5.4326374641644845E-2</v>
      </c>
      <c r="BR69" s="56">
        <f t="shared" si="72"/>
        <v>5.2880054173778807E-2</v>
      </c>
      <c r="BS69" s="56">
        <f t="shared" si="73"/>
        <v>1.4463204678660394E-3</v>
      </c>
      <c r="BT69" s="56">
        <f t="shared" si="74"/>
        <v>1.0803872132596886</v>
      </c>
      <c r="BU69" s="56">
        <f t="shared" si="75"/>
        <v>0.33812752020448938</v>
      </c>
      <c r="BV69" s="56">
        <f t="shared" si="76"/>
        <v>1.298668750788841</v>
      </c>
      <c r="BW69" s="56">
        <f t="shared" si="77"/>
        <v>0.75915463396483285</v>
      </c>
      <c r="BX69" s="56">
        <f t="shared" si="70"/>
        <v>7.3005503480876461</v>
      </c>
      <c r="BY69" s="56">
        <f t="shared" si="70"/>
        <v>7.3005463063151028</v>
      </c>
      <c r="BZ69" s="56">
        <f t="shared" si="70"/>
        <v>7.3005205959059483</v>
      </c>
      <c r="CA69" s="56">
        <f t="shared" si="70"/>
        <v>7.3003570726190716</v>
      </c>
      <c r="CB69" s="56">
        <f t="shared" si="70"/>
        <v>7.2993180428702962</v>
      </c>
      <c r="CC69" s="56">
        <f t="shared" si="70"/>
        <v>7.2927562692926919</v>
      </c>
      <c r="CD69" s="56">
        <f t="shared" si="70"/>
        <v>7.2527927600478224</v>
      </c>
      <c r="CE69" s="56">
        <f t="shared" si="78"/>
        <v>7.0461155489276139</v>
      </c>
      <c r="CG69" s="56"/>
      <c r="CH69" s="71"/>
      <c r="CI69" s="56">
        <f t="shared" si="86"/>
        <v>3400</v>
      </c>
      <c r="CJ69" s="56">
        <f t="shared" si="87"/>
        <v>7.240381539834656E-2</v>
      </c>
      <c r="CK69" s="71" t="e">
        <f>#REF!+#REF!*CI69+#REF!*CI69^2</f>
        <v>#REF!</v>
      </c>
      <c r="CL69" s="56">
        <f t="shared" si="79"/>
        <v>1.8077440756701719E-2</v>
      </c>
      <c r="CM69" s="56">
        <f t="shared" si="80"/>
        <v>0.88097587016037604</v>
      </c>
      <c r="CN69" s="56">
        <f t="shared" si="81"/>
        <v>0.82774211422107313</v>
      </c>
      <c r="CO69" s="56">
        <f t="shared" si="82"/>
        <v>2.0897062742570105</v>
      </c>
      <c r="CP69" s="56">
        <f t="shared" si="83"/>
        <v>1.7227110595794681</v>
      </c>
      <c r="CQ69" s="56">
        <f t="shared" si="84"/>
        <v>14.43192859001422</v>
      </c>
      <c r="CR69" s="56">
        <f t="shared" si="84"/>
        <v>14.431928572404534</v>
      </c>
      <c r="CS69" s="56">
        <f t="shared" si="84"/>
        <v>14.431928824971445</v>
      </c>
      <c r="CT69" s="56">
        <f t="shared" si="84"/>
        <v>14.431925202510529</v>
      </c>
      <c r="CU69" s="56">
        <f t="shared" si="84"/>
        <v>14.431977153808043</v>
      </c>
      <c r="CV69" s="56">
        <f t="shared" si="84"/>
        <v>14.431231245050128</v>
      </c>
      <c r="CW69" s="56">
        <f t="shared" si="84"/>
        <v>14.441770872659852</v>
      </c>
      <c r="CX69" s="56">
        <f t="shared" si="85"/>
        <v>14.202279449590471</v>
      </c>
    </row>
    <row r="70" spans="1:102" s="62" customFormat="1" ht="12.95" customHeight="1" x14ac:dyDescent="0.2">
      <c r="A70" s="59" t="s">
        <v>158</v>
      </c>
      <c r="B70" s="62" t="s">
        <v>131</v>
      </c>
      <c r="C70" s="59">
        <v>28037.564999999999</v>
      </c>
      <c r="D70" s="59" t="s">
        <v>150</v>
      </c>
      <c r="E70" s="62">
        <f t="shared" si="21"/>
        <v>-5436.9918943242137</v>
      </c>
      <c r="F70" s="73">
        <f t="shared" si="22"/>
        <v>-5437</v>
      </c>
      <c r="G70" s="62">
        <f t="shared" si="23"/>
        <v>2.1466599999257596E-2</v>
      </c>
      <c r="I70" s="73">
        <f t="shared" si="67"/>
        <v>2.1466599999257596E-2</v>
      </c>
      <c r="O70" s="73"/>
      <c r="P70" s="136"/>
      <c r="Q70" s="137">
        <f t="shared" si="25"/>
        <v>13019.064999999999</v>
      </c>
      <c r="S70" s="63">
        <v>0.1</v>
      </c>
      <c r="X70" s="138">
        <f t="shared" si="26"/>
        <v>1.0041593096641287E-5</v>
      </c>
      <c r="Y70" s="73">
        <f t="shared" si="27"/>
        <v>1.1445825030902461E-2</v>
      </c>
      <c r="Z70" s="56">
        <f t="shared" si="28"/>
        <v>-5437</v>
      </c>
      <c r="AA70" s="56">
        <f t="shared" si="29"/>
        <v>2.1444802430440616E-2</v>
      </c>
      <c r="AB70" s="56">
        <f t="shared" si="30"/>
        <v>-5.9049058792082811E-3</v>
      </c>
      <c r="AC70" s="56">
        <f t="shared" si="31"/>
        <v>2.1466599999257596E-2</v>
      </c>
      <c r="AD70" s="56">
        <f t="shared" si="32"/>
        <v>2.1797568816980112E-5</v>
      </c>
      <c r="AE70" s="140">
        <f t="shared" si="33"/>
        <v>4.7513400633098383E-11</v>
      </c>
      <c r="AF70" s="56">
        <f t="shared" si="34"/>
        <v>2.1466599999257596E-2</v>
      </c>
      <c r="AG70" s="69"/>
      <c r="AH70" s="56">
        <f t="shared" si="35"/>
        <v>2.7371505878465877E-2</v>
      </c>
      <c r="AI70" s="56">
        <f t="shared" si="36"/>
        <v>0.83363235688782888</v>
      </c>
      <c r="AJ70" s="56">
        <f t="shared" si="37"/>
        <v>0.93453045056418538</v>
      </c>
      <c r="AK70" s="56">
        <f t="shared" si="38"/>
        <v>0.24853744724737442</v>
      </c>
      <c r="AL70" s="56">
        <f t="shared" si="39"/>
        <v>2.1606796155669041</v>
      </c>
      <c r="AM70" s="56">
        <f t="shared" si="40"/>
        <v>1.8727479404135634</v>
      </c>
      <c r="AN70" s="56">
        <f t="shared" si="68"/>
        <v>1.8844222643915765</v>
      </c>
      <c r="AO70" s="56">
        <f t="shared" si="68"/>
        <v>1.8844221566058161</v>
      </c>
      <c r="AP70" s="56">
        <f t="shared" si="68"/>
        <v>1.884423324770339</v>
      </c>
      <c r="AQ70" s="56">
        <f t="shared" si="68"/>
        <v>1.8844106641690943</v>
      </c>
      <c r="AR70" s="56">
        <f t="shared" si="68"/>
        <v>1.884547853797873</v>
      </c>
      <c r="AS70" s="56">
        <f t="shared" si="68"/>
        <v>1.8830581680250527</v>
      </c>
      <c r="AT70" s="56">
        <f t="shared" si="68"/>
        <v>1.8988841160911418</v>
      </c>
      <c r="AU70" s="56">
        <f t="shared" si="42"/>
        <v>1.5999306891324983</v>
      </c>
      <c r="AV70" s="56"/>
      <c r="AW70" s="56"/>
      <c r="AX70" s="56"/>
      <c r="AY70" s="56"/>
      <c r="AZ70" s="56">
        <f t="shared" si="43"/>
        <v>1.0041593096641287E-5</v>
      </c>
      <c r="BA70" s="56">
        <f t="shared" si="44"/>
        <v>-9.9989773995381552E-3</v>
      </c>
      <c r="BB70" s="56">
        <f t="shared" si="45"/>
        <v>0.77572576582079633</v>
      </c>
      <c r="BC70" s="56">
        <f t="shared" si="46"/>
        <v>-0.42668725930946855</v>
      </c>
      <c r="BD70" s="56">
        <f t="shared" si="47"/>
        <v>-8.5446286539157118E-2</v>
      </c>
      <c r="BE70" s="56">
        <f t="shared" si="48"/>
        <v>-2.7775806666676401</v>
      </c>
      <c r="BF70" s="56">
        <f t="shared" si="49"/>
        <v>-5.4335214903276405</v>
      </c>
      <c r="BG70" s="56">
        <f t="shared" si="69"/>
        <v>-2.6798099531095745</v>
      </c>
      <c r="BH70" s="56">
        <f t="shared" si="69"/>
        <v>-2.6797974799187991</v>
      </c>
      <c r="BI70" s="56">
        <f t="shared" si="69"/>
        <v>-2.6798555314575441</v>
      </c>
      <c r="BJ70" s="56">
        <f t="shared" si="69"/>
        <v>-2.6795853392399205</v>
      </c>
      <c r="BK70" s="56">
        <f t="shared" si="69"/>
        <v>-2.6808425999234817</v>
      </c>
      <c r="BL70" s="56">
        <f t="shared" si="69"/>
        <v>-2.6749855834993488</v>
      </c>
      <c r="BM70" s="56">
        <f t="shared" si="69"/>
        <v>-2.7021286938627567</v>
      </c>
      <c r="BN70" s="56">
        <f t="shared" si="51"/>
        <v>-2.5728765225634698</v>
      </c>
      <c r="BO70" s="56"/>
      <c r="BP70" s="56">
        <v>3600</v>
      </c>
      <c r="BQ70" s="56">
        <f t="shared" si="71"/>
        <v>6.2077865062375746E-2</v>
      </c>
      <c r="BR70" s="56">
        <f t="shared" si="72"/>
        <v>5.5702433146117947E-2</v>
      </c>
      <c r="BS70" s="56">
        <f t="shared" si="73"/>
        <v>6.3754319162578014E-3</v>
      </c>
      <c r="BT70" s="56">
        <f t="shared" si="74"/>
        <v>1.0339112588616235</v>
      </c>
      <c r="BU70" s="56">
        <f t="shared" si="75"/>
        <v>0.48242810074628206</v>
      </c>
      <c r="BV70" s="56">
        <f t="shared" si="76"/>
        <v>1.4571668485906994</v>
      </c>
      <c r="BW70" s="56">
        <f t="shared" si="77"/>
        <v>0.89236967834966197</v>
      </c>
      <c r="BX70" s="56">
        <f t="shared" si="70"/>
        <v>7.443624317254466</v>
      </c>
      <c r="BY70" s="56">
        <f t="shared" si="70"/>
        <v>7.4436233602154145</v>
      </c>
      <c r="BZ70" s="56">
        <f t="shared" si="70"/>
        <v>7.443615339141874</v>
      </c>
      <c r="CA70" s="56">
        <f t="shared" si="70"/>
        <v>7.4435481192538182</v>
      </c>
      <c r="CB70" s="56">
        <f t="shared" si="70"/>
        <v>7.4429851965959397</v>
      </c>
      <c r="CC70" s="56">
        <f t="shared" si="70"/>
        <v>7.4382993058655584</v>
      </c>
      <c r="CD70" s="56">
        <f t="shared" si="70"/>
        <v>7.4010620193162096</v>
      </c>
      <c r="CE70" s="56">
        <f t="shared" si="78"/>
        <v>7.169374230828601</v>
      </c>
      <c r="CG70" s="56"/>
      <c r="CH70" s="71"/>
      <c r="CI70" s="56">
        <f t="shared" si="86"/>
        <v>3600</v>
      </c>
      <c r="CJ70" s="56">
        <f t="shared" si="87"/>
        <v>7.671890857479137E-2</v>
      </c>
      <c r="CK70" s="71" t="e">
        <f>#REF!+#REF!*CI70+#REF!*CI70^2</f>
        <v>#REF!</v>
      </c>
      <c r="CL70" s="56">
        <f t="shared" si="79"/>
        <v>1.464104351241562E-2</v>
      </c>
      <c r="CM70" s="56">
        <f t="shared" si="80"/>
        <v>0.82459270318200728</v>
      </c>
      <c r="CN70" s="56">
        <f t="shared" si="81"/>
        <v>0.62442490153294949</v>
      </c>
      <c r="CO70" s="56">
        <f t="shared" si="82"/>
        <v>2.3903829263993783</v>
      </c>
      <c r="CP70" s="56">
        <f t="shared" si="83"/>
        <v>2.5359771169269303</v>
      </c>
      <c r="CQ70" s="56">
        <f t="shared" si="84"/>
        <v>14.774781302728687</v>
      </c>
      <c r="CR70" s="56">
        <f t="shared" si="84"/>
        <v>14.774779660863469</v>
      </c>
      <c r="CS70" s="56">
        <f t="shared" si="84"/>
        <v>14.774791153042772</v>
      </c>
      <c r="CT70" s="56">
        <f t="shared" si="84"/>
        <v>14.774710710184285</v>
      </c>
      <c r="CU70" s="56">
        <f t="shared" si="84"/>
        <v>14.775273610141751</v>
      </c>
      <c r="CV70" s="56">
        <f t="shared" si="84"/>
        <v>14.771325686786824</v>
      </c>
      <c r="CW70" s="56">
        <f t="shared" si="84"/>
        <v>14.79858704750491</v>
      </c>
      <c r="CX70" s="56">
        <f t="shared" si="85"/>
        <v>14.581936708211131</v>
      </c>
    </row>
    <row r="71" spans="1:102" s="62" customFormat="1" ht="12.95" customHeight="1" x14ac:dyDescent="0.2">
      <c r="A71" s="59" t="s">
        <v>158</v>
      </c>
      <c r="B71" s="62" t="s">
        <v>131</v>
      </c>
      <c r="C71" s="59">
        <v>28053.456999999999</v>
      </c>
      <c r="D71" s="59" t="s">
        <v>150</v>
      </c>
      <c r="E71" s="62">
        <f t="shared" si="21"/>
        <v>-5430.9911583164976</v>
      </c>
      <c r="F71" s="73">
        <f t="shared" si="22"/>
        <v>-5431</v>
      </c>
      <c r="G71" s="62">
        <f t="shared" si="23"/>
        <v>2.341579999847454E-2</v>
      </c>
      <c r="I71" s="73">
        <f t="shared" si="67"/>
        <v>2.341579999847454E-2</v>
      </c>
      <c r="O71" s="73"/>
      <c r="P71" s="136"/>
      <c r="Q71" s="137">
        <f t="shared" si="25"/>
        <v>13034.956999999999</v>
      </c>
      <c r="S71" s="63">
        <v>0.1</v>
      </c>
      <c r="X71" s="138">
        <f t="shared" si="26"/>
        <v>1.4538163862480055E-5</v>
      </c>
      <c r="Y71" s="73">
        <f t="shared" si="27"/>
        <v>1.1358369151697913E-2</v>
      </c>
      <c r="Z71" s="56">
        <f t="shared" si="28"/>
        <v>-5431</v>
      </c>
      <c r="AA71" s="56">
        <f t="shared" si="29"/>
        <v>2.1513038963706738E-2</v>
      </c>
      <c r="AB71" s="56">
        <f t="shared" si="30"/>
        <v>-4.0277385632758941E-3</v>
      </c>
      <c r="AC71" s="56">
        <f t="shared" si="31"/>
        <v>2.341579999847454E-2</v>
      </c>
      <c r="AD71" s="56">
        <f t="shared" si="32"/>
        <v>1.9027610347678026E-3</v>
      </c>
      <c r="AE71" s="140">
        <f t="shared" si="33"/>
        <v>3.6204995554306388E-7</v>
      </c>
      <c r="AF71" s="56">
        <f t="shared" si="34"/>
        <v>2.341579999847454E-2</v>
      </c>
      <c r="AG71" s="69"/>
      <c r="AH71" s="56">
        <f t="shared" si="35"/>
        <v>2.7443538561750434E-2</v>
      </c>
      <c r="AI71" s="56">
        <f t="shared" si="36"/>
        <v>0.83289867030487563</v>
      </c>
      <c r="AJ71" s="56">
        <f t="shared" si="37"/>
        <v>0.9355779835255027</v>
      </c>
      <c r="AK71" s="56">
        <f t="shared" si="38"/>
        <v>0.24804475598782871</v>
      </c>
      <c r="AL71" s="56">
        <f t="shared" si="39"/>
        <v>2.1636345585524284</v>
      </c>
      <c r="AM71" s="56">
        <f t="shared" si="40"/>
        <v>1.8794256591902849</v>
      </c>
      <c r="AN71" s="56">
        <f t="shared" ref="AN71:AT80" si="88">$AU71+$AB$7*SIN(AO71)</f>
        <v>1.8878061674555244</v>
      </c>
      <c r="AO71" s="56">
        <f t="shared" si="88"/>
        <v>1.8878060516193718</v>
      </c>
      <c r="AP71" s="56">
        <f t="shared" si="88"/>
        <v>1.8878072940765898</v>
      </c>
      <c r="AQ71" s="56">
        <f t="shared" si="88"/>
        <v>1.8877939672495463</v>
      </c>
      <c r="AR71" s="56">
        <f t="shared" si="88"/>
        <v>1.8879368850466189</v>
      </c>
      <c r="AS71" s="56">
        <f t="shared" si="88"/>
        <v>1.886400964268188</v>
      </c>
      <c r="AT71" s="56">
        <f t="shared" si="88"/>
        <v>1.9025476168299813</v>
      </c>
      <c r="AU71" s="56">
        <f t="shared" si="42"/>
        <v>1.6036284495895279</v>
      </c>
      <c r="AV71" s="56"/>
      <c r="AW71" s="56"/>
      <c r="AX71" s="56"/>
      <c r="AY71" s="56"/>
      <c r="AZ71" s="56">
        <f t="shared" si="43"/>
        <v>1.4538163862480055E-5</v>
      </c>
      <c r="BA71" s="56">
        <f t="shared" si="44"/>
        <v>-1.0154669812008825E-2</v>
      </c>
      <c r="BB71" s="56">
        <f t="shared" si="45"/>
        <v>0.77637273074010904</v>
      </c>
      <c r="BC71" s="56">
        <f t="shared" si="46"/>
        <v>-0.43345628728536273</v>
      </c>
      <c r="BD71" s="56">
        <f t="shared" si="47"/>
        <v>-8.7125452328032302E-2</v>
      </c>
      <c r="BE71" s="56">
        <f t="shared" si="48"/>
        <v>-2.7700827774696131</v>
      </c>
      <c r="BF71" s="56">
        <f t="shared" si="49"/>
        <v>-5.3213757503870145</v>
      </c>
      <c r="BG71" s="56">
        <f t="shared" ref="BG71:BM80" si="89">$BN71+$BB$7*SIN(BH71)</f>
        <v>-2.6704307058148582</v>
      </c>
      <c r="BH71" s="56">
        <f t="shared" si="89"/>
        <v>-2.6704183767578797</v>
      </c>
      <c r="BI71" s="56">
        <f t="shared" si="89"/>
        <v>-2.6704760291136429</v>
      </c>
      <c r="BJ71" s="56">
        <f t="shared" si="89"/>
        <v>-2.6702064242603147</v>
      </c>
      <c r="BK71" s="56">
        <f t="shared" si="89"/>
        <v>-2.6714668835255315</v>
      </c>
      <c r="BL71" s="56">
        <f t="shared" si="89"/>
        <v>-2.665566982827229</v>
      </c>
      <c r="BM71" s="56">
        <f t="shared" si="89"/>
        <v>-2.6930337981512893</v>
      </c>
      <c r="BN71" s="56">
        <f t="shared" si="51"/>
        <v>-2.5614868048048498</v>
      </c>
      <c r="BO71" s="56"/>
      <c r="BP71" s="56">
        <v>3800</v>
      </c>
      <c r="BQ71" s="56">
        <f t="shared" si="71"/>
        <v>6.9564752720776182E-2</v>
      </c>
      <c r="BR71" s="56">
        <f t="shared" si="72"/>
        <v>5.8590827728626935E-2</v>
      </c>
      <c r="BS71" s="56">
        <f t="shared" si="73"/>
        <v>1.0973924992149249E-2</v>
      </c>
      <c r="BT71" s="56">
        <f t="shared" si="74"/>
        <v>0.99053291061462734</v>
      </c>
      <c r="BU71" s="56">
        <f t="shared" si="75"/>
        <v>0.60416164636139913</v>
      </c>
      <c r="BV71" s="56">
        <f t="shared" si="76"/>
        <v>1.6024556152947047</v>
      </c>
      <c r="BW71" s="56">
        <f t="shared" si="77"/>
        <v>1.0321712348785788</v>
      </c>
      <c r="BX71" s="56">
        <f t="shared" si="70"/>
        <v>7.5806069895106472</v>
      </c>
      <c r="BY71" s="56">
        <f t="shared" si="70"/>
        <v>7.5806068722684934</v>
      </c>
      <c r="BZ71" s="56">
        <f t="shared" si="70"/>
        <v>7.5806054202929056</v>
      </c>
      <c r="CA71" s="56">
        <f t="shared" si="70"/>
        <v>7.5805874390464441</v>
      </c>
      <c r="CB71" s="56">
        <f t="shared" si="70"/>
        <v>7.580364855005568</v>
      </c>
      <c r="CC71" s="56">
        <f t="shared" si="70"/>
        <v>7.5776240313887477</v>
      </c>
      <c r="CD71" s="56">
        <f t="shared" si="70"/>
        <v>7.5458157691271106</v>
      </c>
      <c r="CE71" s="56">
        <f t="shared" si="78"/>
        <v>7.2926329127295881</v>
      </c>
      <c r="CG71" s="56"/>
      <c r="CH71" s="71"/>
      <c r="CI71" s="56">
        <f t="shared" si="86"/>
        <v>3800</v>
      </c>
      <c r="CJ71" s="56">
        <f t="shared" si="87"/>
        <v>7.938077076482096E-2</v>
      </c>
      <c r="CK71" s="71" t="e">
        <f>#REF!+#REF!*CI71+#REF!*CI71^2</f>
        <v>#REF!</v>
      </c>
      <c r="CL71" s="56">
        <f t="shared" si="79"/>
        <v>9.8160180440447758E-3</v>
      </c>
      <c r="CM71" s="56">
        <f t="shared" si="80"/>
        <v>0.78740408489760072</v>
      </c>
      <c r="CN71" s="56">
        <f t="shared" si="81"/>
        <v>0.39469089328434537</v>
      </c>
      <c r="CO71" s="56">
        <f t="shared" si="82"/>
        <v>2.6590465532928067</v>
      </c>
      <c r="CP71" s="56">
        <f t="shared" si="83"/>
        <v>4.0639435129601589</v>
      </c>
      <c r="CQ71" s="56">
        <f t="shared" si="84"/>
        <v>15.098899687723462</v>
      </c>
      <c r="CR71" s="56">
        <f t="shared" si="84"/>
        <v>15.098890548343958</v>
      </c>
      <c r="CS71" s="56">
        <f t="shared" si="84"/>
        <v>15.098936977400491</v>
      </c>
      <c r="CT71" s="56">
        <f t="shared" si="84"/>
        <v>15.09870109708266</v>
      </c>
      <c r="CU71" s="56">
        <f t="shared" si="84"/>
        <v>15.099899072482494</v>
      </c>
      <c r="CV71" s="56">
        <f t="shared" si="84"/>
        <v>15.093804437194164</v>
      </c>
      <c r="CW71" s="56">
        <f t="shared" si="84"/>
        <v>15.124548622327845</v>
      </c>
      <c r="CX71" s="56">
        <f t="shared" si="85"/>
        <v>14.961593966831796</v>
      </c>
    </row>
    <row r="72" spans="1:102" s="62" customFormat="1" ht="12.95" customHeight="1" x14ac:dyDescent="0.2">
      <c r="A72" s="59" t="s">
        <v>159</v>
      </c>
      <c r="B72" s="62" t="s">
        <v>131</v>
      </c>
      <c r="C72" s="59">
        <v>28103.785</v>
      </c>
      <c r="D72" s="59" t="s">
        <v>150</v>
      </c>
      <c r="E72" s="62">
        <f t="shared" si="21"/>
        <v>-5411.9875689761784</v>
      </c>
      <c r="F72" s="73">
        <f t="shared" si="22"/>
        <v>-5412</v>
      </c>
      <c r="G72" s="62">
        <f t="shared" si="23"/>
        <v>3.292160000273725E-2</v>
      </c>
      <c r="I72" s="73">
        <f t="shared" si="67"/>
        <v>3.292160000273725E-2</v>
      </c>
      <c r="O72" s="73"/>
      <c r="P72" s="136"/>
      <c r="Q72" s="137">
        <f t="shared" si="25"/>
        <v>13085.285</v>
      </c>
      <c r="S72" s="63">
        <v>0.1</v>
      </c>
      <c r="X72" s="138">
        <f t="shared" si="26"/>
        <v>4.7686204383040193E-5</v>
      </c>
      <c r="Y72" s="73">
        <f t="shared" si="27"/>
        <v>1.1084428852828617E-2</v>
      </c>
      <c r="Z72" s="56">
        <f t="shared" si="28"/>
        <v>-5412</v>
      </c>
      <c r="AA72" s="56">
        <f t="shared" si="29"/>
        <v>2.1727026374217435E-2</v>
      </c>
      <c r="AB72" s="56">
        <f t="shared" si="30"/>
        <v>5.2524448564364445E-3</v>
      </c>
      <c r="AC72" s="56">
        <f t="shared" si="31"/>
        <v>3.292160000273725E-2</v>
      </c>
      <c r="AD72" s="56">
        <f t="shared" si="32"/>
        <v>1.1194573628519815E-2</v>
      </c>
      <c r="AE72" s="140">
        <f t="shared" si="33"/>
        <v>1.2531847872435131E-5</v>
      </c>
      <c r="AF72" s="56">
        <f t="shared" si="34"/>
        <v>3.292160000273725E-2</v>
      </c>
      <c r="AG72" s="69"/>
      <c r="AH72" s="56">
        <f t="shared" si="35"/>
        <v>2.7669155146300806E-2</v>
      </c>
      <c r="AI72" s="56">
        <f t="shared" si="36"/>
        <v>0.83059339931985443</v>
      </c>
      <c r="AJ72" s="56">
        <f t="shared" si="37"/>
        <v>0.93882947903596059</v>
      </c>
      <c r="AK72" s="56">
        <f t="shared" si="38"/>
        <v>0.24647608201393062</v>
      </c>
      <c r="AL72" s="56">
        <f t="shared" si="39"/>
        <v>2.1729577421664055</v>
      </c>
      <c r="AM72" s="56">
        <f t="shared" si="40"/>
        <v>1.9007400076639529</v>
      </c>
      <c r="AN72" s="56">
        <f t="shared" si="88"/>
        <v>1.8985022941223721</v>
      </c>
      <c r="AO72" s="56">
        <f t="shared" si="88"/>
        <v>1.898502149616542</v>
      </c>
      <c r="AP72" s="56">
        <f t="shared" si="88"/>
        <v>1.8985036507303434</v>
      </c>
      <c r="AQ72" s="56">
        <f t="shared" si="88"/>
        <v>1.8984880569695508</v>
      </c>
      <c r="AR72" s="56">
        <f t="shared" si="88"/>
        <v>1.8986500120742513</v>
      </c>
      <c r="AS72" s="56">
        <f t="shared" si="88"/>
        <v>1.8969641857824922</v>
      </c>
      <c r="AT72" s="56">
        <f t="shared" si="88"/>
        <v>1.914121740606332</v>
      </c>
      <c r="AU72" s="56">
        <f t="shared" si="42"/>
        <v>1.6153380243701214</v>
      </c>
      <c r="AV72" s="56"/>
      <c r="AW72" s="56"/>
      <c r="AX72" s="56"/>
      <c r="AY72" s="56"/>
      <c r="AZ72" s="56">
        <f t="shared" si="43"/>
        <v>4.7686204383040193E-5</v>
      </c>
      <c r="BA72" s="56">
        <f t="shared" si="44"/>
        <v>-1.0642597521388818E-2</v>
      </c>
      <c r="BB72" s="56">
        <f t="shared" si="45"/>
        <v>0.77851204392784135</v>
      </c>
      <c r="BC72" s="56">
        <f t="shared" si="46"/>
        <v>-0.45480442126120774</v>
      </c>
      <c r="BD72" s="56">
        <f t="shared" si="47"/>
        <v>-9.2428812147390002E-2</v>
      </c>
      <c r="BE72" s="56">
        <f t="shared" si="48"/>
        <v>-2.7462547500782071</v>
      </c>
      <c r="BF72" s="56">
        <f t="shared" si="49"/>
        <v>-4.992901513613039</v>
      </c>
      <c r="BG72" s="56">
        <f t="shared" si="89"/>
        <v>-2.6406768214471832</v>
      </c>
      <c r="BH72" s="56">
        <f t="shared" si="89"/>
        <v>-2.6406650272913001</v>
      </c>
      <c r="BI72" s="56">
        <f t="shared" si="89"/>
        <v>-2.6407210522189186</v>
      </c>
      <c r="BJ72" s="56">
        <f t="shared" si="89"/>
        <v>-2.6404549057376796</v>
      </c>
      <c r="BK72" s="56">
        <f t="shared" si="89"/>
        <v>-2.6417188897965507</v>
      </c>
      <c r="BL72" s="56">
        <f t="shared" si="89"/>
        <v>-2.6357081426821143</v>
      </c>
      <c r="BM72" s="56">
        <f t="shared" si="89"/>
        <v>-2.6641193098078335</v>
      </c>
      <c r="BN72" s="56">
        <f t="shared" si="51"/>
        <v>-2.5254193652358863</v>
      </c>
      <c r="BO72" s="56"/>
      <c r="BP72" s="56">
        <v>4000</v>
      </c>
      <c r="BQ72" s="56">
        <f t="shared" si="71"/>
        <v>7.673667355972158E-2</v>
      </c>
      <c r="BR72" s="56">
        <f t="shared" si="72"/>
        <v>6.154523792130577E-2</v>
      </c>
      <c r="BS72" s="56">
        <f t="shared" si="73"/>
        <v>1.5191435638415809E-2</v>
      </c>
      <c r="BT72" s="56">
        <f t="shared" si="74"/>
        <v>0.95080120946621116</v>
      </c>
      <c r="BU72" s="56">
        <f t="shared" si="75"/>
        <v>0.70491650432177744</v>
      </c>
      <c r="BV72" s="56">
        <f t="shared" si="76"/>
        <v>1.7360476588058047</v>
      </c>
      <c r="BW72" s="56">
        <f t="shared" si="77"/>
        <v>1.1805832803714154</v>
      </c>
      <c r="BX72" s="56">
        <f t="shared" ref="BX72:CD77" si="90">$CE72+$AB$7*SIN(BY72)</f>
        <v>7.7119607970597892</v>
      </c>
      <c r="BY72" s="56">
        <f t="shared" si="90"/>
        <v>7.7119607934697703</v>
      </c>
      <c r="BZ72" s="56">
        <f t="shared" si="90"/>
        <v>7.7119607086655249</v>
      </c>
      <c r="CA72" s="56">
        <f t="shared" si="90"/>
        <v>7.7119587054149932</v>
      </c>
      <c r="CB72" s="56">
        <f t="shared" si="90"/>
        <v>7.7119113926803369</v>
      </c>
      <c r="CC72" s="56">
        <f t="shared" si="90"/>
        <v>7.7107984756439265</v>
      </c>
      <c r="CD72" s="56">
        <f t="shared" si="90"/>
        <v>7.6867278545501359</v>
      </c>
      <c r="CE72" s="56">
        <f t="shared" si="78"/>
        <v>7.4158915946305752</v>
      </c>
      <c r="CG72" s="56"/>
      <c r="CH72" s="71"/>
      <c r="CI72" s="56">
        <f t="shared" si="86"/>
        <v>4000</v>
      </c>
      <c r="CJ72" s="56">
        <f t="shared" si="87"/>
        <v>8.0926184253947167E-2</v>
      </c>
      <c r="CK72" s="71" t="e">
        <f>#REF!+#REF!*CI72+#REF!*CI72^2</f>
        <v>#REF!</v>
      </c>
      <c r="CL72" s="56">
        <f t="shared" si="79"/>
        <v>4.1895106942255837E-3</v>
      </c>
      <c r="CM72" s="56">
        <f t="shared" si="80"/>
        <v>0.76647634599361292</v>
      </c>
      <c r="CN72" s="56">
        <f t="shared" si="81"/>
        <v>0.15539212602191027</v>
      </c>
      <c r="CO72" s="56">
        <f t="shared" si="82"/>
        <v>2.9087535720073556</v>
      </c>
      <c r="CP72" s="56">
        <f t="shared" si="83"/>
        <v>8.5507816754473307</v>
      </c>
      <c r="CQ72" s="56">
        <f t="shared" si="84"/>
        <v>15.411392311805336</v>
      </c>
      <c r="CR72" s="56">
        <f t="shared" si="84"/>
        <v>15.411379825147757</v>
      </c>
      <c r="CS72" s="56">
        <f t="shared" si="84"/>
        <v>15.411434227636706</v>
      </c>
      <c r="CT72" s="56">
        <f t="shared" si="84"/>
        <v>15.411197197559824</v>
      </c>
      <c r="CU72" s="56">
        <f t="shared" si="84"/>
        <v>15.412229805344859</v>
      </c>
      <c r="CV72" s="56">
        <f t="shared" si="84"/>
        <v>15.407728916656689</v>
      </c>
      <c r="CW72" s="56">
        <f t="shared" si="84"/>
        <v>15.42730275268767</v>
      </c>
      <c r="CX72" s="56">
        <f t="shared" si="85"/>
        <v>15.341251225452456</v>
      </c>
    </row>
    <row r="73" spans="1:102" s="62" customFormat="1" ht="12.95" customHeight="1" x14ac:dyDescent="0.2">
      <c r="A73" s="59" t="s">
        <v>158</v>
      </c>
      <c r="B73" s="62" t="s">
        <v>131</v>
      </c>
      <c r="C73" s="59">
        <v>28106.429</v>
      </c>
      <c r="D73" s="59" t="s">
        <v>150</v>
      </c>
      <c r="E73" s="62">
        <f t="shared" si="21"/>
        <v>-5410.9892084171297</v>
      </c>
      <c r="F73" s="73">
        <f t="shared" si="22"/>
        <v>-5411</v>
      </c>
      <c r="G73" s="62">
        <f t="shared" si="23"/>
        <v>2.8579800000443356E-2</v>
      </c>
      <c r="I73" s="73">
        <f t="shared" si="67"/>
        <v>2.8579800000443356E-2</v>
      </c>
      <c r="O73" s="73"/>
      <c r="P73" s="136"/>
      <c r="Q73" s="137">
        <f t="shared" si="25"/>
        <v>13087.929</v>
      </c>
      <c r="S73" s="63">
        <v>0.1</v>
      </c>
      <c r="X73" s="138">
        <f t="shared" si="26"/>
        <v>3.0658809468308901E-5</v>
      </c>
      <c r="Y73" s="73">
        <f t="shared" si="27"/>
        <v>1.107014281696061E-2</v>
      </c>
      <c r="Z73" s="56">
        <f t="shared" si="28"/>
        <v>-5411</v>
      </c>
      <c r="AA73" s="56">
        <f t="shared" si="29"/>
        <v>2.1738200760121111E-2</v>
      </c>
      <c r="AB73" s="56">
        <f t="shared" si="30"/>
        <v>8.9887491034985889E-4</v>
      </c>
      <c r="AC73" s="56">
        <f t="shared" si="31"/>
        <v>2.8579800000443356E-2</v>
      </c>
      <c r="AD73" s="56">
        <f t="shared" si="32"/>
        <v>6.841599240322245E-3</v>
      </c>
      <c r="AE73" s="140">
        <f t="shared" si="33"/>
        <v>4.6807480165177917E-6</v>
      </c>
      <c r="AF73" s="56">
        <f t="shared" si="34"/>
        <v>2.8579800000443356E-2</v>
      </c>
      <c r="AG73" s="69"/>
      <c r="AH73" s="56">
        <f t="shared" si="35"/>
        <v>2.7680925090093497E-2</v>
      </c>
      <c r="AI73" s="56">
        <f t="shared" si="36"/>
        <v>0.83047282719541526</v>
      </c>
      <c r="AJ73" s="56">
        <f t="shared" si="37"/>
        <v>0.93899786129377827</v>
      </c>
      <c r="AK73" s="56">
        <f t="shared" si="38"/>
        <v>0.24639316759972182</v>
      </c>
      <c r="AL73" s="56">
        <f t="shared" si="39"/>
        <v>2.1734470083242292</v>
      </c>
      <c r="AM73" s="56">
        <f t="shared" si="40"/>
        <v>1.9018689791831211</v>
      </c>
      <c r="AN73" s="56">
        <f t="shared" si="88"/>
        <v>1.899064428766787</v>
      </c>
      <c r="AO73" s="56">
        <f t="shared" si="88"/>
        <v>1.8990642826103081</v>
      </c>
      <c r="AP73" s="56">
        <f t="shared" si="88"/>
        <v>1.8990657983648003</v>
      </c>
      <c r="AQ73" s="56">
        <f t="shared" si="88"/>
        <v>1.8990500785034119</v>
      </c>
      <c r="AR73" s="56">
        <f t="shared" si="88"/>
        <v>1.899213073650251</v>
      </c>
      <c r="AS73" s="56">
        <f t="shared" si="88"/>
        <v>1.8975192128563647</v>
      </c>
      <c r="AT73" s="56">
        <f t="shared" si="88"/>
        <v>1.9147297700078592</v>
      </c>
      <c r="AU73" s="56">
        <f t="shared" si="42"/>
        <v>1.6159543177796265</v>
      </c>
      <c r="AV73" s="56"/>
      <c r="AW73" s="56"/>
      <c r="AX73" s="56"/>
      <c r="AY73" s="56"/>
      <c r="AZ73" s="56">
        <f t="shared" si="43"/>
        <v>3.0658809468308901E-5</v>
      </c>
      <c r="BA73" s="56">
        <f t="shared" si="44"/>
        <v>-1.0668057943160501E-2</v>
      </c>
      <c r="BB73" s="56">
        <f t="shared" si="45"/>
        <v>0.77862847465954099</v>
      </c>
      <c r="BC73" s="56">
        <f t="shared" si="46"/>
        <v>-0.45592423353923711</v>
      </c>
      <c r="BD73" s="56">
        <f t="shared" si="47"/>
        <v>-9.2707323165101191E-2</v>
      </c>
      <c r="BE73" s="56">
        <f t="shared" si="48"/>
        <v>-2.7449969651930095</v>
      </c>
      <c r="BF73" s="56">
        <f t="shared" si="49"/>
        <v>-4.9766459605225455</v>
      </c>
      <c r="BG73" s="56">
        <f t="shared" si="89"/>
        <v>-2.6391085320103351</v>
      </c>
      <c r="BH73" s="56">
        <f t="shared" si="89"/>
        <v>-2.639096769074869</v>
      </c>
      <c r="BI73" s="56">
        <f t="shared" si="89"/>
        <v>-2.6391526937843048</v>
      </c>
      <c r="BJ73" s="56">
        <f t="shared" si="89"/>
        <v>-2.6388867947146557</v>
      </c>
      <c r="BK73" s="56">
        <f t="shared" si="89"/>
        <v>-2.6401506893833968</v>
      </c>
      <c r="BL73" s="56">
        <f t="shared" si="89"/>
        <v>-2.6341351631218943</v>
      </c>
      <c r="BM73" s="56">
        <f t="shared" si="89"/>
        <v>-2.6625925774891415</v>
      </c>
      <c r="BN73" s="56">
        <f t="shared" si="51"/>
        <v>-2.5235210789427827</v>
      </c>
      <c r="BO73" s="56"/>
      <c r="BP73" s="56">
        <v>4200</v>
      </c>
      <c r="BQ73" s="56">
        <f t="shared" si="71"/>
        <v>8.3564402101206608E-2</v>
      </c>
      <c r="BR73" s="56">
        <f t="shared" si="72"/>
        <v>6.4565663724154454E-2</v>
      </c>
      <c r="BS73" s="56">
        <f t="shared" si="73"/>
        <v>1.8998738377052155E-2</v>
      </c>
      <c r="BT73" s="56">
        <f t="shared" si="74"/>
        <v>0.91487075307682597</v>
      </c>
      <c r="BU73" s="56">
        <f t="shared" si="75"/>
        <v>0.7868459446084467</v>
      </c>
      <c r="BV73" s="56">
        <f t="shared" si="76"/>
        <v>1.8594237688075463</v>
      </c>
      <c r="BW73" s="56">
        <f t="shared" si="77"/>
        <v>1.3400680092925132</v>
      </c>
      <c r="BX73" s="56">
        <f t="shared" si="90"/>
        <v>7.8381933507795338</v>
      </c>
      <c r="BY73" s="56">
        <f t="shared" si="90"/>
        <v>7.8381933507794832</v>
      </c>
      <c r="BZ73" s="56">
        <f t="shared" si="90"/>
        <v>7.8381933507688268</v>
      </c>
      <c r="CA73" s="56">
        <f t="shared" si="90"/>
        <v>7.8381933485119806</v>
      </c>
      <c r="CB73" s="56">
        <f t="shared" si="90"/>
        <v>7.83819287055291</v>
      </c>
      <c r="CC73" s="56">
        <f t="shared" si="90"/>
        <v>7.838091971430341</v>
      </c>
      <c r="CD73" s="56">
        <f t="shared" si="90"/>
        <v>7.823530412063243</v>
      </c>
      <c r="CE73" s="56">
        <f t="shared" si="78"/>
        <v>7.5391502765315623</v>
      </c>
      <c r="CG73" s="56"/>
      <c r="CH73" s="71"/>
      <c r="CI73" s="56">
        <f>BP73</f>
        <v>4200</v>
      </c>
      <c r="CJ73" s="56">
        <f>BQ73+CL73</f>
        <v>8.1827613760652632E-2</v>
      </c>
      <c r="CK73" s="71" t="e">
        <f>#REF!+#REF!*CI73+#REF!*CI73^2</f>
        <v>#REF!</v>
      </c>
      <c r="CL73" s="56">
        <f>$BB$6*($BB$11/CM73*CN73+$BB$12)</f>
        <v>-1.7367883405539765E-3</v>
      </c>
      <c r="CM73" s="56">
        <f>1+$BB$7*COS(CO73)</f>
        <v>0.76000801571978405</v>
      </c>
      <c r="CN73" s="56">
        <f>SIN(CO73+RADIANS($BB$9))</f>
        <v>-8.4885426614146733E-2</v>
      </c>
      <c r="CO73" s="56">
        <f>2*ATAN(CP73)</f>
        <v>-3.1334196470011912</v>
      </c>
      <c r="CP73" s="56">
        <f>TAN(CQ73/2)*SQRT((1+$BB$7)/(1-$BB$7))</f>
        <v>-244.70662605002957</v>
      </c>
      <c r="CQ73" s="56">
        <f t="shared" ref="CQ73:CW77" si="91">$CX73+$BB$7*SIN(CR73)</f>
        <v>15.718402880206451</v>
      </c>
      <c r="CR73" s="56">
        <f t="shared" si="91"/>
        <v>15.718403473719118</v>
      </c>
      <c r="CS73" s="56">
        <f t="shared" si="91"/>
        <v>15.718401000614927</v>
      </c>
      <c r="CT73" s="56">
        <f t="shared" si="91"/>
        <v>15.718411305777623</v>
      </c>
      <c r="CU73" s="56">
        <f t="shared" si="91"/>
        <v>15.71836836526564</v>
      </c>
      <c r="CV73" s="56">
        <f t="shared" si="91"/>
        <v>15.718547293918945</v>
      </c>
      <c r="CW73" s="56">
        <f t="shared" si="91"/>
        <v>15.717801718976252</v>
      </c>
      <c r="CX73" s="56">
        <f>RADIANS($BB$9)+$BB$18*(CI73-BB$15)</f>
        <v>15.720908484073117</v>
      </c>
    </row>
    <row r="74" spans="1:102" s="62" customFormat="1" ht="12.95" customHeight="1" x14ac:dyDescent="0.2">
      <c r="A74" s="59" t="s">
        <v>158</v>
      </c>
      <c r="B74" s="62" t="s">
        <v>131</v>
      </c>
      <c r="C74" s="59">
        <v>28122.31</v>
      </c>
      <c r="D74" s="59" t="s">
        <v>150</v>
      </c>
      <c r="E74" s="62">
        <f t="shared" si="21"/>
        <v>-5404.9926259518297</v>
      </c>
      <c r="F74" s="73">
        <f t="shared" si="22"/>
        <v>-5405</v>
      </c>
      <c r="G74" s="62">
        <f t="shared" si="23"/>
        <v>1.9529000004695263E-2</v>
      </c>
      <c r="I74" s="73">
        <f t="shared" si="67"/>
        <v>1.9529000004695263E-2</v>
      </c>
      <c r="O74" s="73"/>
      <c r="P74" s="136"/>
      <c r="Q74" s="137">
        <f t="shared" si="25"/>
        <v>13103.810000000001</v>
      </c>
      <c r="S74" s="63">
        <v>0.1</v>
      </c>
      <c r="X74" s="138">
        <f t="shared" si="26"/>
        <v>7.3004806687286588E-6</v>
      </c>
      <c r="Y74" s="73">
        <f t="shared" si="27"/>
        <v>1.0984714973910851E-2</v>
      </c>
      <c r="Z74" s="56">
        <f t="shared" si="28"/>
        <v>-5405</v>
      </c>
      <c r="AA74" s="56">
        <f t="shared" si="29"/>
        <v>2.1805062256008156E-2</v>
      </c>
      <c r="AB74" s="56">
        <f t="shared" si="30"/>
        <v>-8.2223252704240538E-3</v>
      </c>
      <c r="AC74" s="56">
        <f t="shared" si="31"/>
        <v>1.9529000004695263E-2</v>
      </c>
      <c r="AD74" s="56">
        <f t="shared" si="32"/>
        <v>-2.2760622513128929E-3</v>
      </c>
      <c r="AE74" s="140">
        <f t="shared" si="33"/>
        <v>5.1804593718515149E-7</v>
      </c>
      <c r="AF74" s="56">
        <f t="shared" si="34"/>
        <v>1.9529000004695263E-2</v>
      </c>
      <c r="AG74" s="69"/>
      <c r="AH74" s="56">
        <f t="shared" si="35"/>
        <v>2.7751325275119317E-2</v>
      </c>
      <c r="AI74" s="56">
        <f t="shared" si="36"/>
        <v>0.82975097999577996</v>
      </c>
      <c r="AJ74" s="56">
        <f t="shared" si="37"/>
        <v>0.9400024170224569</v>
      </c>
      <c r="AK74" s="56">
        <f t="shared" si="38"/>
        <v>0.24589495022578814</v>
      </c>
      <c r="AL74" s="56">
        <f t="shared" si="39"/>
        <v>2.1763796270739348</v>
      </c>
      <c r="AM74" s="56">
        <f t="shared" si="40"/>
        <v>1.9086580220913916</v>
      </c>
      <c r="AN74" s="56">
        <f t="shared" si="88"/>
        <v>1.9024355252384035</v>
      </c>
      <c r="AO74" s="56">
        <f t="shared" si="88"/>
        <v>1.9024353688631919</v>
      </c>
      <c r="AP74" s="56">
        <f t="shared" si="88"/>
        <v>1.9024369747084691</v>
      </c>
      <c r="AQ74" s="56">
        <f t="shared" si="88"/>
        <v>1.9024204836370251</v>
      </c>
      <c r="AR74" s="56">
        <f t="shared" si="88"/>
        <v>1.9025897995156407</v>
      </c>
      <c r="AS74" s="56">
        <f t="shared" si="88"/>
        <v>1.9008474328737537</v>
      </c>
      <c r="AT74" s="56">
        <f t="shared" si="88"/>
        <v>1.9183755634465016</v>
      </c>
      <c r="AU74" s="56">
        <f t="shared" si="42"/>
        <v>1.6196520782366561</v>
      </c>
      <c r="AV74" s="56"/>
      <c r="AW74" s="56"/>
      <c r="AX74" s="56"/>
      <c r="AY74" s="56"/>
      <c r="AZ74" s="56">
        <f t="shared" si="43"/>
        <v>7.3004806687286588E-6</v>
      </c>
      <c r="BA74" s="56">
        <f t="shared" si="44"/>
        <v>-1.0820347282097305E-2</v>
      </c>
      <c r="BB74" s="56">
        <f t="shared" si="45"/>
        <v>0.77933515830876121</v>
      </c>
      <c r="BC74" s="56">
        <f t="shared" si="46"/>
        <v>-0.46263495529863369</v>
      </c>
      <c r="BD74" s="56">
        <f t="shared" si="47"/>
        <v>-9.4377050395636569E-2</v>
      </c>
      <c r="BE74" s="56">
        <f t="shared" si="48"/>
        <v>-2.737442295877567</v>
      </c>
      <c r="BF74" s="56">
        <f t="shared" si="49"/>
        <v>-4.8811108183620151</v>
      </c>
      <c r="BG74" s="56">
        <f t="shared" si="89"/>
        <v>-2.6296938340118183</v>
      </c>
      <c r="BH74" s="56">
        <f t="shared" si="89"/>
        <v>-2.6296822643281565</v>
      </c>
      <c r="BI74" s="56">
        <f t="shared" si="89"/>
        <v>-2.6297375587724279</v>
      </c>
      <c r="BJ74" s="56">
        <f t="shared" si="89"/>
        <v>-2.6294732771212934</v>
      </c>
      <c r="BK74" s="56">
        <f t="shared" si="89"/>
        <v>-2.6307360660798103</v>
      </c>
      <c r="BL74" s="56">
        <f t="shared" si="89"/>
        <v>-2.6246940854432244</v>
      </c>
      <c r="BM74" s="56">
        <f t="shared" si="89"/>
        <v>-2.653421612845325</v>
      </c>
      <c r="BN74" s="56">
        <f t="shared" si="51"/>
        <v>-2.5121313611841645</v>
      </c>
      <c r="BO74" s="56"/>
      <c r="BP74" s="56">
        <v>4400</v>
      </c>
      <c r="BQ74" s="56">
        <f t="shared" si="71"/>
        <v>9.0033785452385801E-2</v>
      </c>
      <c r="BR74" s="56">
        <f t="shared" si="72"/>
        <v>6.7652105137172985E-2</v>
      </c>
      <c r="BS74" s="56">
        <f t="shared" si="73"/>
        <v>2.2381680315212822E-2</v>
      </c>
      <c r="BT74" s="56">
        <f t="shared" si="74"/>
        <v>0.88266415187337866</v>
      </c>
      <c r="BU74" s="56">
        <f t="shared" si="75"/>
        <v>0.85221732650227877</v>
      </c>
      <c r="BV74" s="56">
        <f t="shared" si="76"/>
        <v>1.9739511217720842</v>
      </c>
      <c r="BW74" s="56">
        <f t="shared" si="77"/>
        <v>1.5136768435604939</v>
      </c>
      <c r="BX74" s="56">
        <f t="shared" si="90"/>
        <v>7.9598158876864389</v>
      </c>
      <c r="BY74" s="56">
        <f t="shared" si="90"/>
        <v>7.9598158878076299</v>
      </c>
      <c r="BZ74" s="56">
        <f t="shared" si="90"/>
        <v>7.9598158839717108</v>
      </c>
      <c r="CA74" s="56">
        <f t="shared" si="90"/>
        <v>7.9598160053849938</v>
      </c>
      <c r="CB74" s="56">
        <f t="shared" si="90"/>
        <v>7.959812162383983</v>
      </c>
      <c r="CC74" s="56">
        <f t="shared" si="90"/>
        <v>7.9599337345643244</v>
      </c>
      <c r="CD74" s="56">
        <f t="shared" si="90"/>
        <v>7.9560179339738761</v>
      </c>
      <c r="CE74" s="56">
        <f t="shared" si="78"/>
        <v>7.6624089584325494</v>
      </c>
      <c r="CG74" s="56"/>
      <c r="CH74" s="71"/>
      <c r="CI74" s="56">
        <f>BP74</f>
        <v>4400</v>
      </c>
      <c r="CJ74" s="56">
        <f>BQ74+CL74</f>
        <v>8.2529697211317574E-2</v>
      </c>
      <c r="CK74" s="71" t="e">
        <f>#REF!+#REF!*CI74+#REF!*CI74^2</f>
        <v>#REF!</v>
      </c>
      <c r="CL74" s="56">
        <f>$BB$6*($BB$11/CM74*CN74+$BB$12)</f>
        <v>-7.5040882410682313E-3</v>
      </c>
      <c r="CM74" s="56">
        <f>1+$BB$7*COS(CO74)</f>
        <v>0.76743049210595526</v>
      </c>
      <c r="CN74" s="56">
        <f>SIN(CO74+RADIANS($BB$9))</f>
        <v>-0.32054051605723921</v>
      </c>
      <c r="CO74" s="56">
        <f>2*ATAN(CP74)</f>
        <v>-2.8921072889600561</v>
      </c>
      <c r="CP74" s="56">
        <f>TAN(CQ74/2)*SQRT((1+$BB$7)/(1-$BB$7))</f>
        <v>-7.9748782091027763</v>
      </c>
      <c r="CQ74" s="56">
        <f t="shared" si="91"/>
        <v>16.02560444210231</v>
      </c>
      <c r="CR74" s="56">
        <f t="shared" si="91"/>
        <v>16.025617227672544</v>
      </c>
      <c r="CS74" s="56">
        <f t="shared" si="91"/>
        <v>16.02556114940284</v>
      </c>
      <c r="CT74" s="56">
        <f t="shared" si="91"/>
        <v>16.025807119700687</v>
      </c>
      <c r="CU74" s="56">
        <f t="shared" si="91"/>
        <v>16.024728393263644</v>
      </c>
      <c r="CV74" s="56">
        <f t="shared" si="91"/>
        <v>16.029462104999482</v>
      </c>
      <c r="CW74" s="56">
        <f t="shared" si="91"/>
        <v>16.008743140119691</v>
      </c>
      <c r="CX74" s="56">
        <f>RADIANS($BB$9)+$BB$18*(CI74-BB$15)</f>
        <v>16.100565742693782</v>
      </c>
    </row>
    <row r="75" spans="1:102" s="62" customFormat="1" ht="12.95" customHeight="1" x14ac:dyDescent="0.2">
      <c r="A75" s="59" t="s">
        <v>158</v>
      </c>
      <c r="B75" s="62" t="s">
        <v>131</v>
      </c>
      <c r="C75" s="59">
        <v>28151.458999999999</v>
      </c>
      <c r="D75" s="59" t="s">
        <v>150</v>
      </c>
      <c r="E75" s="62">
        <f t="shared" si="21"/>
        <v>-5393.9861161425606</v>
      </c>
      <c r="F75" s="73">
        <f t="shared" si="22"/>
        <v>-5394</v>
      </c>
      <c r="G75" s="62">
        <f t="shared" si="23"/>
        <v>3.6769200003618607E-2</v>
      </c>
      <c r="I75" s="73">
        <f t="shared" si="67"/>
        <v>3.6769200003618607E-2</v>
      </c>
      <c r="O75" s="73"/>
      <c r="P75" s="136"/>
      <c r="Q75" s="137">
        <f t="shared" si="25"/>
        <v>13132.958999999999</v>
      </c>
      <c r="S75" s="63">
        <v>0.1</v>
      </c>
      <c r="X75" s="138">
        <f t="shared" si="26"/>
        <v>6.7287236012848419E-5</v>
      </c>
      <c r="Y75" s="73">
        <f t="shared" si="27"/>
        <v>1.082941665586329E-2</v>
      </c>
      <c r="Z75" s="56">
        <f t="shared" si="28"/>
        <v>-5394</v>
      </c>
      <c r="AA75" s="56">
        <f t="shared" si="29"/>
        <v>2.1926819435292181E-2</v>
      </c>
      <c r="AB75" s="56">
        <f t="shared" si="30"/>
        <v>8.88978426394961E-3</v>
      </c>
      <c r="AC75" s="56">
        <f t="shared" si="31"/>
        <v>3.6769200003618607E-2</v>
      </c>
      <c r="AD75" s="56">
        <f t="shared" si="32"/>
        <v>1.4842380568326426E-2</v>
      </c>
      <c r="AE75" s="140">
        <f t="shared" si="33"/>
        <v>2.2029626093503392E-5</v>
      </c>
      <c r="AF75" s="56">
        <f t="shared" si="34"/>
        <v>3.6769200003618607E-2</v>
      </c>
      <c r="AG75" s="69"/>
      <c r="AH75" s="56">
        <f t="shared" si="35"/>
        <v>2.7879415739668997E-2</v>
      </c>
      <c r="AI75" s="56">
        <f t="shared" si="36"/>
        <v>0.82843463414883267</v>
      </c>
      <c r="AJ75" s="56">
        <f t="shared" si="37"/>
        <v>0.94181866342172293</v>
      </c>
      <c r="AK75" s="56">
        <f t="shared" si="38"/>
        <v>0.24497832679503564</v>
      </c>
      <c r="AL75" s="56">
        <f t="shared" si="39"/>
        <v>2.1817428959794336</v>
      </c>
      <c r="AM75" s="56">
        <f t="shared" si="40"/>
        <v>1.9211728700430435</v>
      </c>
      <c r="AN75" s="56">
        <f t="shared" si="88"/>
        <v>1.9086082776157978</v>
      </c>
      <c r="AO75" s="56">
        <f t="shared" si="88"/>
        <v>1.9086081010494906</v>
      </c>
      <c r="AP75" s="56">
        <f t="shared" si="88"/>
        <v>1.9086098823441682</v>
      </c>
      <c r="AQ75" s="56">
        <f t="shared" si="88"/>
        <v>1.9085919112833323</v>
      </c>
      <c r="AR75" s="56">
        <f t="shared" si="88"/>
        <v>1.9087731749363128</v>
      </c>
      <c r="AS75" s="56">
        <f t="shared" si="88"/>
        <v>1.9069405663670937</v>
      </c>
      <c r="AT75" s="56">
        <f t="shared" si="88"/>
        <v>1.9250489100974071</v>
      </c>
      <c r="AU75" s="56">
        <f t="shared" si="42"/>
        <v>1.6264313057412103</v>
      </c>
      <c r="AV75" s="56"/>
      <c r="AW75" s="56"/>
      <c r="AX75" s="56"/>
      <c r="AY75" s="56"/>
      <c r="AZ75" s="56">
        <f t="shared" si="43"/>
        <v>6.7287236012848419E-5</v>
      </c>
      <c r="BA75" s="56">
        <f t="shared" si="44"/>
        <v>-1.109740277942889E-2</v>
      </c>
      <c r="BB75" s="56">
        <f t="shared" si="45"/>
        <v>0.78066694915570756</v>
      </c>
      <c r="BC75" s="56">
        <f t="shared" si="46"/>
        <v>-0.47490092897559594</v>
      </c>
      <c r="BD75" s="56">
        <f t="shared" si="47"/>
        <v>-9.7432093312906962E-2</v>
      </c>
      <c r="BE75" s="56">
        <f t="shared" si="48"/>
        <v>-2.7235558937997593</v>
      </c>
      <c r="BF75" s="56">
        <f t="shared" si="49"/>
        <v>-4.7143916878510082</v>
      </c>
      <c r="BG75" s="56">
        <f t="shared" si="89"/>
        <v>-2.6124110278424482</v>
      </c>
      <c r="BH75" s="56">
        <f t="shared" si="89"/>
        <v>-2.6123998372255093</v>
      </c>
      <c r="BI75" s="56">
        <f t="shared" si="89"/>
        <v>-2.6124538525546703</v>
      </c>
      <c r="BJ75" s="56">
        <f t="shared" si="89"/>
        <v>-2.6121931133841372</v>
      </c>
      <c r="BK75" s="56">
        <f t="shared" si="89"/>
        <v>-2.6134513691535544</v>
      </c>
      <c r="BL75" s="56">
        <f t="shared" si="89"/>
        <v>-2.6073707789544445</v>
      </c>
      <c r="BM75" s="56">
        <f t="shared" si="89"/>
        <v>-2.636560367755262</v>
      </c>
      <c r="BN75" s="56">
        <f t="shared" si="51"/>
        <v>-2.4912502119600282</v>
      </c>
      <c r="BO75" s="56"/>
      <c r="BP75" s="56">
        <v>4600</v>
      </c>
      <c r="BQ75" s="56">
        <f t="shared" si="71"/>
        <v>9.6141068513150019E-2</v>
      </c>
      <c r="BR75" s="56">
        <f t="shared" si="72"/>
        <v>7.0804562160361365E-2</v>
      </c>
      <c r="BS75" s="56">
        <f t="shared" si="73"/>
        <v>2.5336506352788654E-2</v>
      </c>
      <c r="BT75" s="56">
        <f t="shared" si="74"/>
        <v>0.85398136808211966</v>
      </c>
      <c r="BU75" s="56">
        <f t="shared" si="75"/>
        <v>0.90317506620084309</v>
      </c>
      <c r="BV75" s="56">
        <f t="shared" si="76"/>
        <v>2.0808515354545731</v>
      </c>
      <c r="BW75" s="56">
        <f t="shared" si="77"/>
        <v>1.7052772929470839</v>
      </c>
      <c r="BX75" s="56">
        <f t="shared" si="90"/>
        <v>8.077319883602657</v>
      </c>
      <c r="BY75" s="56">
        <f t="shared" si="90"/>
        <v>8.0773198743225176</v>
      </c>
      <c r="BZ75" s="56">
        <f t="shared" si="90"/>
        <v>8.0773200144165997</v>
      </c>
      <c r="CA75" s="56">
        <f t="shared" si="90"/>
        <v>8.0773178995302786</v>
      </c>
      <c r="CB75" s="56">
        <f t="shared" si="90"/>
        <v>8.0773498241526447</v>
      </c>
      <c r="CC75" s="56">
        <f t="shared" si="90"/>
        <v>8.0768674373930587</v>
      </c>
      <c r="CD75" s="56">
        <f t="shared" si="90"/>
        <v>8.0840503866853251</v>
      </c>
      <c r="CE75" s="56">
        <f t="shared" si="78"/>
        <v>7.7856676403335365</v>
      </c>
      <c r="CG75" s="56"/>
      <c r="CH75" s="71"/>
      <c r="CI75" s="56">
        <f>BP75</f>
        <v>4600</v>
      </c>
      <c r="CJ75" s="56">
        <f>BQ75+CL75</f>
        <v>8.3485481814342954E-2</v>
      </c>
      <c r="CK75" s="71" t="e">
        <f>#REF!+#REF!*CI75+#REF!*CI75^2</f>
        <v>#REF!</v>
      </c>
      <c r="CL75" s="56">
        <f>$BB$6*($BB$11/CM75*CN75+$BB$12)</f>
        <v>-1.2655586698807064E-2</v>
      </c>
      <c r="CM75" s="56">
        <f>1+$BB$7*COS(CO75)</f>
        <v>0.78939589134751897</v>
      </c>
      <c r="CN75" s="56">
        <f>SIN(CO75+RADIANS($BB$9))</f>
        <v>-0.54547116772664495</v>
      </c>
      <c r="CO75" s="56">
        <f>2*ATAN(CP75)</f>
        <v>-2.6414561687217315</v>
      </c>
      <c r="CP75" s="56">
        <f>TAN(CQ75/2)*SQRT((1+$BB$7)/(1-$BB$7))</f>
        <v>-3.9152027489235928</v>
      </c>
      <c r="CQ75" s="56">
        <f t="shared" si="91"/>
        <v>16.338686406712991</v>
      </c>
      <c r="CR75" s="56">
        <f t="shared" si="91"/>
        <v>16.33869493938472</v>
      </c>
      <c r="CS75" s="56">
        <f t="shared" si="91"/>
        <v>16.338650917104736</v>
      </c>
      <c r="CT75" s="56">
        <f t="shared" si="91"/>
        <v>16.338878054721381</v>
      </c>
      <c r="CU75" s="56">
        <f t="shared" si="91"/>
        <v>16.337706517958466</v>
      </c>
      <c r="CV75" s="56">
        <f t="shared" si="91"/>
        <v>16.343759910771894</v>
      </c>
      <c r="CW75" s="56">
        <f t="shared" si="91"/>
        <v>16.312761622137575</v>
      </c>
      <c r="CX75" s="56">
        <f>RADIANS($BB$9)+$BB$18*(CI75-BB$15)</f>
        <v>16.480223001314442</v>
      </c>
    </row>
    <row r="76" spans="1:102" s="62" customFormat="1" ht="12.95" customHeight="1" x14ac:dyDescent="0.2">
      <c r="A76" s="59" t="s">
        <v>158</v>
      </c>
      <c r="B76" s="62" t="s">
        <v>131</v>
      </c>
      <c r="C76" s="59">
        <v>28159.387999999999</v>
      </c>
      <c r="D76" s="59" t="s">
        <v>150</v>
      </c>
      <c r="E76" s="62">
        <f t="shared" si="21"/>
        <v>-5390.9921672497103</v>
      </c>
      <c r="F76" s="73">
        <f t="shared" si="22"/>
        <v>-5391</v>
      </c>
      <c r="G76" s="62">
        <f t="shared" si="23"/>
        <v>2.0743799999763723E-2</v>
      </c>
      <c r="I76" s="73">
        <f t="shared" si="67"/>
        <v>2.0743799999763723E-2</v>
      </c>
      <c r="O76" s="73"/>
      <c r="P76" s="136"/>
      <c r="Q76" s="137">
        <f t="shared" si="25"/>
        <v>13140.887999999999</v>
      </c>
      <c r="S76" s="63">
        <v>0.1</v>
      </c>
      <c r="X76" s="138">
        <f t="shared" si="26"/>
        <v>9.9130542545499288E-6</v>
      </c>
      <c r="Y76" s="73">
        <f t="shared" si="27"/>
        <v>1.0787367780062769E-2</v>
      </c>
      <c r="Z76" s="56">
        <f t="shared" si="28"/>
        <v>-5391</v>
      </c>
      <c r="AA76" s="56">
        <f t="shared" si="29"/>
        <v>2.1959841432070432E-2</v>
      </c>
      <c r="AB76" s="56">
        <f t="shared" si="30"/>
        <v>-7.1703303381060873E-3</v>
      </c>
      <c r="AC76" s="56">
        <f t="shared" si="31"/>
        <v>2.0743799999763723E-2</v>
      </c>
      <c r="AD76" s="56">
        <f t="shared" si="32"/>
        <v>-1.2160414323067088E-3</v>
      </c>
      <c r="AE76" s="140">
        <f t="shared" si="33"/>
        <v>1.4787567650865521E-7</v>
      </c>
      <c r="AF76" s="56">
        <f t="shared" si="34"/>
        <v>2.0743799999763723E-2</v>
      </c>
      <c r="AG76" s="69"/>
      <c r="AH76" s="56">
        <f t="shared" si="35"/>
        <v>2.7914130337869811E-2</v>
      </c>
      <c r="AI76" s="56">
        <f t="shared" si="36"/>
        <v>0.82807720738615975</v>
      </c>
      <c r="AJ76" s="56">
        <f t="shared" si="37"/>
        <v>0.94230831654950942</v>
      </c>
      <c r="AK76" s="56">
        <f t="shared" si="38"/>
        <v>0.24472762152809524</v>
      </c>
      <c r="AL76" s="56">
        <f t="shared" si="39"/>
        <v>2.183202656476225</v>
      </c>
      <c r="AM76" s="56">
        <f t="shared" si="40"/>
        <v>1.9246014773847757</v>
      </c>
      <c r="AN76" s="56">
        <f t="shared" si="88"/>
        <v>1.9102900576995256</v>
      </c>
      <c r="AO76" s="56">
        <f t="shared" si="88"/>
        <v>1.9102898752853965</v>
      </c>
      <c r="AP76" s="56">
        <f t="shared" si="88"/>
        <v>1.9102917068098795</v>
      </c>
      <c r="AQ76" s="56">
        <f t="shared" si="88"/>
        <v>1.9102733170031962</v>
      </c>
      <c r="AR76" s="56">
        <f t="shared" si="88"/>
        <v>1.910457920283323</v>
      </c>
      <c r="AS76" s="56">
        <f t="shared" si="88"/>
        <v>1.9086004090561235</v>
      </c>
      <c r="AT76" s="56">
        <f t="shared" si="88"/>
        <v>1.9268665316943343</v>
      </c>
      <c r="AU76" s="56">
        <f t="shared" si="42"/>
        <v>1.6282801859697251</v>
      </c>
      <c r="AV76" s="56"/>
      <c r="AW76" s="56"/>
      <c r="AX76" s="56"/>
      <c r="AY76" s="56"/>
      <c r="AZ76" s="56">
        <f t="shared" si="43"/>
        <v>9.9130542545499288E-6</v>
      </c>
      <c r="BA76" s="56">
        <f t="shared" si="44"/>
        <v>-1.1172473652007664E-2</v>
      </c>
      <c r="BB76" s="56">
        <f t="shared" si="45"/>
        <v>0.78103833256055988</v>
      </c>
      <c r="BC76" s="56">
        <f t="shared" si="46"/>
        <v>-0.47823769779563197</v>
      </c>
      <c r="BD76" s="56">
        <f t="shared" si="47"/>
        <v>-9.8263870227770028E-2</v>
      </c>
      <c r="BE76" s="56">
        <f t="shared" si="48"/>
        <v>-2.7197603841500921</v>
      </c>
      <c r="BF76" s="56">
        <f t="shared" si="49"/>
        <v>-4.6707061952230564</v>
      </c>
      <c r="BG76" s="56">
        <f t="shared" si="89"/>
        <v>-2.6076923664946339</v>
      </c>
      <c r="BH76" s="56">
        <f t="shared" si="89"/>
        <v>-2.6076812844118322</v>
      </c>
      <c r="BI76" s="56">
        <f t="shared" si="89"/>
        <v>-2.6077349244806527</v>
      </c>
      <c r="BJ76" s="56">
        <f t="shared" si="89"/>
        <v>-2.6074752772405816</v>
      </c>
      <c r="BK76" s="56">
        <f t="shared" si="89"/>
        <v>-2.6087317416968672</v>
      </c>
      <c r="BL76" s="56">
        <f t="shared" si="89"/>
        <v>-2.6026428420183323</v>
      </c>
      <c r="BM76" s="56">
        <f t="shared" si="89"/>
        <v>-2.6319509237549861</v>
      </c>
      <c r="BN76" s="56">
        <f t="shared" si="51"/>
        <v>-2.4855553530807173</v>
      </c>
      <c r="BO76" s="56"/>
      <c r="BP76" s="56">
        <v>4800</v>
      </c>
      <c r="BQ76" s="56">
        <f t="shared" si="71"/>
        <v>0.10188946555510932</v>
      </c>
      <c r="BR76" s="56">
        <f t="shared" si="72"/>
        <v>7.4023034793719578E-2</v>
      </c>
      <c r="BS76" s="56">
        <f t="shared" si="73"/>
        <v>2.7866430761389744E-2</v>
      </c>
      <c r="BT76" s="56">
        <f t="shared" si="74"/>
        <v>0.82856825458698391</v>
      </c>
      <c r="BU76" s="56">
        <f t="shared" si="75"/>
        <v>0.94163522505774033</v>
      </c>
      <c r="BV76" s="56">
        <f t="shared" si="76"/>
        <v>2.1811975622933497</v>
      </c>
      <c r="BW76" s="56">
        <f t="shared" si="77"/>
        <v>1.9198944853696072</v>
      </c>
      <c r="BX76" s="56">
        <f t="shared" si="90"/>
        <v>8.1911654958012026</v>
      </c>
      <c r="BY76" s="56">
        <f t="shared" si="90"/>
        <v>8.1911653213799607</v>
      </c>
      <c r="BZ76" s="56">
        <f t="shared" si="90"/>
        <v>8.1911670841863788</v>
      </c>
      <c r="CA76" s="56">
        <f t="shared" si="90"/>
        <v>8.1911492677920457</v>
      </c>
      <c r="CB76" s="56">
        <f t="shared" si="90"/>
        <v>8.1913292935081738</v>
      </c>
      <c r="CC76" s="56">
        <f t="shared" si="90"/>
        <v>8.1895059507191643</v>
      </c>
      <c r="CD76" s="56">
        <f t="shared" si="90"/>
        <v>8.2075553354933639</v>
      </c>
      <c r="CE76" s="56">
        <f t="shared" si="78"/>
        <v>7.9089263222345236</v>
      </c>
      <c r="CG76" s="56"/>
      <c r="CH76" s="71"/>
      <c r="CI76" s="56">
        <f>BP76</f>
        <v>4800</v>
      </c>
      <c r="CJ76" s="56">
        <f>BQ76+CL76</f>
        <v>8.5191864896131189E-2</v>
      </c>
      <c r="CK76" s="71" t="e">
        <f>#REF!+#REF!*CI76+#REF!*CI76^2</f>
        <v>#REF!</v>
      </c>
      <c r="CL76" s="56">
        <f>$BB$6*($BB$11/CM76*CN76+$BB$12)</f>
        <v>-1.6697600658978132E-2</v>
      </c>
      <c r="CM76" s="56">
        <f>1+$BB$7*COS(CO76)</f>
        <v>0.8277894735493081</v>
      </c>
      <c r="CN76" s="56">
        <f>SIN(CO76+RADIANS($BB$9))</f>
        <v>-0.74952316884207926</v>
      </c>
      <c r="CO76" s="56">
        <f>2*ATAN(CP76)</f>
        <v>-2.3710658740397537</v>
      </c>
      <c r="CP76" s="56">
        <f>TAN(CQ76/2)*SQRT((1+$BB$7)/(1-$BB$7))</f>
        <v>-2.4659167373830226</v>
      </c>
      <c r="CQ76" s="56">
        <f t="shared" si="91"/>
        <v>16.663842908132786</v>
      </c>
      <c r="CR76" s="56">
        <f t="shared" si="91"/>
        <v>16.663844271894629</v>
      </c>
      <c r="CS76" s="56">
        <f t="shared" si="91"/>
        <v>16.663834421996537</v>
      </c>
      <c r="CT76" s="56">
        <f t="shared" si="91"/>
        <v>16.663905566898599</v>
      </c>
      <c r="CU76" s="56">
        <f t="shared" si="91"/>
        <v>16.66339185480285</v>
      </c>
      <c r="CV76" s="56">
        <f t="shared" si="91"/>
        <v>16.667109624055758</v>
      </c>
      <c r="CW76" s="56">
        <f t="shared" si="91"/>
        <v>16.640629380784787</v>
      </c>
      <c r="CX76" s="56">
        <f>RADIANS($BB$9)+$BB$18*(CI76-BB$15)</f>
        <v>16.859880259935103</v>
      </c>
    </row>
    <row r="77" spans="1:102" s="62" customFormat="1" ht="12.95" customHeight="1" x14ac:dyDescent="0.2">
      <c r="A77" s="59" t="s">
        <v>158</v>
      </c>
      <c r="B77" s="62" t="s">
        <v>131</v>
      </c>
      <c r="C77" s="59">
        <v>28191.18</v>
      </c>
      <c r="D77" s="59" t="s">
        <v>150</v>
      </c>
      <c r="E77" s="62">
        <f t="shared" si="21"/>
        <v>-5378.9876744761559</v>
      </c>
      <c r="F77" s="73">
        <f t="shared" si="22"/>
        <v>-5379</v>
      </c>
      <c r="G77" s="62">
        <f t="shared" si="23"/>
        <v>3.2642200003465405E-2</v>
      </c>
      <c r="I77" s="73">
        <f t="shared" si="67"/>
        <v>3.2642200003465405E-2</v>
      </c>
      <c r="O77" s="73"/>
      <c r="P77" s="136"/>
      <c r="Q77" s="137">
        <f t="shared" si="25"/>
        <v>13172.68</v>
      </c>
      <c r="S77" s="63">
        <v>0.1</v>
      </c>
      <c r="X77" s="138">
        <f t="shared" si="26"/>
        <v>4.8495394835007539E-5</v>
      </c>
      <c r="Y77" s="73">
        <f t="shared" si="27"/>
        <v>1.0620530031592804E-2</v>
      </c>
      <c r="Z77" s="56">
        <f t="shared" si="28"/>
        <v>-5379</v>
      </c>
      <c r="AA77" s="56">
        <f t="shared" si="29"/>
        <v>2.2091139607959828E-2</v>
      </c>
      <c r="AB77" s="56">
        <f t="shared" si="30"/>
        <v>4.5901496191388252E-3</v>
      </c>
      <c r="AC77" s="56">
        <f t="shared" si="31"/>
        <v>3.2642200003465405E-2</v>
      </c>
      <c r="AD77" s="56">
        <f t="shared" si="32"/>
        <v>1.0551060395505577E-2</v>
      </c>
      <c r="AE77" s="140">
        <f t="shared" si="33"/>
        <v>1.1132487546960631E-5</v>
      </c>
      <c r="AF77" s="56">
        <f t="shared" si="34"/>
        <v>3.2642200003465405E-2</v>
      </c>
      <c r="AG77" s="69"/>
      <c r="AH77" s="56">
        <f t="shared" si="35"/>
        <v>2.8052050384326579E-2</v>
      </c>
      <c r="AI77" s="56">
        <f t="shared" si="36"/>
        <v>0.82665423137282823</v>
      </c>
      <c r="AJ77" s="56">
        <f t="shared" si="37"/>
        <v>0.94424270535572696</v>
      </c>
      <c r="AK77" s="56">
        <f t="shared" si="38"/>
        <v>0.24372176730443101</v>
      </c>
      <c r="AL77" s="56">
        <f t="shared" si="39"/>
        <v>2.1890291433969562</v>
      </c>
      <c r="AM77" s="56">
        <f t="shared" si="40"/>
        <v>1.9383829486722113</v>
      </c>
      <c r="AN77" s="56">
        <f t="shared" si="88"/>
        <v>1.9170099411592307</v>
      </c>
      <c r="AO77" s="56">
        <f t="shared" si="88"/>
        <v>1.9170097338116536</v>
      </c>
      <c r="AP77" s="56">
        <f t="shared" si="88"/>
        <v>1.9170117768519408</v>
      </c>
      <c r="AQ77" s="56">
        <f t="shared" si="88"/>
        <v>1.9169916458317513</v>
      </c>
      <c r="AR77" s="56">
        <f t="shared" si="88"/>
        <v>1.9171899571021052</v>
      </c>
      <c r="AS77" s="56">
        <f t="shared" si="88"/>
        <v>1.9152316098015469</v>
      </c>
      <c r="AT77" s="56">
        <f t="shared" si="88"/>
        <v>1.9341268124552817</v>
      </c>
      <c r="AU77" s="56">
        <f t="shared" si="42"/>
        <v>1.6356757068837844</v>
      </c>
      <c r="AV77" s="56"/>
      <c r="AW77" s="56"/>
      <c r="AX77" s="56"/>
      <c r="AY77" s="56"/>
      <c r="AZ77" s="56">
        <f t="shared" si="43"/>
        <v>4.8495394835007539E-5</v>
      </c>
      <c r="BA77" s="56">
        <f t="shared" si="44"/>
        <v>-1.1470609576367023E-2</v>
      </c>
      <c r="BB77" s="56">
        <f t="shared" si="45"/>
        <v>0.78255907784137391</v>
      </c>
      <c r="BC77" s="56">
        <f t="shared" si="46"/>
        <v>-0.49154731282946673</v>
      </c>
      <c r="BD77" s="56">
        <f t="shared" si="47"/>
        <v>-0.1015846709440273</v>
      </c>
      <c r="BE77" s="56">
        <f t="shared" si="48"/>
        <v>-2.7045416998370446</v>
      </c>
      <c r="BF77" s="56">
        <f t="shared" si="49"/>
        <v>-4.503050685773978</v>
      </c>
      <c r="BG77" s="56">
        <f t="shared" si="89"/>
        <v>-2.5887949568815318</v>
      </c>
      <c r="BH77" s="56">
        <f t="shared" si="89"/>
        <v>-2.5887843286904184</v>
      </c>
      <c r="BI77" s="56">
        <f t="shared" si="89"/>
        <v>-2.5888363623521498</v>
      </c>
      <c r="BJ77" s="56">
        <f t="shared" si="89"/>
        <v>-2.58858159921588</v>
      </c>
      <c r="BK77" s="56">
        <f t="shared" si="89"/>
        <v>-2.5898285690051694</v>
      </c>
      <c r="BL77" s="56">
        <f t="shared" si="89"/>
        <v>-2.583715926976113</v>
      </c>
      <c r="BM77" s="56">
        <f t="shared" si="89"/>
        <v>-2.6134653200252442</v>
      </c>
      <c r="BN77" s="56">
        <f t="shared" si="51"/>
        <v>-2.4627759175634774</v>
      </c>
      <c r="BO77" s="56"/>
      <c r="BP77" s="56">
        <f>BP76+200</f>
        <v>5000</v>
      </c>
      <c r="BQ77" s="56">
        <f t="shared" si="71"/>
        <v>0.10728672558636249</v>
      </c>
      <c r="BR77" s="56">
        <f t="shared" si="72"/>
        <v>7.7307523037247652E-2</v>
      </c>
      <c r="BS77" s="56">
        <f t="shared" si="73"/>
        <v>2.997920254911483E-2</v>
      </c>
      <c r="BT77" s="56">
        <f t="shared" si="74"/>
        <v>0.80615708265782227</v>
      </c>
      <c r="BU77" s="56">
        <f t="shared" si="75"/>
        <v>0.96925387923159645</v>
      </c>
      <c r="BV77" s="56">
        <f t="shared" si="76"/>
        <v>2.2759224765039687</v>
      </c>
      <c r="BW77" s="56">
        <f t="shared" si="77"/>
        <v>2.1642356073207116</v>
      </c>
      <c r="BX77" s="56">
        <f t="shared" si="90"/>
        <v>8.3017772817354683</v>
      </c>
      <c r="BY77" s="56">
        <f t="shared" si="90"/>
        <v>8.3017762407292572</v>
      </c>
      <c r="BZ77" s="56">
        <f t="shared" si="90"/>
        <v>8.3017842796053944</v>
      </c>
      <c r="CA77" s="56">
        <f t="shared" si="90"/>
        <v>8.3017221981648799</v>
      </c>
      <c r="CB77" s="56">
        <f t="shared" si="90"/>
        <v>8.3022014234213071</v>
      </c>
      <c r="CC77" s="56">
        <f t="shared" si="90"/>
        <v>8.2984896493265818</v>
      </c>
      <c r="CD77" s="56">
        <f t="shared" si="90"/>
        <v>8.3265290436726058</v>
      </c>
      <c r="CE77" s="56">
        <f t="shared" si="78"/>
        <v>8.0321850041355098</v>
      </c>
      <c r="CG77" s="56"/>
      <c r="CH77" s="71"/>
      <c r="CI77" s="56">
        <f>BP77</f>
        <v>5000</v>
      </c>
      <c r="CJ77" s="56">
        <f>BQ77+CL77</f>
        <v>8.8222302872192515E-2</v>
      </c>
      <c r="CK77" s="71" t="e">
        <f>#REF!+#REF!*CI77+#REF!*CI77^2</f>
        <v>#REF!</v>
      </c>
      <c r="CL77" s="56">
        <f>$BB$6*($BB$11/CM77*CN77+$BB$12)</f>
        <v>-1.9064422714169974E-2</v>
      </c>
      <c r="CM77" s="56">
        <f>1+$BB$7*COS(CO77)</f>
        <v>0.88560598655414891</v>
      </c>
      <c r="CN77" s="56">
        <f>SIN(CO77+RADIANS($BB$9))</f>
        <v>-0.91308245502015462</v>
      </c>
      <c r="CO77" s="56">
        <f>2*ATAN(CP77)</f>
        <v>-2.0676269239940277</v>
      </c>
      <c r="CP77" s="56">
        <f>TAN(CQ77/2)*SQRT((1+$BB$7)/(1-$BB$7))</f>
        <v>-1.679724354044303</v>
      </c>
      <c r="CQ77" s="56">
        <f t="shared" si="91"/>
        <v>17.00826424147294</v>
      </c>
      <c r="CR77" s="56">
        <f t="shared" si="91"/>
        <v>17.008264251475129</v>
      </c>
      <c r="CS77" s="56">
        <f t="shared" si="91"/>
        <v>17.008264095508018</v>
      </c>
      <c r="CT77" s="56">
        <f t="shared" si="91"/>
        <v>17.008266527559073</v>
      </c>
      <c r="CU77" s="56">
        <f t="shared" si="91"/>
        <v>17.008228606142158</v>
      </c>
      <c r="CV77" s="56">
        <f t="shared" si="91"/>
        <v>17.008820481744955</v>
      </c>
      <c r="CW77" s="56">
        <f t="shared" si="91"/>
        <v>16.999722099442376</v>
      </c>
      <c r="CX77" s="56">
        <f>RADIANS($BB$9)+$BB$18*(CI77-BB$15)</f>
        <v>17.239537518555764</v>
      </c>
    </row>
    <row r="78" spans="1:102" s="62" customFormat="1" ht="12.95" customHeight="1" x14ac:dyDescent="0.2">
      <c r="A78" s="59" t="s">
        <v>158</v>
      </c>
      <c r="B78" s="62" t="s">
        <v>131</v>
      </c>
      <c r="C78" s="59">
        <v>28204.416000000001</v>
      </c>
      <c r="D78" s="59" t="s">
        <v>150</v>
      </c>
      <c r="E78" s="62">
        <f t="shared" si="21"/>
        <v>-5373.9898301646699</v>
      </c>
      <c r="F78" s="73">
        <f t="shared" si="22"/>
        <v>-5374</v>
      </c>
      <c r="G78" s="62">
        <f t="shared" si="23"/>
        <v>2.69332000061695E-2</v>
      </c>
      <c r="I78" s="73">
        <f t="shared" si="67"/>
        <v>2.69332000061695E-2</v>
      </c>
      <c r="O78" s="73"/>
      <c r="P78" s="136"/>
      <c r="Q78" s="137">
        <f t="shared" si="25"/>
        <v>13185.916000000001</v>
      </c>
      <c r="S78" s="63">
        <v>0.1</v>
      </c>
      <c r="X78" s="138">
        <f t="shared" si="26"/>
        <v>2.6835440699321833E-5</v>
      </c>
      <c r="Y78" s="73">
        <f t="shared" si="27"/>
        <v>1.0551673612294648E-2</v>
      </c>
      <c r="Z78" s="56">
        <f t="shared" si="28"/>
        <v>-5374</v>
      </c>
      <c r="AA78" s="56">
        <f t="shared" si="29"/>
        <v>2.214547455696473E-2</v>
      </c>
      <c r="AB78" s="56">
        <f t="shared" si="30"/>
        <v>-1.1758742983125868E-3</v>
      </c>
      <c r="AC78" s="56">
        <f t="shared" si="31"/>
        <v>2.69332000061695E-2</v>
      </c>
      <c r="AD78" s="56">
        <f t="shared" si="32"/>
        <v>4.7877254492047702E-3</v>
      </c>
      <c r="AE78" s="140">
        <f t="shared" si="33"/>
        <v>2.2922314976963018E-6</v>
      </c>
      <c r="AF78" s="56">
        <f t="shared" si="34"/>
        <v>2.69332000061695E-2</v>
      </c>
      <c r="AG78" s="69"/>
      <c r="AH78" s="56">
        <f t="shared" si="35"/>
        <v>2.8109074304482087E-2</v>
      </c>
      <c r="AI78" s="56">
        <f t="shared" si="36"/>
        <v>0.82606449380441394</v>
      </c>
      <c r="AJ78" s="56">
        <f t="shared" si="37"/>
        <v>0.94503731523552237</v>
      </c>
      <c r="AK78" s="56">
        <f t="shared" si="38"/>
        <v>0.24330124340706807</v>
      </c>
      <c r="AL78" s="56">
        <f t="shared" si="39"/>
        <v>2.1914509479819668</v>
      </c>
      <c r="AM78" s="56">
        <f t="shared" si="40"/>
        <v>1.9441571646231814</v>
      </c>
      <c r="AN78" s="56">
        <f t="shared" si="88"/>
        <v>1.9198064895120637</v>
      </c>
      <c r="AO78" s="56">
        <f t="shared" si="88"/>
        <v>1.9198062710174641</v>
      </c>
      <c r="AP78" s="56">
        <f t="shared" si="88"/>
        <v>1.9198084073388204</v>
      </c>
      <c r="AQ78" s="56">
        <f t="shared" si="88"/>
        <v>1.9197875190123357</v>
      </c>
      <c r="AR78" s="56">
        <f t="shared" si="88"/>
        <v>1.9199917075449044</v>
      </c>
      <c r="AS78" s="56">
        <f t="shared" si="88"/>
        <v>1.917990774851881</v>
      </c>
      <c r="AT78" s="56">
        <f t="shared" si="88"/>
        <v>1.9371471113341845</v>
      </c>
      <c r="AU78" s="56">
        <f t="shared" si="42"/>
        <v>1.6387571739313089</v>
      </c>
      <c r="AV78" s="56"/>
      <c r="AW78" s="56"/>
      <c r="AX78" s="56"/>
      <c r="AY78" s="56"/>
      <c r="AZ78" s="56">
        <f t="shared" si="43"/>
        <v>2.6835440699321833E-5</v>
      </c>
      <c r="BA78" s="56">
        <f t="shared" si="44"/>
        <v>-1.1593800944670081E-2</v>
      </c>
      <c r="BB78" s="56">
        <f t="shared" si="45"/>
        <v>0.78320942639970104</v>
      </c>
      <c r="BC78" s="56">
        <f t="shared" si="46"/>
        <v>-0.49707490673448168</v>
      </c>
      <c r="BD78" s="56">
        <f t="shared" si="47"/>
        <v>-0.10296527180585377</v>
      </c>
      <c r="BE78" s="56">
        <f t="shared" si="48"/>
        <v>-2.6981828971093291</v>
      </c>
      <c r="BF78" s="56">
        <f t="shared" si="49"/>
        <v>-4.4363557303243057</v>
      </c>
      <c r="BG78" s="56">
        <f t="shared" si="89"/>
        <v>-2.5809100627932113</v>
      </c>
      <c r="BH78" s="56">
        <f t="shared" si="89"/>
        <v>-2.5808996321994435</v>
      </c>
      <c r="BI78" s="56">
        <f t="shared" si="89"/>
        <v>-2.5809509496930998</v>
      </c>
      <c r="BJ78" s="56">
        <f t="shared" si="89"/>
        <v>-2.5806984567317803</v>
      </c>
      <c r="BK78" s="56">
        <f t="shared" si="89"/>
        <v>-2.5819403900622198</v>
      </c>
      <c r="BL78" s="56">
        <f t="shared" si="89"/>
        <v>-2.5758223265578555</v>
      </c>
      <c r="BM78" s="56">
        <f t="shared" si="89"/>
        <v>-2.6057400347664506</v>
      </c>
      <c r="BN78" s="56">
        <f t="shared" si="51"/>
        <v>-2.453284486097961</v>
      </c>
      <c r="BO78" s="56"/>
      <c r="BP78" s="56">
        <f t="shared" ref="BP78:BP98" si="92">BP77+200</f>
        <v>5200</v>
      </c>
      <c r="BQ78" s="56">
        <f t="shared" ref="BQ78:BQ98" si="93">AB$3+AB$4*BP78+AB$5*BP78^2+BS78</f>
        <v>0.11234344063124675</v>
      </c>
      <c r="BR78" s="56">
        <f t="shared" ref="BR78:BR98" si="94">AB$3+AB$4*BP78+AB$5*BP78^2</f>
        <v>8.0658026890945575E-2</v>
      </c>
      <c r="BS78" s="56">
        <f t="shared" ref="BS78:BS98" si="95">$AB$6*($AB$11/BT78*BU78+$AB$12)</f>
        <v>3.1685413740301177E-2</v>
      </c>
      <c r="BT78" s="56">
        <f t="shared" ref="BT78:BT98" si="96">1+$AB$7*COS(BV78)</f>
        <v>0.78648910485204548</v>
      </c>
      <c r="BU78" s="56">
        <f t="shared" ref="BU78:BU98" si="97">SIN(BV78+RADIANS($AB$9))</f>
        <v>0.98743316496309674</v>
      </c>
      <c r="BV78" s="56">
        <f t="shared" ref="BV78:BV98" si="98">2*ATAN(BW78)</f>
        <v>2.365836046609874</v>
      </c>
      <c r="BW78" s="56">
        <f t="shared" ref="BW78:BW98" si="99">SQRT((1+$AB$7)/(1-$AB$7))*TAN(BX78/2)</f>
        <v>2.4475197837999234</v>
      </c>
      <c r="BX78" s="56">
        <f t="shared" ref="BX78:BX98" si="100">$CE78+$AB$7*SIN(BY78)</f>
        <v>8.40954409694886</v>
      </c>
      <c r="BY78" s="56">
        <f t="shared" ref="BY78:BY98" si="101">$CE78+$AB$7*SIN(BZ78)</f>
        <v>8.4095404593614109</v>
      </c>
      <c r="BZ78" s="56">
        <f t="shared" ref="BZ78:BZ98" si="102">$CE78+$AB$7*SIN(CA78)</f>
        <v>8.4095635195266354</v>
      </c>
      <c r="CA78" s="56">
        <f t="shared" ref="CA78:CA98" si="103">$CE78+$AB$7*SIN(CB78)</f>
        <v>8.4094173171394715</v>
      </c>
      <c r="CB78" s="56">
        <f t="shared" ref="CB78:CB98" si="104">$CE78+$AB$7*SIN(CC78)</f>
        <v>8.4103436641911298</v>
      </c>
      <c r="CC78" s="56">
        <f t="shared" ref="CC78:CC98" si="105">$CE78+$AB$7*SIN(CD78)</f>
        <v>8.4044506917031221</v>
      </c>
      <c r="CD78" s="56">
        <f t="shared" ref="CD78:CD98" si="106">$CE78+$AB$7*SIN(CE78)</f>
        <v>8.44103652917563</v>
      </c>
      <c r="CE78" s="56">
        <f t="shared" ref="CE78:CE98" si="107">RADIANS($AB$9)+$AB$18*(BP78-AB$15)</f>
        <v>8.1554436860364987</v>
      </c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</row>
    <row r="79" spans="1:102" s="62" customFormat="1" ht="12.95" customHeight="1" x14ac:dyDescent="0.2">
      <c r="A79" s="59" t="s">
        <v>160</v>
      </c>
      <c r="B79" s="62" t="s">
        <v>131</v>
      </c>
      <c r="C79" s="59">
        <v>28212.36</v>
      </c>
      <c r="D79" s="59" t="s">
        <v>150</v>
      </c>
      <c r="E79" s="62">
        <f t="shared" si="21"/>
        <v>-5370.9902173503424</v>
      </c>
      <c r="F79" s="73">
        <f t="shared" si="22"/>
        <v>-5371</v>
      </c>
      <c r="G79" s="62">
        <f t="shared" si="23"/>
        <v>2.5907800001732539E-2</v>
      </c>
      <c r="I79" s="73">
        <f t="shared" si="67"/>
        <v>2.5907800001732539E-2</v>
      </c>
      <c r="O79" s="73"/>
      <c r="P79" s="136"/>
      <c r="Q79" s="137">
        <f t="shared" si="25"/>
        <v>13193.86</v>
      </c>
      <c r="S79" s="63">
        <v>0.1</v>
      </c>
      <c r="X79" s="138">
        <f t="shared" si="26"/>
        <v>2.3707527491338622E-5</v>
      </c>
      <c r="Y79" s="73">
        <f t="shared" si="27"/>
        <v>1.0510551061958064E-2</v>
      </c>
      <c r="Z79" s="56">
        <f t="shared" si="28"/>
        <v>-5371</v>
      </c>
      <c r="AA79" s="56">
        <f t="shared" si="29"/>
        <v>2.2177970412173082E-2</v>
      </c>
      <c r="AB79" s="56">
        <f t="shared" si="30"/>
        <v>-2.2353637359652095E-3</v>
      </c>
      <c r="AC79" s="56">
        <f t="shared" si="31"/>
        <v>2.5907800001732539E-2</v>
      </c>
      <c r="AD79" s="56">
        <f t="shared" si="32"/>
        <v>3.7298295895594573E-3</v>
      </c>
      <c r="AE79" s="140">
        <f t="shared" si="33"/>
        <v>1.3911628767153271E-6</v>
      </c>
      <c r="AF79" s="56">
        <f t="shared" si="34"/>
        <v>2.5907800001732539E-2</v>
      </c>
      <c r="AG79" s="69"/>
      <c r="AH79" s="56">
        <f t="shared" si="35"/>
        <v>2.8143163737697749E-2</v>
      </c>
      <c r="AI79" s="56">
        <f t="shared" si="36"/>
        <v>0.82571154340665098</v>
      </c>
      <c r="AJ79" s="56">
        <f t="shared" si="37"/>
        <v>0.94551088148331608</v>
      </c>
      <c r="AK79" s="56">
        <f t="shared" si="38"/>
        <v>0.24304853271980159</v>
      </c>
      <c r="AL79" s="56">
        <f t="shared" si="39"/>
        <v>2.1929023739026783</v>
      </c>
      <c r="AM79" s="56">
        <f t="shared" si="40"/>
        <v>1.9476307905757493</v>
      </c>
      <c r="AN79" s="56">
        <f t="shared" si="88"/>
        <v>1.9214834616859124</v>
      </c>
      <c r="AO79" s="56">
        <f t="shared" si="88"/>
        <v>1.9214832362804666</v>
      </c>
      <c r="AP79" s="56">
        <f t="shared" si="88"/>
        <v>1.9214854300658128</v>
      </c>
      <c r="AQ79" s="56">
        <f t="shared" si="88"/>
        <v>1.9214640782295453</v>
      </c>
      <c r="AR79" s="56">
        <f t="shared" si="88"/>
        <v>1.9216718400243948</v>
      </c>
      <c r="AS79" s="56">
        <f t="shared" si="88"/>
        <v>1.9196451974194753</v>
      </c>
      <c r="AT79" s="56">
        <f t="shared" si="88"/>
        <v>1.9389579306194316</v>
      </c>
      <c r="AU79" s="56">
        <f t="shared" si="42"/>
        <v>1.6406060541598237</v>
      </c>
      <c r="AV79" s="56"/>
      <c r="AW79" s="56"/>
      <c r="AX79" s="56"/>
      <c r="AY79" s="56"/>
      <c r="AZ79" s="56">
        <f t="shared" si="43"/>
        <v>2.3707527491338622E-5</v>
      </c>
      <c r="BA79" s="56">
        <f t="shared" si="44"/>
        <v>-1.1667419350215018E-2</v>
      </c>
      <c r="BB79" s="56">
        <f t="shared" si="45"/>
        <v>0.78360437424274432</v>
      </c>
      <c r="BC79" s="56">
        <f t="shared" si="46"/>
        <v>-0.50038624637519191</v>
      </c>
      <c r="BD79" s="56">
        <f t="shared" si="47"/>
        <v>-0.103792741331587</v>
      </c>
      <c r="BE79" s="56">
        <f t="shared" si="48"/>
        <v>-2.6943625144631227</v>
      </c>
      <c r="BF79" s="56">
        <f t="shared" si="49"/>
        <v>-4.3971824994891247</v>
      </c>
      <c r="BG79" s="56">
        <f t="shared" si="89"/>
        <v>-2.5761759645631055</v>
      </c>
      <c r="BH79" s="56">
        <f t="shared" si="89"/>
        <v>-2.5761656546791398</v>
      </c>
      <c r="BI79" s="56">
        <f t="shared" si="89"/>
        <v>-2.5762165300895239</v>
      </c>
      <c r="BJ79" s="56">
        <f t="shared" si="89"/>
        <v>-2.5759654630740578</v>
      </c>
      <c r="BK79" s="56">
        <f t="shared" si="89"/>
        <v>-2.577204075410886</v>
      </c>
      <c r="BL79" s="56">
        <f t="shared" si="89"/>
        <v>-2.5710840167042148</v>
      </c>
      <c r="BM79" s="56">
        <f t="shared" si="89"/>
        <v>-2.6010982813260553</v>
      </c>
      <c r="BN79" s="56">
        <f t="shared" si="51"/>
        <v>-2.4475896272186519</v>
      </c>
      <c r="BO79" s="56"/>
      <c r="BP79" s="56">
        <f t="shared" si="92"/>
        <v>5400</v>
      </c>
      <c r="BQ79" s="56">
        <f t="shared" si="93"/>
        <v>0.11707188987159631</v>
      </c>
      <c r="BR79" s="56">
        <f t="shared" si="94"/>
        <v>8.4074546354813345E-2</v>
      </c>
      <c r="BS79" s="56">
        <f t="shared" si="95"/>
        <v>3.2997343516782962E-2</v>
      </c>
      <c r="BT79" s="56">
        <f t="shared" si="96"/>
        <v>0.76932613404657835</v>
      </c>
      <c r="BU79" s="56">
        <f t="shared" si="97"/>
        <v>0.9973442005318347</v>
      </c>
      <c r="BV79" s="56">
        <f t="shared" si="98"/>
        <v>2.4516417073216306</v>
      </c>
      <c r="BW79" s="56">
        <f t="shared" si="99"/>
        <v>2.7828421843399425</v>
      </c>
      <c r="BX79" s="56">
        <f t="shared" si="100"/>
        <v>8.5148211704622838</v>
      </c>
      <c r="BY79" s="56">
        <f t="shared" si="101"/>
        <v>8.5148120184664489</v>
      </c>
      <c r="BZ79" s="56">
        <f t="shared" si="102"/>
        <v>8.5148618732099823</v>
      </c>
      <c r="CA79" s="56">
        <f t="shared" si="103"/>
        <v>8.5145902548607317</v>
      </c>
      <c r="CB79" s="56">
        <f t="shared" si="104"/>
        <v>8.5160689367902869</v>
      </c>
      <c r="CC79" s="56">
        <f t="shared" si="105"/>
        <v>8.5079846647988528</v>
      </c>
      <c r="CD79" s="56">
        <f t="shared" si="106"/>
        <v>8.5512105780845165</v>
      </c>
      <c r="CE79" s="56">
        <f t="shared" si="107"/>
        <v>8.278702367937484</v>
      </c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</row>
    <row r="80" spans="1:102" s="62" customFormat="1" ht="12.95" customHeight="1" x14ac:dyDescent="0.2">
      <c r="A80" s="59" t="s">
        <v>158</v>
      </c>
      <c r="B80" s="62" t="s">
        <v>131</v>
      </c>
      <c r="C80" s="59">
        <v>28212.363000000001</v>
      </c>
      <c r="D80" s="59" t="s">
        <v>150</v>
      </c>
      <c r="E80" s="62">
        <f t="shared" si="21"/>
        <v>-5370.9890845660466</v>
      </c>
      <c r="F80" s="73">
        <f t="shared" si="22"/>
        <v>-5371</v>
      </c>
      <c r="G80" s="62">
        <f t="shared" si="23"/>
        <v>2.890780000234372E-2</v>
      </c>
      <c r="I80" s="73">
        <f t="shared" si="67"/>
        <v>2.890780000234372E-2</v>
      </c>
      <c r="O80" s="73"/>
      <c r="P80" s="136"/>
      <c r="Q80" s="137">
        <f t="shared" si="25"/>
        <v>13193.863000000001</v>
      </c>
      <c r="S80" s="63">
        <v>0.1</v>
      </c>
      <c r="X80" s="138">
        <f t="shared" si="26"/>
        <v>3.3845876857452118E-5</v>
      </c>
      <c r="Y80" s="73">
        <f t="shared" si="27"/>
        <v>1.0510551061958064E-2</v>
      </c>
      <c r="Z80" s="56">
        <f t="shared" si="28"/>
        <v>-5371</v>
      </c>
      <c r="AA80" s="56">
        <f t="shared" si="29"/>
        <v>2.2177970412173082E-2</v>
      </c>
      <c r="AB80" s="56">
        <f t="shared" si="30"/>
        <v>7.646362646459709E-4</v>
      </c>
      <c r="AC80" s="56">
        <f t="shared" si="31"/>
        <v>2.890780000234372E-2</v>
      </c>
      <c r="AD80" s="56">
        <f t="shared" si="32"/>
        <v>6.7298295901706377E-3</v>
      </c>
      <c r="AE80" s="140">
        <f t="shared" si="33"/>
        <v>4.5290606312736293E-6</v>
      </c>
      <c r="AF80" s="56">
        <f t="shared" si="34"/>
        <v>2.890780000234372E-2</v>
      </c>
      <c r="AG80" s="69"/>
      <c r="AH80" s="56">
        <f t="shared" si="35"/>
        <v>2.8143163737697749E-2</v>
      </c>
      <c r="AI80" s="56">
        <f t="shared" si="36"/>
        <v>0.82571154340665098</v>
      </c>
      <c r="AJ80" s="56">
        <f t="shared" si="37"/>
        <v>0.94551088148331608</v>
      </c>
      <c r="AK80" s="56">
        <f t="shared" si="38"/>
        <v>0.24304853271980159</v>
      </c>
      <c r="AL80" s="56">
        <f t="shared" si="39"/>
        <v>2.1929023739026783</v>
      </c>
      <c r="AM80" s="56">
        <f t="shared" si="40"/>
        <v>1.9476307905757493</v>
      </c>
      <c r="AN80" s="56">
        <f t="shared" si="88"/>
        <v>1.9214834616859124</v>
      </c>
      <c r="AO80" s="56">
        <f t="shared" si="88"/>
        <v>1.9214832362804666</v>
      </c>
      <c r="AP80" s="56">
        <f t="shared" si="88"/>
        <v>1.9214854300658128</v>
      </c>
      <c r="AQ80" s="56">
        <f t="shared" si="88"/>
        <v>1.9214640782295453</v>
      </c>
      <c r="AR80" s="56">
        <f t="shared" si="88"/>
        <v>1.9216718400243948</v>
      </c>
      <c r="AS80" s="56">
        <f t="shared" si="88"/>
        <v>1.9196451974194753</v>
      </c>
      <c r="AT80" s="56">
        <f t="shared" si="88"/>
        <v>1.9389579306194316</v>
      </c>
      <c r="AU80" s="56">
        <f t="shared" si="42"/>
        <v>1.6406060541598237</v>
      </c>
      <c r="AV80" s="56"/>
      <c r="AW80" s="56"/>
      <c r="AX80" s="56"/>
      <c r="AY80" s="56"/>
      <c r="AZ80" s="56">
        <f t="shared" si="43"/>
        <v>3.3845876857452118E-5</v>
      </c>
      <c r="BA80" s="56">
        <f t="shared" si="44"/>
        <v>-1.1667419350215018E-2</v>
      </c>
      <c r="BB80" s="56">
        <f t="shared" si="45"/>
        <v>0.78360437424274432</v>
      </c>
      <c r="BC80" s="56">
        <f t="shared" si="46"/>
        <v>-0.50038624637519191</v>
      </c>
      <c r="BD80" s="56">
        <f t="shared" si="47"/>
        <v>-0.103792741331587</v>
      </c>
      <c r="BE80" s="56">
        <f t="shared" si="48"/>
        <v>-2.6943625144631227</v>
      </c>
      <c r="BF80" s="56">
        <f t="shared" si="49"/>
        <v>-4.3971824994891247</v>
      </c>
      <c r="BG80" s="56">
        <f t="shared" si="89"/>
        <v>-2.5761759645631055</v>
      </c>
      <c r="BH80" s="56">
        <f t="shared" si="89"/>
        <v>-2.5761656546791398</v>
      </c>
      <c r="BI80" s="56">
        <f t="shared" si="89"/>
        <v>-2.5762165300895239</v>
      </c>
      <c r="BJ80" s="56">
        <f t="shared" si="89"/>
        <v>-2.5759654630740578</v>
      </c>
      <c r="BK80" s="56">
        <f t="shared" si="89"/>
        <v>-2.577204075410886</v>
      </c>
      <c r="BL80" s="56">
        <f t="shared" si="89"/>
        <v>-2.5710840167042148</v>
      </c>
      <c r="BM80" s="56">
        <f t="shared" si="89"/>
        <v>-2.6010982813260553</v>
      </c>
      <c r="BN80" s="56">
        <f t="shared" si="51"/>
        <v>-2.4475896272186519</v>
      </c>
      <c r="BO80" s="56"/>
      <c r="BP80" s="56">
        <f t="shared" si="92"/>
        <v>5600</v>
      </c>
      <c r="BQ80" s="56">
        <f t="shared" si="93"/>
        <v>0.12148526438106558</v>
      </c>
      <c r="BR80" s="56">
        <f t="shared" si="94"/>
        <v>8.755708142885095E-2</v>
      </c>
      <c r="BS80" s="56">
        <f t="shared" si="95"/>
        <v>3.3928182952214621E-2</v>
      </c>
      <c r="BT80" s="56">
        <f t="shared" si="96"/>
        <v>0.75445566334405145</v>
      </c>
      <c r="BU80" s="56">
        <f t="shared" si="97"/>
        <v>0.99995568462188722</v>
      </c>
      <c r="BV80" s="56">
        <f t="shared" si="98"/>
        <v>2.5339529895376951</v>
      </c>
      <c r="BW80" s="56">
        <f t="shared" si="99"/>
        <v>3.1895223534087278</v>
      </c>
      <c r="BX80" s="56">
        <f t="shared" si="100"/>
        <v>8.6179331658044802</v>
      </c>
      <c r="BY80" s="56">
        <f t="shared" si="101"/>
        <v>8.6179148764811728</v>
      </c>
      <c r="BZ80" s="56">
        <f t="shared" si="102"/>
        <v>8.6180032719168569</v>
      </c>
      <c r="CA80" s="56">
        <f t="shared" si="103"/>
        <v>8.6175759660297366</v>
      </c>
      <c r="CB80" s="56">
        <f t="shared" si="104"/>
        <v>8.6196398117688737</v>
      </c>
      <c r="CC80" s="56">
        <f t="shared" si="105"/>
        <v>8.6096300638422356</v>
      </c>
      <c r="CD80" s="56">
        <f t="shared" si="106"/>
        <v>8.6572497297842457</v>
      </c>
      <c r="CE80" s="56">
        <f t="shared" si="107"/>
        <v>8.4019610498384729</v>
      </c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</row>
    <row r="81" spans="1:102" s="62" customFormat="1" ht="12.95" customHeight="1" x14ac:dyDescent="0.2">
      <c r="A81" s="59" t="s">
        <v>158</v>
      </c>
      <c r="B81" s="62" t="s">
        <v>131</v>
      </c>
      <c r="C81" s="59">
        <v>28249.435000000001</v>
      </c>
      <c r="D81" s="59" t="s">
        <v>150</v>
      </c>
      <c r="E81" s="62">
        <f t="shared" si="21"/>
        <v>-5356.9908914325169</v>
      </c>
      <c r="F81" s="73">
        <f t="shared" si="22"/>
        <v>-5357</v>
      </c>
      <c r="G81" s="62">
        <f t="shared" si="23"/>
        <v>2.4122600003465777E-2</v>
      </c>
      <c r="I81" s="73">
        <f t="shared" si="67"/>
        <v>2.4122600003465777E-2</v>
      </c>
      <c r="O81" s="73"/>
      <c r="P81" s="136"/>
      <c r="Q81" s="137">
        <f t="shared" si="25"/>
        <v>13230.935000000001</v>
      </c>
      <c r="S81" s="63">
        <v>0.1</v>
      </c>
      <c r="X81" s="138">
        <f t="shared" si="26"/>
        <v>1.9049522281476656E-5</v>
      </c>
      <c r="Y81" s="73">
        <f t="shared" si="27"/>
        <v>1.0320599321870136E-2</v>
      </c>
      <c r="Z81" s="56">
        <f t="shared" si="28"/>
        <v>-5357</v>
      </c>
      <c r="AA81" s="56">
        <f t="shared" si="29"/>
        <v>2.232857642829798E-2</v>
      </c>
      <c r="AB81" s="56">
        <f t="shared" si="30"/>
        <v>-4.1784100512840677E-3</v>
      </c>
      <c r="AC81" s="56">
        <f t="shared" si="31"/>
        <v>2.4122600003465777E-2</v>
      </c>
      <c r="AD81" s="56">
        <f t="shared" si="32"/>
        <v>1.7940235751677976E-3</v>
      </c>
      <c r="AE81" s="140">
        <f t="shared" si="33"/>
        <v>3.2185205882578464E-7</v>
      </c>
      <c r="AF81" s="56">
        <f t="shared" si="34"/>
        <v>2.4122600003465777E-2</v>
      </c>
      <c r="AG81" s="69"/>
      <c r="AH81" s="56">
        <f t="shared" si="35"/>
        <v>2.8301010054749845E-2</v>
      </c>
      <c r="AI81" s="56">
        <f t="shared" si="36"/>
        <v>0.82407325965146183</v>
      </c>
      <c r="AJ81" s="56">
        <f t="shared" si="37"/>
        <v>0.94768928999410129</v>
      </c>
      <c r="AK81" s="56">
        <f t="shared" si="38"/>
        <v>0.24186532903514341</v>
      </c>
      <c r="AL81" s="56">
        <f t="shared" si="39"/>
        <v>2.1996593575699164</v>
      </c>
      <c r="AM81" s="56">
        <f t="shared" si="40"/>
        <v>1.96393212528412</v>
      </c>
      <c r="AN81" s="56">
        <f t="shared" ref="AN81:AT90" si="108">$AU81+$AB$7*SIN(AO81)</f>
        <v>1.9292998870292024</v>
      </c>
      <c r="AO81" s="56">
        <f t="shared" si="108"/>
        <v>1.9292996270691642</v>
      </c>
      <c r="AP81" s="56">
        <f t="shared" si="108"/>
        <v>1.929302104304264</v>
      </c>
      <c r="AQ81" s="56">
        <f t="shared" si="108"/>
        <v>1.9292784973421546</v>
      </c>
      <c r="AR81" s="56">
        <f t="shared" si="108"/>
        <v>1.9295034009068326</v>
      </c>
      <c r="AS81" s="56">
        <f t="shared" si="108"/>
        <v>1.9273552312768345</v>
      </c>
      <c r="AT81" s="56">
        <f t="shared" si="108"/>
        <v>1.9473949378228013</v>
      </c>
      <c r="AU81" s="56">
        <f t="shared" si="42"/>
        <v>1.6492341618928932</v>
      </c>
      <c r="AV81" s="56"/>
      <c r="AW81" s="56"/>
      <c r="AX81" s="56"/>
      <c r="AY81" s="56"/>
      <c r="AZ81" s="56">
        <f t="shared" si="43"/>
        <v>1.9049522281476656E-5</v>
      </c>
      <c r="BA81" s="56">
        <f t="shared" si="44"/>
        <v>-1.2007977106427844E-2</v>
      </c>
      <c r="BB81" s="56">
        <f t="shared" si="45"/>
        <v>0.785494703095443</v>
      </c>
      <c r="BC81" s="56">
        <f t="shared" si="46"/>
        <v>-0.51578617591460818</v>
      </c>
      <c r="BD81" s="56">
        <f t="shared" si="47"/>
        <v>-0.1076451466620203</v>
      </c>
      <c r="BE81" s="56">
        <f t="shared" si="48"/>
        <v>-2.6764822896039733</v>
      </c>
      <c r="BF81" s="56">
        <f t="shared" si="49"/>
        <v>-4.2222553547313542</v>
      </c>
      <c r="BG81" s="56">
        <f t="shared" ref="BG81:BM90" si="109">$BN81+$BB$7*SIN(BH81)</f>
        <v>-2.5540514560841818</v>
      </c>
      <c r="BH81" s="56">
        <f t="shared" si="109"/>
        <v>-2.5540417282081043</v>
      </c>
      <c r="BI81" s="56">
        <f t="shared" si="109"/>
        <v>-2.5540904271422691</v>
      </c>
      <c r="BJ81" s="56">
        <f t="shared" si="109"/>
        <v>-2.5538466184961139</v>
      </c>
      <c r="BK81" s="56">
        <f t="shared" si="109"/>
        <v>-2.5550668370270677</v>
      </c>
      <c r="BL81" s="56">
        <f t="shared" si="109"/>
        <v>-2.5489498690574108</v>
      </c>
      <c r="BM81" s="56">
        <f t="shared" si="109"/>
        <v>-2.5793703909975165</v>
      </c>
      <c r="BN81" s="56">
        <f t="shared" si="51"/>
        <v>-2.4210136191152047</v>
      </c>
      <c r="BO81" s="56"/>
      <c r="BP81" s="56">
        <f t="shared" si="92"/>
        <v>5800</v>
      </c>
      <c r="BQ81" s="56">
        <f t="shared" si="93"/>
        <v>0.1255971612171437</v>
      </c>
      <c r="BR81" s="56">
        <f t="shared" si="94"/>
        <v>9.1105632113058416E-2</v>
      </c>
      <c r="BS81" s="56">
        <f t="shared" si="95"/>
        <v>3.4491529104085282E-2</v>
      </c>
      <c r="BT81" s="56">
        <f t="shared" si="96"/>
        <v>0.74169233509199295</v>
      </c>
      <c r="BU81" s="56">
        <f t="shared" si="97"/>
        <v>0.99606254922729787</v>
      </c>
      <c r="BV81" s="56">
        <f t="shared" si="98"/>
        <v>2.6133083493609224</v>
      </c>
      <c r="BW81" s="56">
        <f t="shared" si="99"/>
        <v>3.6973806147526647</v>
      </c>
      <c r="BX81" s="56">
        <f t="shared" si="100"/>
        <v>8.7191776046658322</v>
      </c>
      <c r="BY81" s="56">
        <f t="shared" si="101"/>
        <v>8.719146977032219</v>
      </c>
      <c r="BZ81" s="56">
        <f t="shared" si="102"/>
        <v>8.7192815012489699</v>
      </c>
      <c r="CA81" s="56">
        <f t="shared" si="103"/>
        <v>8.7186905223704603</v>
      </c>
      <c r="CB81" s="56">
        <f t="shared" si="104"/>
        <v>8.7212845419703555</v>
      </c>
      <c r="CC81" s="56">
        <f t="shared" si="105"/>
        <v>8.7098553416482805</v>
      </c>
      <c r="CD81" s="56">
        <f t="shared" si="106"/>
        <v>8.7594152644297605</v>
      </c>
      <c r="CE81" s="56">
        <f t="shared" si="107"/>
        <v>8.5252197317394582</v>
      </c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</row>
    <row r="82" spans="1:102" s="62" customFormat="1" ht="12.95" customHeight="1" x14ac:dyDescent="0.2">
      <c r="A82" s="59" t="s">
        <v>158</v>
      </c>
      <c r="B82" s="62" t="s">
        <v>131</v>
      </c>
      <c r="C82" s="59">
        <v>28257.38</v>
      </c>
      <c r="D82" s="59" t="s">
        <v>150</v>
      </c>
      <c r="E82" s="62">
        <f t="shared" si="21"/>
        <v>-5353.9909010234242</v>
      </c>
      <c r="F82" s="73">
        <f t="shared" si="22"/>
        <v>-5354</v>
      </c>
      <c r="G82" s="62">
        <f t="shared" si="23"/>
        <v>2.4097200002870522E-2</v>
      </c>
      <c r="I82" s="73">
        <f t="shared" si="67"/>
        <v>2.4097200002870522E-2</v>
      </c>
      <c r="O82" s="73"/>
      <c r="P82" s="136"/>
      <c r="Q82" s="137">
        <f t="shared" si="25"/>
        <v>13238.880000000001</v>
      </c>
      <c r="S82" s="63">
        <v>0.1</v>
      </c>
      <c r="X82" s="138">
        <f t="shared" si="26"/>
        <v>1.9090603424136188E-5</v>
      </c>
      <c r="Y82" s="73">
        <f t="shared" si="27"/>
        <v>1.0280325021842365E-2</v>
      </c>
      <c r="Z82" s="56">
        <f t="shared" si="28"/>
        <v>-5354</v>
      </c>
      <c r="AA82" s="56">
        <f t="shared" si="29"/>
        <v>2.236062621954682E-2</v>
      </c>
      <c r="AB82" s="56">
        <f t="shared" si="30"/>
        <v>-4.2373692512325048E-3</v>
      </c>
      <c r="AC82" s="56">
        <f t="shared" si="31"/>
        <v>2.4097200002870522E-2</v>
      </c>
      <c r="AD82" s="56">
        <f t="shared" si="32"/>
        <v>1.7365737833237027E-3</v>
      </c>
      <c r="AE82" s="140">
        <f t="shared" si="33"/>
        <v>3.0156885049271984E-7</v>
      </c>
      <c r="AF82" s="56">
        <f t="shared" si="34"/>
        <v>2.4097200002870522E-2</v>
      </c>
      <c r="AG82" s="69"/>
      <c r="AH82" s="56">
        <f t="shared" si="35"/>
        <v>2.8334569254103027E-2</v>
      </c>
      <c r="AI82" s="56">
        <f t="shared" si="36"/>
        <v>0.82372408280161413</v>
      </c>
      <c r="AJ82" s="56">
        <f t="shared" si="37"/>
        <v>0.94814935894911712</v>
      </c>
      <c r="AK82" s="56">
        <f t="shared" si="38"/>
        <v>0.24161096079194744</v>
      </c>
      <c r="AL82" s="56">
        <f t="shared" si="39"/>
        <v>2.2011037998165546</v>
      </c>
      <c r="AM82" s="56">
        <f t="shared" si="40"/>
        <v>1.9674449576967314</v>
      </c>
      <c r="AN82" s="56">
        <f t="shared" si="108"/>
        <v>1.930972819947661</v>
      </c>
      <c r="AO82" s="56">
        <f t="shared" si="108"/>
        <v>1.9309725520702583</v>
      </c>
      <c r="AP82" s="56">
        <f t="shared" si="108"/>
        <v>1.9309750934091441</v>
      </c>
      <c r="AQ82" s="56">
        <f t="shared" si="108"/>
        <v>1.930950983169853</v>
      </c>
      <c r="AR82" s="56">
        <f t="shared" si="108"/>
        <v>1.9311796601896627</v>
      </c>
      <c r="AS82" s="56">
        <f t="shared" si="108"/>
        <v>1.9290051225861429</v>
      </c>
      <c r="AT82" s="56">
        <f t="shared" si="108"/>
        <v>1.949199979648939</v>
      </c>
      <c r="AU82" s="56">
        <f t="shared" si="42"/>
        <v>1.651083042121408</v>
      </c>
      <c r="AV82" s="56"/>
      <c r="AW82" s="56"/>
      <c r="AX82" s="56"/>
      <c r="AY82" s="56"/>
      <c r="AZ82" s="56">
        <f t="shared" si="43"/>
        <v>1.9090603424136188E-5</v>
      </c>
      <c r="BA82" s="56">
        <f t="shared" si="44"/>
        <v>-1.2080301197704455E-2</v>
      </c>
      <c r="BB82" s="56">
        <f t="shared" si="45"/>
        <v>0.78590994507836986</v>
      </c>
      <c r="BC82" s="56">
        <f t="shared" si="46"/>
        <v>-0.51907455624126275</v>
      </c>
      <c r="BD82" s="56">
        <f t="shared" si="47"/>
        <v>-0.10846865161719954</v>
      </c>
      <c r="BE82" s="56">
        <f t="shared" si="48"/>
        <v>-2.6726394857178883</v>
      </c>
      <c r="BF82" s="56">
        <f t="shared" si="49"/>
        <v>-4.1863713446367425</v>
      </c>
      <c r="BG82" s="56">
        <f t="shared" si="109"/>
        <v>-2.5493034859548653</v>
      </c>
      <c r="BH82" s="56">
        <f t="shared" si="109"/>
        <v>-2.5492938862884067</v>
      </c>
      <c r="BI82" s="56">
        <f t="shared" si="109"/>
        <v>-2.549342096378874</v>
      </c>
      <c r="BJ82" s="56">
        <f t="shared" si="109"/>
        <v>-2.5490999666662875</v>
      </c>
      <c r="BK82" s="56">
        <f t="shared" si="109"/>
        <v>-2.5503156376600606</v>
      </c>
      <c r="BL82" s="56">
        <f t="shared" si="109"/>
        <v>-2.5442019731632741</v>
      </c>
      <c r="BM82" s="56">
        <f t="shared" si="109"/>
        <v>-2.5746999793019083</v>
      </c>
      <c r="BN82" s="56">
        <f t="shared" si="51"/>
        <v>-2.4153187602358956</v>
      </c>
      <c r="BO82" s="56"/>
      <c r="BP82" s="56">
        <f t="shared" si="92"/>
        <v>6000</v>
      </c>
      <c r="BQ82" s="56">
        <f t="shared" si="93"/>
        <v>0.12942126750815575</v>
      </c>
      <c r="BR82" s="56">
        <f t="shared" si="94"/>
        <v>9.4720198407435716E-2</v>
      </c>
      <c r="BS82" s="56">
        <f t="shared" si="95"/>
        <v>3.4701069100720044E-2</v>
      </c>
      <c r="BT82" s="56">
        <f t="shared" si="96"/>
        <v>0.73087745713641283</v>
      </c>
      <c r="BU82" s="56">
        <f t="shared" si="97"/>
        <v>0.98631210098426525</v>
      </c>
      <c r="BV82" s="56">
        <f t="shared" si="98"/>
        <v>2.6901842093160613</v>
      </c>
      <c r="BW82" s="56">
        <f t="shared" si="99"/>
        <v>4.3550857903049494</v>
      </c>
      <c r="BX82" s="56">
        <f t="shared" si="100"/>
        <v>8.8188283826174292</v>
      </c>
      <c r="BY82" s="56">
        <f t="shared" si="101"/>
        <v>8.8187840651262501</v>
      </c>
      <c r="BZ82" s="56">
        <f t="shared" si="102"/>
        <v>8.8189643344999471</v>
      </c>
      <c r="CA82" s="56">
        <f t="shared" si="103"/>
        <v>8.8182309157867067</v>
      </c>
      <c r="CB82" s="56">
        <f t="shared" si="104"/>
        <v>8.821212479895669</v>
      </c>
      <c r="CC82" s="56">
        <f t="shared" si="105"/>
        <v>8.8090527495120163</v>
      </c>
      <c r="CD82" s="56">
        <f t="shared" si="106"/>
        <v>8.8580272384174279</v>
      </c>
      <c r="CE82" s="56">
        <f t="shared" si="107"/>
        <v>8.6484784136404471</v>
      </c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</row>
    <row r="83" spans="1:102" s="62" customFormat="1" ht="12.95" customHeight="1" x14ac:dyDescent="0.2">
      <c r="A83" s="59" t="s">
        <v>161</v>
      </c>
      <c r="B83" s="62" t="s">
        <v>131</v>
      </c>
      <c r="C83" s="59">
        <v>28461.305</v>
      </c>
      <c r="D83" s="59" t="s">
        <v>150</v>
      </c>
      <c r="E83" s="62">
        <f t="shared" si="21"/>
        <v>-5276.9898885408211</v>
      </c>
      <c r="F83" s="73">
        <f t="shared" si="22"/>
        <v>-5277</v>
      </c>
      <c r="G83" s="62">
        <f t="shared" si="23"/>
        <v>2.677860000403598E-2</v>
      </c>
      <c r="I83" s="73">
        <f t="shared" si="67"/>
        <v>2.677860000403598E-2</v>
      </c>
      <c r="O83" s="73"/>
      <c r="P83" s="136"/>
      <c r="Q83" s="137">
        <f t="shared" si="25"/>
        <v>13442.805</v>
      </c>
      <c r="S83" s="63">
        <v>0.1</v>
      </c>
      <c r="X83" s="138">
        <f t="shared" si="26"/>
        <v>3.0533067831596548E-5</v>
      </c>
      <c r="Y83" s="73">
        <f t="shared" si="27"/>
        <v>9.3048860795159408E-3</v>
      </c>
      <c r="Z83" s="56">
        <f t="shared" si="28"/>
        <v>-5277</v>
      </c>
      <c r="AA83" s="56">
        <f t="shared" si="29"/>
        <v>2.3156434842461458E-2</v>
      </c>
      <c r="AB83" s="56">
        <f t="shared" si="30"/>
        <v>-2.3854361456767705E-3</v>
      </c>
      <c r="AC83" s="56">
        <f t="shared" si="31"/>
        <v>2.677860000403598E-2</v>
      </c>
      <c r="AD83" s="56">
        <f t="shared" si="32"/>
        <v>3.6221651615745212E-3</v>
      </c>
      <c r="AE83" s="140">
        <f t="shared" si="33"/>
        <v>1.3120080457724178E-6</v>
      </c>
      <c r="AF83" s="56">
        <f t="shared" si="34"/>
        <v>2.677860000403598E-2</v>
      </c>
      <c r="AG83" s="69"/>
      <c r="AH83" s="56">
        <f t="shared" si="35"/>
        <v>2.916403614971275E-2</v>
      </c>
      <c r="AI83" s="56">
        <f t="shared" si="36"/>
        <v>0.81498624907579797</v>
      </c>
      <c r="AJ83" s="56">
        <f t="shared" si="37"/>
        <v>0.95916211640834237</v>
      </c>
      <c r="AK83" s="56">
        <f t="shared" si="38"/>
        <v>0.23498716417689178</v>
      </c>
      <c r="AL83" s="56">
        <f t="shared" si="39"/>
        <v>2.2377672043049519</v>
      </c>
      <c r="AM83" s="56">
        <f t="shared" si="40"/>
        <v>2.0600874177782038</v>
      </c>
      <c r="AN83" s="56">
        <f t="shared" si="108"/>
        <v>1.9736727891766015</v>
      </c>
      <c r="AO83" s="56">
        <f t="shared" si="108"/>
        <v>1.9736722445415991</v>
      </c>
      <c r="AP83" s="56">
        <f t="shared" si="108"/>
        <v>1.9736768892295102</v>
      </c>
      <c r="AQ83" s="56">
        <f t="shared" si="108"/>
        <v>1.9736372773596633</v>
      </c>
      <c r="AR83" s="56">
        <f t="shared" si="108"/>
        <v>1.9739749860932827</v>
      </c>
      <c r="AS83" s="56">
        <f t="shared" si="108"/>
        <v>1.9710872301582765</v>
      </c>
      <c r="AT83" s="56">
        <f t="shared" si="108"/>
        <v>1.9951811274782036</v>
      </c>
      <c r="AU83" s="56">
        <f t="shared" si="42"/>
        <v>1.6985376346532877</v>
      </c>
      <c r="AV83" s="56"/>
      <c r="AW83" s="56"/>
      <c r="AX83" s="56"/>
      <c r="AY83" s="56"/>
      <c r="AZ83" s="56">
        <f t="shared" si="43"/>
        <v>3.0533067831596548E-5</v>
      </c>
      <c r="BA83" s="56">
        <f t="shared" si="44"/>
        <v>-1.3851548762945518E-2</v>
      </c>
      <c r="BB83" s="56">
        <f t="shared" si="45"/>
        <v>0.79782593329897433</v>
      </c>
      <c r="BC83" s="56">
        <f t="shared" si="46"/>
        <v>-0.60192075740215223</v>
      </c>
      <c r="BD83" s="56">
        <f t="shared" si="47"/>
        <v>-0.12932767203336337</v>
      </c>
      <c r="BE83" s="56">
        <f t="shared" si="48"/>
        <v>-2.572503122942241</v>
      </c>
      <c r="BF83" s="56">
        <f t="shared" si="49"/>
        <v>-3.419021310357738</v>
      </c>
      <c r="BG83" s="56">
        <f t="shared" si="109"/>
        <v>-2.4265142251412577</v>
      </c>
      <c r="BH83" s="56">
        <f t="shared" si="109"/>
        <v>-2.4265080612222132</v>
      </c>
      <c r="BI83" s="56">
        <f t="shared" si="109"/>
        <v>-2.4265420762310588</v>
      </c>
      <c r="BJ83" s="56">
        <f t="shared" si="109"/>
        <v>-2.4263543550677342</v>
      </c>
      <c r="BK83" s="56">
        <f t="shared" si="109"/>
        <v>-2.4273899646614407</v>
      </c>
      <c r="BL83" s="56">
        <f t="shared" si="109"/>
        <v>-2.4216651006266274</v>
      </c>
      <c r="BM83" s="56">
        <f t="shared" si="109"/>
        <v>-2.4529670235848049</v>
      </c>
      <c r="BN83" s="56">
        <f t="shared" si="51"/>
        <v>-2.2691507156669397</v>
      </c>
      <c r="BO83" s="56"/>
      <c r="BP83" s="56">
        <f t="shared" si="92"/>
        <v>6200</v>
      </c>
      <c r="BQ83" s="56">
        <f t="shared" si="93"/>
        <v>0.13297117679632833</v>
      </c>
      <c r="BR83" s="56">
        <f t="shared" si="94"/>
        <v>9.8400780311982877E-2</v>
      </c>
      <c r="BS83" s="56">
        <f t="shared" si="95"/>
        <v>3.4570396484345463E-2</v>
      </c>
      <c r="BT83" s="56">
        <f t="shared" si="96"/>
        <v>0.72187757955430953</v>
      </c>
      <c r="BU83" s="56">
        <f t="shared" si="97"/>
        <v>0.97122668023345815</v>
      </c>
      <c r="BV83" s="56">
        <f t="shared" si="98"/>
        <v>2.7650063262864348</v>
      </c>
      <c r="BW83" s="56">
        <f t="shared" si="99"/>
        <v>5.247954028170458</v>
      </c>
      <c r="BX83" s="56">
        <f t="shared" si="100"/>
        <v>8.9171392786905628</v>
      </c>
      <c r="BY83" s="56">
        <f t="shared" si="101"/>
        <v>8.9170829541485652</v>
      </c>
      <c r="BZ83" s="56">
        <f t="shared" si="102"/>
        <v>8.9172984496486265</v>
      </c>
      <c r="CA83" s="56">
        <f t="shared" si="103"/>
        <v>8.9164738325271404</v>
      </c>
      <c r="CB83" s="56">
        <f t="shared" si="104"/>
        <v>8.9196272798003147</v>
      </c>
      <c r="CC83" s="56">
        <f t="shared" si="105"/>
        <v>8.9075379003350257</v>
      </c>
      <c r="CD83" s="56">
        <f t="shared" si="106"/>
        <v>8.9534596280164767</v>
      </c>
      <c r="CE83" s="56">
        <f t="shared" si="107"/>
        <v>8.7717370955414324</v>
      </c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</row>
    <row r="84" spans="1:102" s="62" customFormat="1" ht="12.95" customHeight="1" x14ac:dyDescent="0.2">
      <c r="A84" s="59" t="s">
        <v>161</v>
      </c>
      <c r="B84" s="62" t="s">
        <v>131</v>
      </c>
      <c r="C84" s="59">
        <v>28477.187999999998</v>
      </c>
      <c r="D84" s="59" t="s">
        <v>150</v>
      </c>
      <c r="E84" s="62">
        <f t="shared" si="21"/>
        <v>-5270.9925508859915</v>
      </c>
      <c r="F84" s="73">
        <f t="shared" si="22"/>
        <v>-5271</v>
      </c>
      <c r="G84" s="62">
        <f t="shared" si="23"/>
        <v>1.9727800001419382E-2</v>
      </c>
      <c r="I84" s="73">
        <f t="shared" si="67"/>
        <v>1.9727800001419382E-2</v>
      </c>
      <c r="O84" s="73"/>
      <c r="P84" s="136"/>
      <c r="Q84" s="137">
        <f t="shared" si="25"/>
        <v>13458.687999999998</v>
      </c>
      <c r="S84" s="63">
        <v>0.1</v>
      </c>
      <c r="X84" s="138">
        <f t="shared" si="26"/>
        <v>1.1011840086613799E-5</v>
      </c>
      <c r="Y84" s="73">
        <f t="shared" si="27"/>
        <v>9.2340684979865841E-3</v>
      </c>
      <c r="Z84" s="56">
        <f t="shared" si="28"/>
        <v>-5271</v>
      </c>
      <c r="AA84" s="56">
        <f t="shared" si="29"/>
        <v>2.3216288444272759E-2</v>
      </c>
      <c r="AB84" s="56">
        <f t="shared" si="30"/>
        <v>-9.498301525479029E-3</v>
      </c>
      <c r="AC84" s="56">
        <f t="shared" si="31"/>
        <v>1.9727800001419382E-2</v>
      </c>
      <c r="AD84" s="56">
        <f t="shared" si="32"/>
        <v>-3.4884884428533769E-3</v>
      </c>
      <c r="AE84" s="140">
        <f t="shared" si="33"/>
        <v>1.216955161592158E-6</v>
      </c>
      <c r="AF84" s="56">
        <f t="shared" si="34"/>
        <v>1.9727800001419382E-2</v>
      </c>
      <c r="AG84" s="69"/>
      <c r="AH84" s="56">
        <f t="shared" si="35"/>
        <v>2.9226101526898411E-2</v>
      </c>
      <c r="AI84" s="56">
        <f t="shared" si="36"/>
        <v>0.81432328459058012</v>
      </c>
      <c r="AJ84" s="56">
        <f t="shared" si="37"/>
        <v>0.95995719734385487</v>
      </c>
      <c r="AK84" s="56">
        <f t="shared" si="38"/>
        <v>0.23446367034939428</v>
      </c>
      <c r="AL84" s="56">
        <f t="shared" si="39"/>
        <v>2.2405916280602565</v>
      </c>
      <c r="AM84" s="56">
        <f t="shared" si="40"/>
        <v>2.0675146133430222</v>
      </c>
      <c r="AN84" s="56">
        <f t="shared" si="108"/>
        <v>1.9769811164618476</v>
      </c>
      <c r="AO84" s="56">
        <f t="shared" si="108"/>
        <v>1.976980543401877</v>
      </c>
      <c r="AP84" s="56">
        <f t="shared" si="108"/>
        <v>1.9769853928814161</v>
      </c>
      <c r="AQ84" s="56">
        <f t="shared" si="108"/>
        <v>1.9769443527765831</v>
      </c>
      <c r="AR84" s="56">
        <f t="shared" si="108"/>
        <v>1.9772915428124032</v>
      </c>
      <c r="AS84" s="56">
        <f t="shared" si="108"/>
        <v>1.974345492561761</v>
      </c>
      <c r="AT84" s="56">
        <f t="shared" si="108"/>
        <v>1.998735971464737</v>
      </c>
      <c r="AU84" s="56">
        <f t="shared" si="42"/>
        <v>1.7022353951103173</v>
      </c>
      <c r="AV84" s="56"/>
      <c r="AW84" s="56"/>
      <c r="AX84" s="56"/>
      <c r="AY84" s="56"/>
      <c r="AZ84" s="56">
        <f t="shared" si="43"/>
        <v>1.1011840086613799E-5</v>
      </c>
      <c r="BA84" s="56">
        <f t="shared" si="44"/>
        <v>-1.3982219946286175E-2</v>
      </c>
      <c r="BB84" s="56">
        <f t="shared" si="45"/>
        <v>0.79885848356597755</v>
      </c>
      <c r="BC84" s="56">
        <f t="shared" si="46"/>
        <v>-0.60823816729213642</v>
      </c>
      <c r="BD84" s="56">
        <f t="shared" si="47"/>
        <v>-0.13092780593373535</v>
      </c>
      <c r="BE84" s="56">
        <f t="shared" si="48"/>
        <v>-2.5645682671040531</v>
      </c>
      <c r="BF84" s="56">
        <f t="shared" si="49"/>
        <v>-3.3693493394160381</v>
      </c>
      <c r="BG84" s="56">
        <f t="shared" si="109"/>
        <v>-2.4168655380005593</v>
      </c>
      <c r="BH84" s="56">
        <f t="shared" si="109"/>
        <v>-2.4168596348437292</v>
      </c>
      <c r="BI84" s="56">
        <f t="shared" si="109"/>
        <v>-2.4168924876593456</v>
      </c>
      <c r="BJ84" s="56">
        <f t="shared" si="109"/>
        <v>-2.4167096398700827</v>
      </c>
      <c r="BK84" s="56">
        <f t="shared" si="109"/>
        <v>-2.4177269337966716</v>
      </c>
      <c r="BL84" s="56">
        <f t="shared" si="109"/>
        <v>-2.412055405323259</v>
      </c>
      <c r="BM84" s="56">
        <f t="shared" si="109"/>
        <v>-2.4433228920441854</v>
      </c>
      <c r="BN84" s="56">
        <f t="shared" si="51"/>
        <v>-2.2577609979083197</v>
      </c>
      <c r="BO84" s="56"/>
      <c r="BP84" s="56">
        <f t="shared" si="92"/>
        <v>6400</v>
      </c>
      <c r="BQ84" s="56">
        <f t="shared" si="93"/>
        <v>0.13626029531760889</v>
      </c>
      <c r="BR84" s="56">
        <f t="shared" si="94"/>
        <v>0.10214737782669989</v>
      </c>
      <c r="BS84" s="56">
        <f t="shared" si="95"/>
        <v>3.4112917490908994E-2</v>
      </c>
      <c r="BT84" s="56">
        <f t="shared" si="96"/>
        <v>0.71458273170581177</v>
      </c>
      <c r="BU84" s="56">
        <f t="shared" si="97"/>
        <v>0.95122267106100711</v>
      </c>
      <c r="BV84" s="56">
        <f t="shared" si="98"/>
        <v>2.8381596954453534</v>
      </c>
      <c r="BW84" s="56">
        <f t="shared" si="99"/>
        <v>6.5405918746643792</v>
      </c>
      <c r="BX84" s="56">
        <f t="shared" si="100"/>
        <v>9.0143474083721813</v>
      </c>
      <c r="BY84" s="56">
        <f t="shared" si="101"/>
        <v>9.014284224163184</v>
      </c>
      <c r="BZ84" s="56">
        <f t="shared" si="102"/>
        <v>9.014514615216477</v>
      </c>
      <c r="CA84" s="56">
        <f t="shared" si="103"/>
        <v>9.0136744197850796</v>
      </c>
      <c r="CB84" s="56">
        <f t="shared" si="104"/>
        <v>9.0167369851010868</v>
      </c>
      <c r="CC84" s="56">
        <f t="shared" si="105"/>
        <v>9.0055538835681972</v>
      </c>
      <c r="CD84" s="56">
        <f t="shared" si="106"/>
        <v>9.0461346548484851</v>
      </c>
      <c r="CE84" s="56">
        <f t="shared" si="107"/>
        <v>8.8949957774424213</v>
      </c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</row>
    <row r="85" spans="1:102" s="62" customFormat="1" ht="12.95" customHeight="1" x14ac:dyDescent="0.2">
      <c r="A85" s="59" t="s">
        <v>161</v>
      </c>
      <c r="B85" s="62" t="s">
        <v>131</v>
      </c>
      <c r="C85" s="59">
        <v>28514.271000000001</v>
      </c>
      <c r="D85" s="59" t="s">
        <v>150</v>
      </c>
      <c r="E85" s="62">
        <f t="shared" ref="E85:E148" si="110">(C85-C$7)/C$8</f>
        <v>-5256.9902042100448</v>
      </c>
      <c r="F85" s="73">
        <f t="shared" ref="F85:F148" si="111">ROUND(2*E85,0)/2</f>
        <v>-5257</v>
      </c>
      <c r="G85" s="62">
        <f t="shared" ref="G85:G148" si="112">C85-(C$7+F85*C$8)</f>
        <v>2.5942600004782435E-2</v>
      </c>
      <c r="I85" s="73">
        <f t="shared" ref="I85:I116" si="113">G85</f>
        <v>2.5942600004782435E-2</v>
      </c>
      <c r="O85" s="73"/>
      <c r="P85" s="136"/>
      <c r="Q85" s="137">
        <f t="shared" ref="Q85:Q148" si="114">C85-15018.5</f>
        <v>13495.771000000001</v>
      </c>
      <c r="S85" s="63">
        <v>0.1</v>
      </c>
      <c r="X85" s="138">
        <f t="shared" ref="X85:X148" si="115">(G85-Y85)^2*S85</f>
        <v>2.8461525429078865E-5</v>
      </c>
      <c r="Y85" s="73">
        <f t="shared" ref="Y85:Y148" si="116">AA85+BA85</f>
        <v>9.0720560215319674E-3</v>
      </c>
      <c r="Z85" s="56">
        <f t="shared" ref="Z85:Z148" si="117">F85</f>
        <v>-5257</v>
      </c>
      <c r="AA85" s="56">
        <f t="shared" ref="AA85:AA148" si="118">AB$3+AB$4*Z85+AB$5*Z85^2+AH85</f>
        <v>2.3354739922282364E-2</v>
      </c>
      <c r="AB85" s="56">
        <f t="shared" ref="AB85:AB148" si="119">IF(S85&lt;&gt;0,G85-AH85,-9999)</f>
        <v>-3.4268827546968285E-3</v>
      </c>
      <c r="AC85" s="56">
        <f t="shared" ref="AC85:AC148" si="120">+G85-P85</f>
        <v>2.5942600004782435E-2</v>
      </c>
      <c r="AD85" s="56">
        <f t="shared" ref="AD85:AD148" si="121">G85-AA85</f>
        <v>2.5878600825000701E-3</v>
      </c>
      <c r="AE85" s="140">
        <f t="shared" ref="AE85:AE148" si="122">+(G85-AA85)^2*S85</f>
        <v>6.6970198065972697E-7</v>
      </c>
      <c r="AF85" s="56">
        <f t="shared" ref="AF85:AF148" si="123">IF(S85&lt;&gt;0,G85-P85,-9999)</f>
        <v>2.5942600004782435E-2</v>
      </c>
      <c r="AG85" s="69"/>
      <c r="AH85" s="56">
        <f t="shared" ref="AH85:AH148" si="124">$AB$6*($AB$11/AI85*AJ85+$AB$12)</f>
        <v>2.9369482759479263E-2</v>
      </c>
      <c r="AI85" s="56">
        <f t="shared" ref="AI85:AI148" si="125">1+$AB$7*COS(AL85)</f>
        <v>0.81278628801169472</v>
      </c>
      <c r="AJ85" s="56">
        <f t="shared" ref="AJ85:AJ148" si="126">SIN(AL85+RADIANS($AB$9))</f>
        <v>0.96177772098495118</v>
      </c>
      <c r="AK85" s="56">
        <f t="shared" ref="AK85:AK148" si="127">$AB$7*SIN(AL85)</f>
        <v>0.23323825029891657</v>
      </c>
      <c r="AL85" s="56">
        <f t="shared" ref="AL85:AL148" si="128">2*ATAN(AM85)</f>
        <v>2.2471641520465173</v>
      </c>
      <c r="AM85" s="56">
        <f t="shared" ref="AM85:AM148" si="129">SQRT((1+$AB$7)/(1-$AB$7))*TAN(AN85/2)</f>
        <v>2.0849670270681075</v>
      </c>
      <c r="AN85" s="56">
        <f t="shared" si="108"/>
        <v>1.9846901154268193</v>
      </c>
      <c r="AO85" s="56">
        <f t="shared" si="108"/>
        <v>1.984689471573081</v>
      </c>
      <c r="AP85" s="56">
        <f t="shared" si="108"/>
        <v>1.9846948243568641</v>
      </c>
      <c r="AQ85" s="56">
        <f t="shared" si="108"/>
        <v>1.9846503211266744</v>
      </c>
      <c r="AR85" s="56">
        <f t="shared" si="108"/>
        <v>1.9850201855505998</v>
      </c>
      <c r="AS85" s="56">
        <f t="shared" si="108"/>
        <v>1.9819367339820264</v>
      </c>
      <c r="AT85" s="56">
        <f t="shared" si="108"/>
        <v>2.0070148446747913</v>
      </c>
      <c r="AU85" s="56">
        <f t="shared" ref="AU85:AU148" si="130">RADIANS($AB$9)+$AB$18*(F85-AB$15)</f>
        <v>1.7108635028433867</v>
      </c>
      <c r="AV85" s="56"/>
      <c r="AW85" s="56"/>
      <c r="AX85" s="56"/>
      <c r="AY85" s="56"/>
      <c r="AZ85" s="56">
        <f t="shared" ref="AZ85:AZ148" si="131">(AD85-BA85)^2*S85</f>
        <v>2.8461525429078865E-5</v>
      </c>
      <c r="BA85" s="56">
        <f t="shared" ref="BA85:BA148" si="132">$BB$6*($BB$11/BB85*BC85+$BB$12)</f>
        <v>-1.4282683900750397E-2</v>
      </c>
      <c r="BB85" s="56">
        <f t="shared" ref="BB85:BB148" si="133">1+$BB$7*COS(BE85)</f>
        <v>0.80132781483484627</v>
      </c>
      <c r="BC85" s="56">
        <f t="shared" ref="BC85:BC148" si="134">SIN(BE85+RADIANS($BB$9))</f>
        <v>-0.62289258316191731</v>
      </c>
      <c r="BD85" s="56">
        <f t="shared" ref="BD85:BD148" si="135">$BB$7*SIN(BE85)</f>
        <v>-0.13464532239072718</v>
      </c>
      <c r="BE85" s="56">
        <f t="shared" ref="BE85:BE148" si="136">2*ATAN(BF85)</f>
        <v>-2.5459725595784324</v>
      </c>
      <c r="BF85" s="56">
        <f t="shared" ref="BF85:BF148" si="137">TAN(BG85/2)*SQRT((1+$BB$7)/(1-$BB$7))</f>
        <v>-3.257983102392306</v>
      </c>
      <c r="BG85" s="56">
        <f t="shared" si="109"/>
        <v>-2.3943027238741621</v>
      </c>
      <c r="BH85" s="56">
        <f t="shared" si="109"/>
        <v>-2.3942974149841167</v>
      </c>
      <c r="BI85" s="56">
        <f t="shared" si="109"/>
        <v>-2.3943275706292502</v>
      </c>
      <c r="BJ85" s="56">
        <f t="shared" si="109"/>
        <v>-2.394156268832778</v>
      </c>
      <c r="BK85" s="56">
        <f t="shared" si="109"/>
        <v>-2.3951290026779688</v>
      </c>
      <c r="BL85" s="56">
        <f t="shared" si="109"/>
        <v>-2.3895936392757071</v>
      </c>
      <c r="BM85" s="56">
        <f t="shared" si="109"/>
        <v>-2.4207259200435582</v>
      </c>
      <c r="BN85" s="56">
        <f t="shared" ref="BN85:BN148" si="138">RADIANS($BB$9)+$BB$18*(F85-BB$15)</f>
        <v>-2.2311849898048743</v>
      </c>
      <c r="BO85" s="56"/>
      <c r="BP85" s="56">
        <f t="shared" si="92"/>
        <v>6600</v>
      </c>
      <c r="BQ85" s="56">
        <f t="shared" si="93"/>
        <v>0.13930180843510201</v>
      </c>
      <c r="BR85" s="56">
        <f t="shared" si="94"/>
        <v>0.10595999095158673</v>
      </c>
      <c r="BS85" s="56">
        <f t="shared" si="95"/>
        <v>3.3341817483515272E-2</v>
      </c>
      <c r="BT85" s="56">
        <f t="shared" si="96"/>
        <v>0.70890466887255377</v>
      </c>
      <c r="BU85" s="56">
        <f t="shared" si="97"/>
        <v>0.9266260906609024</v>
      </c>
      <c r="BV85" s="56">
        <f t="shared" si="98"/>
        <v>2.9099971988047844</v>
      </c>
      <c r="BW85" s="56">
        <f t="shared" si="99"/>
        <v>8.5971142707134014</v>
      </c>
      <c r="BX85" s="56">
        <f t="shared" si="100"/>
        <v>9.1106765559440603</v>
      </c>
      <c r="BY85" s="56">
        <f t="shared" si="101"/>
        <v>9.1106145259427205</v>
      </c>
      <c r="BZ85" s="56">
        <f t="shared" si="102"/>
        <v>9.1108325943701374</v>
      </c>
      <c r="CA85" s="56">
        <f t="shared" si="103"/>
        <v>9.1100658995741419</v>
      </c>
      <c r="CB85" s="56">
        <f t="shared" si="104"/>
        <v>9.1127606371033849</v>
      </c>
      <c r="CC85" s="56">
        <f t="shared" si="105"/>
        <v>9.1032788050458784</v>
      </c>
      <c r="CD85" s="56">
        <f t="shared" si="106"/>
        <v>9.1365163793170687</v>
      </c>
      <c r="CE85" s="56">
        <f t="shared" si="107"/>
        <v>9.0182544593434066</v>
      </c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</row>
    <row r="86" spans="1:102" s="62" customFormat="1" ht="12.95" customHeight="1" x14ac:dyDescent="0.2">
      <c r="A86" s="59" t="s">
        <v>161</v>
      </c>
      <c r="B86" s="62" t="s">
        <v>131</v>
      </c>
      <c r="C86" s="59">
        <v>28535.455999999998</v>
      </c>
      <c r="D86" s="59" t="s">
        <v>150</v>
      </c>
      <c r="E86" s="62">
        <f t="shared" si="110"/>
        <v>-5248.9908591104058</v>
      </c>
      <c r="F86" s="73">
        <f t="shared" si="111"/>
        <v>-5249</v>
      </c>
      <c r="G86" s="62">
        <f t="shared" si="112"/>
        <v>2.4208200000430224E-2</v>
      </c>
      <c r="I86" s="73">
        <f t="shared" si="113"/>
        <v>2.4208200000430224E-2</v>
      </c>
      <c r="O86" s="73"/>
      <c r="P86" s="136"/>
      <c r="Q86" s="137">
        <f t="shared" si="114"/>
        <v>13516.955999999998</v>
      </c>
      <c r="S86" s="63">
        <v>0.1</v>
      </c>
      <c r="X86" s="138">
        <f t="shared" si="115"/>
        <v>2.3185043671964285E-5</v>
      </c>
      <c r="Y86" s="73">
        <f t="shared" si="116"/>
        <v>8.9815642354412022E-3</v>
      </c>
      <c r="Z86" s="56">
        <f t="shared" si="117"/>
        <v>-5249</v>
      </c>
      <c r="AA86" s="56">
        <f t="shared" si="118"/>
        <v>2.3433097548425111E-2</v>
      </c>
      <c r="AB86" s="56">
        <f t="shared" si="119"/>
        <v>-5.2423121534615515E-3</v>
      </c>
      <c r="AC86" s="56">
        <f t="shared" si="120"/>
        <v>2.4208200000430224E-2</v>
      </c>
      <c r="AD86" s="56">
        <f t="shared" si="121"/>
        <v>7.7510245200511363E-4</v>
      </c>
      <c r="AE86" s="140">
        <f t="shared" si="122"/>
        <v>6.0078381110433955E-8</v>
      </c>
      <c r="AF86" s="56">
        <f t="shared" si="123"/>
        <v>2.4208200000430224E-2</v>
      </c>
      <c r="AG86" s="69"/>
      <c r="AH86" s="56">
        <f t="shared" si="124"/>
        <v>2.9450512153891776E-2</v>
      </c>
      <c r="AI86" s="56">
        <f t="shared" si="125"/>
        <v>0.81191421361607552</v>
      </c>
      <c r="AJ86" s="56">
        <f t="shared" si="126"/>
        <v>0.96279637033945353</v>
      </c>
      <c r="AK86" s="56">
        <f t="shared" si="127"/>
        <v>0.23253557215892992</v>
      </c>
      <c r="AL86" s="56">
        <f t="shared" si="128"/>
        <v>2.2509087737257016</v>
      </c>
      <c r="AM86" s="56">
        <f t="shared" si="129"/>
        <v>2.0950176835179324</v>
      </c>
      <c r="AN86" s="56">
        <f t="shared" si="108"/>
        <v>1.9890887401604875</v>
      </c>
      <c r="AO86" s="56">
        <f t="shared" si="108"/>
        <v>1.9890880529273991</v>
      </c>
      <c r="AP86" s="56">
        <f t="shared" si="108"/>
        <v>1.9890937097615136</v>
      </c>
      <c r="AQ86" s="56">
        <f t="shared" si="108"/>
        <v>1.9890471444182136</v>
      </c>
      <c r="AR86" s="56">
        <f t="shared" si="108"/>
        <v>1.9894303111367657</v>
      </c>
      <c r="AS86" s="56">
        <f t="shared" si="108"/>
        <v>1.986267503656967</v>
      </c>
      <c r="AT86" s="56">
        <f t="shared" si="108"/>
        <v>2.0117357291460132</v>
      </c>
      <c r="AU86" s="56">
        <f t="shared" si="130"/>
        <v>1.7157938501194261</v>
      </c>
      <c r="AV86" s="56"/>
      <c r="AW86" s="56"/>
      <c r="AX86" s="56"/>
      <c r="AY86" s="56"/>
      <c r="AZ86" s="56">
        <f t="shared" si="131"/>
        <v>2.3185043671964285E-5</v>
      </c>
      <c r="BA86" s="56">
        <f t="shared" si="132"/>
        <v>-1.4451533312983909E-2</v>
      </c>
      <c r="BB86" s="56">
        <f t="shared" si="133"/>
        <v>0.80277690308412519</v>
      </c>
      <c r="BC86" s="56">
        <f t="shared" si="134"/>
        <v>-0.63121065650978569</v>
      </c>
      <c r="BD86" s="56">
        <f t="shared" si="135"/>
        <v>-0.13675909491844199</v>
      </c>
      <c r="BE86" s="56">
        <f t="shared" si="136"/>
        <v>-2.5352942184222762</v>
      </c>
      <c r="BF86" s="56">
        <f t="shared" si="137"/>
        <v>-3.1970312261617275</v>
      </c>
      <c r="BG86" s="56">
        <f t="shared" si="109"/>
        <v>-2.3813780424642919</v>
      </c>
      <c r="BH86" s="56">
        <f t="shared" si="109"/>
        <v>-2.3813730627453364</v>
      </c>
      <c r="BI86" s="56">
        <f t="shared" si="109"/>
        <v>-2.3814016938813243</v>
      </c>
      <c r="BJ86" s="56">
        <f t="shared" si="109"/>
        <v>-2.3812370671298777</v>
      </c>
      <c r="BK86" s="56">
        <f t="shared" si="109"/>
        <v>-2.3821833062789404</v>
      </c>
      <c r="BL86" s="56">
        <f t="shared" si="109"/>
        <v>-2.3767328427863856</v>
      </c>
      <c r="BM86" s="56">
        <f t="shared" si="109"/>
        <v>-2.4077534397280593</v>
      </c>
      <c r="BN86" s="56">
        <f t="shared" si="138"/>
        <v>-2.2159986994600471</v>
      </c>
      <c r="BO86" s="56"/>
      <c r="BP86" s="56">
        <f t="shared" si="92"/>
        <v>6800</v>
      </c>
      <c r="BQ86" s="56">
        <f t="shared" si="93"/>
        <v>0.14210868852563718</v>
      </c>
      <c r="BR86" s="56">
        <f t="shared" si="94"/>
        <v>0.10983861968664342</v>
      </c>
      <c r="BS86" s="56">
        <f t="shared" si="95"/>
        <v>3.2270068838993769E-2</v>
      </c>
      <c r="BT86" s="56">
        <f t="shared" si="96"/>
        <v>0.70477532226701878</v>
      </c>
      <c r="BU86" s="56">
        <f t="shared" si="97"/>
        <v>0.89768517159040662</v>
      </c>
      <c r="BV86" s="56">
        <f t="shared" si="98"/>
        <v>2.9808471803406023</v>
      </c>
      <c r="BW86" s="56">
        <f t="shared" si="99"/>
        <v>12.415227539833838</v>
      </c>
      <c r="BX86" s="56">
        <f t="shared" si="100"/>
        <v>9.206340301317848</v>
      </c>
      <c r="BY86" s="56">
        <f t="shared" si="101"/>
        <v>9.2062887527991748</v>
      </c>
      <c r="BZ86" s="56">
        <f t="shared" si="102"/>
        <v>9.2064653034874002</v>
      </c>
      <c r="CA86" s="56">
        <f t="shared" si="103"/>
        <v>9.2058605988614701</v>
      </c>
      <c r="CB86" s="56">
        <f t="shared" si="104"/>
        <v>9.2079314392667264</v>
      </c>
      <c r="CC86" s="56">
        <f t="shared" si="105"/>
        <v>9.2008357626660011</v>
      </c>
      <c r="CD86" s="56">
        <f t="shared" si="106"/>
        <v>9.2251036591977833</v>
      </c>
      <c r="CE86" s="56">
        <f t="shared" si="107"/>
        <v>9.1415131412443955</v>
      </c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</row>
    <row r="87" spans="1:102" s="62" customFormat="1" ht="12.95" customHeight="1" x14ac:dyDescent="0.2">
      <c r="A87" s="59" t="s">
        <v>161</v>
      </c>
      <c r="B87" s="62" t="s">
        <v>131</v>
      </c>
      <c r="C87" s="59">
        <v>28543.402999999998</v>
      </c>
      <c r="D87" s="59" t="s">
        <v>150</v>
      </c>
      <c r="E87" s="62">
        <f t="shared" si="110"/>
        <v>-5245.9901135117825</v>
      </c>
      <c r="F87" s="73">
        <f t="shared" si="111"/>
        <v>-5246</v>
      </c>
      <c r="G87" s="62">
        <f t="shared" si="112"/>
        <v>2.6182800000242423E-2</v>
      </c>
      <c r="I87" s="73">
        <f t="shared" si="113"/>
        <v>2.6182800000242423E-2</v>
      </c>
      <c r="O87" s="73"/>
      <c r="P87" s="136"/>
      <c r="Q87" s="137">
        <f t="shared" si="114"/>
        <v>13524.902999999998</v>
      </c>
      <c r="S87" s="63">
        <v>0.1</v>
      </c>
      <c r="X87" s="138">
        <f t="shared" si="115"/>
        <v>2.9703727101412604E-5</v>
      </c>
      <c r="Y87" s="73">
        <f t="shared" si="116"/>
        <v>8.948030752755352E-3</v>
      </c>
      <c r="Z87" s="56">
        <f t="shared" si="117"/>
        <v>-5246</v>
      </c>
      <c r="AA87" s="56">
        <f t="shared" si="118"/>
        <v>2.346233981753847E-2</v>
      </c>
      <c r="AB87" s="56">
        <f t="shared" si="119"/>
        <v>-3.2979291044246857E-3</v>
      </c>
      <c r="AC87" s="56">
        <f t="shared" si="120"/>
        <v>2.6182800000242423E-2</v>
      </c>
      <c r="AD87" s="56">
        <f t="shared" si="121"/>
        <v>2.7204601827039536E-3</v>
      </c>
      <c r="AE87" s="140">
        <f t="shared" si="122"/>
        <v>7.4009036056776289E-7</v>
      </c>
      <c r="AF87" s="56">
        <f t="shared" si="123"/>
        <v>2.6182800000242423E-2</v>
      </c>
      <c r="AG87" s="69"/>
      <c r="AH87" s="56">
        <f t="shared" si="124"/>
        <v>2.9480729104667109E-2</v>
      </c>
      <c r="AI87" s="56">
        <f t="shared" si="125"/>
        <v>0.81158834556426429</v>
      </c>
      <c r="AJ87" s="56">
        <f t="shared" si="126"/>
        <v>0.96317432772234612</v>
      </c>
      <c r="AK87" s="56">
        <f t="shared" si="127"/>
        <v>0.23227161650044342</v>
      </c>
      <c r="AL87" s="56">
        <f t="shared" si="128"/>
        <v>2.2523109379192521</v>
      </c>
      <c r="AM87" s="56">
        <f t="shared" si="129"/>
        <v>2.0988014425378529</v>
      </c>
      <c r="AN87" s="56">
        <f t="shared" si="108"/>
        <v>1.9907370089591083</v>
      </c>
      <c r="AO87" s="56">
        <f t="shared" si="108"/>
        <v>1.990736304890377</v>
      </c>
      <c r="AP87" s="56">
        <f t="shared" si="108"/>
        <v>1.9907420789018577</v>
      </c>
      <c r="AQ87" s="56">
        <f t="shared" si="108"/>
        <v>1.9906947244895352</v>
      </c>
      <c r="AR87" s="56">
        <f t="shared" si="108"/>
        <v>1.9910829441440037</v>
      </c>
      <c r="AS87" s="56">
        <f t="shared" si="108"/>
        <v>1.9878902251374972</v>
      </c>
      <c r="AT87" s="56">
        <f t="shared" si="108"/>
        <v>2.0135042058826702</v>
      </c>
      <c r="AU87" s="56">
        <f t="shared" si="130"/>
        <v>1.7176427303479409</v>
      </c>
      <c r="AV87" s="56"/>
      <c r="AW87" s="56"/>
      <c r="AX87" s="56"/>
      <c r="AY87" s="56"/>
      <c r="AZ87" s="56">
        <f t="shared" si="131"/>
        <v>2.9703727101412604E-5</v>
      </c>
      <c r="BA87" s="56">
        <f t="shared" si="132"/>
        <v>-1.4514309064783118E-2</v>
      </c>
      <c r="BB87" s="56">
        <f t="shared" si="133"/>
        <v>0.80332749461037778</v>
      </c>
      <c r="BC87" s="56">
        <f t="shared" si="134"/>
        <v>-0.63431916608673244</v>
      </c>
      <c r="BD87" s="56">
        <f t="shared" si="135"/>
        <v>-0.13754972055140285</v>
      </c>
      <c r="BE87" s="56">
        <f t="shared" si="136"/>
        <v>-2.5312798320388334</v>
      </c>
      <c r="BF87" s="56">
        <f t="shared" si="137"/>
        <v>-3.1746520722769187</v>
      </c>
      <c r="BG87" s="56">
        <f t="shared" si="109"/>
        <v>-2.3765252335128699</v>
      </c>
      <c r="BH87" s="56">
        <f t="shared" si="109"/>
        <v>-2.3765203750508257</v>
      </c>
      <c r="BI87" s="56">
        <f t="shared" si="109"/>
        <v>-2.3765484388421196</v>
      </c>
      <c r="BJ87" s="56">
        <f t="shared" si="109"/>
        <v>-2.3763863243574979</v>
      </c>
      <c r="BK87" s="56">
        <f t="shared" si="109"/>
        <v>-2.3773224539644593</v>
      </c>
      <c r="BL87" s="56">
        <f t="shared" si="109"/>
        <v>-2.3719051096657937</v>
      </c>
      <c r="BM87" s="56">
        <f t="shared" si="109"/>
        <v>-2.4028773856503087</v>
      </c>
      <c r="BN87" s="56">
        <f t="shared" si="138"/>
        <v>-2.210303840580738</v>
      </c>
      <c r="BO87" s="56"/>
      <c r="BP87" s="56">
        <f t="shared" si="92"/>
        <v>7000</v>
      </c>
      <c r="BQ87" s="56">
        <f t="shared" si="93"/>
        <v>0.14469373501973212</v>
      </c>
      <c r="BR87" s="56">
        <f t="shared" si="94"/>
        <v>0.11378326403186996</v>
      </c>
      <c r="BS87" s="56">
        <f t="shared" si="95"/>
        <v>3.0910470987862166E-2</v>
      </c>
      <c r="BT87" s="56">
        <f t="shared" si="96"/>
        <v>0.70214554791386252</v>
      </c>
      <c r="BU87" s="56">
        <f t="shared" si="97"/>
        <v>0.86458042039794503</v>
      </c>
      <c r="BV87" s="56">
        <f t="shared" si="98"/>
        <v>3.0510201132243933</v>
      </c>
      <c r="BW87" s="56">
        <f t="shared" si="99"/>
        <v>22.066650379061983</v>
      </c>
      <c r="BX87" s="56">
        <f t="shared" si="100"/>
        <v>9.301544862098039</v>
      </c>
      <c r="BY87" s="56">
        <f t="shared" si="101"/>
        <v>9.3015123282335317</v>
      </c>
      <c r="BZ87" s="56">
        <f t="shared" si="102"/>
        <v>9.3016219388553338</v>
      </c>
      <c r="CA87" s="56">
        <f t="shared" si="103"/>
        <v>9.3012526411420602</v>
      </c>
      <c r="CB87" s="56">
        <f t="shared" si="104"/>
        <v>9.3024968036559947</v>
      </c>
      <c r="CC87" s="56">
        <f t="shared" si="105"/>
        <v>9.2983044544068179</v>
      </c>
      <c r="CD87" s="56">
        <f t="shared" si="106"/>
        <v>9.3124225802308409</v>
      </c>
      <c r="CE87" s="56">
        <f t="shared" si="107"/>
        <v>9.2647718231453808</v>
      </c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</row>
    <row r="88" spans="1:102" s="62" customFormat="1" ht="12.95" customHeight="1" x14ac:dyDescent="0.2">
      <c r="A88" s="59" t="s">
        <v>161</v>
      </c>
      <c r="B88" s="62" t="s">
        <v>131</v>
      </c>
      <c r="C88" s="59">
        <v>28596.367999999999</v>
      </c>
      <c r="D88" s="59" t="s">
        <v>150</v>
      </c>
      <c r="E88" s="62">
        <f t="shared" si="110"/>
        <v>-5225.9908067757715</v>
      </c>
      <c r="F88" s="73">
        <f t="shared" si="111"/>
        <v>-5226</v>
      </c>
      <c r="G88" s="62">
        <f t="shared" si="112"/>
        <v>2.4346800000785151E-2</v>
      </c>
      <c r="I88" s="73">
        <f t="shared" si="113"/>
        <v>2.4346800000785151E-2</v>
      </c>
      <c r="O88" s="73"/>
      <c r="P88" s="136"/>
      <c r="Q88" s="137">
        <f t="shared" si="114"/>
        <v>13577.867999999999</v>
      </c>
      <c r="S88" s="63">
        <v>0.1</v>
      </c>
      <c r="X88" s="138">
        <f t="shared" si="115"/>
        <v>2.4387720854694521E-5</v>
      </c>
      <c r="Y88" s="73">
        <f t="shared" si="116"/>
        <v>8.7302316022237949E-3</v>
      </c>
      <c r="Z88" s="56">
        <f t="shared" si="117"/>
        <v>-5226</v>
      </c>
      <c r="AA88" s="56">
        <f t="shared" si="118"/>
        <v>2.3655314443890817E-2</v>
      </c>
      <c r="AB88" s="56">
        <f t="shared" si="119"/>
        <v>-5.3330220182222776E-3</v>
      </c>
      <c r="AC88" s="56">
        <f t="shared" si="120"/>
        <v>2.4346800000785151E-2</v>
      </c>
      <c r="AD88" s="56">
        <f t="shared" si="121"/>
        <v>6.9148555689433483E-4</v>
      </c>
      <c r="AE88" s="140">
        <f t="shared" si="122"/>
        <v>4.7815227539346837E-8</v>
      </c>
      <c r="AF88" s="56">
        <f t="shared" si="123"/>
        <v>2.4346800000785151E-2</v>
      </c>
      <c r="AG88" s="69"/>
      <c r="AH88" s="56">
        <f t="shared" si="124"/>
        <v>2.9679822019007429E-2</v>
      </c>
      <c r="AI88" s="56">
        <f t="shared" si="125"/>
        <v>0.80943198355571555</v>
      </c>
      <c r="AJ88" s="56">
        <f t="shared" si="126"/>
        <v>0.96563817991886602</v>
      </c>
      <c r="AK88" s="56">
        <f t="shared" si="127"/>
        <v>0.23050571894734223</v>
      </c>
      <c r="AL88" s="56">
        <f t="shared" si="128"/>
        <v>2.261630090942933</v>
      </c>
      <c r="AM88" s="56">
        <f t="shared" si="129"/>
        <v>2.1242352164465643</v>
      </c>
      <c r="AN88" s="56">
        <f t="shared" si="108"/>
        <v>2.0017086374354989</v>
      </c>
      <c r="AO88" s="56">
        <f t="shared" si="108"/>
        <v>2.0017078128578585</v>
      </c>
      <c r="AP88" s="56">
        <f t="shared" si="108"/>
        <v>2.0017144133600144</v>
      </c>
      <c r="AQ88" s="56">
        <f t="shared" si="108"/>
        <v>2.0016615756191252</v>
      </c>
      <c r="AR88" s="56">
        <f t="shared" si="108"/>
        <v>2.0020843773840182</v>
      </c>
      <c r="AS88" s="56">
        <f t="shared" si="108"/>
        <v>1.9986901948393527</v>
      </c>
      <c r="AT88" s="56">
        <f t="shared" si="108"/>
        <v>2.0252682185512048</v>
      </c>
      <c r="AU88" s="56">
        <f t="shared" si="130"/>
        <v>1.7299685985380395</v>
      </c>
      <c r="AV88" s="56"/>
      <c r="AW88" s="56"/>
      <c r="AX88" s="56"/>
      <c r="AY88" s="56"/>
      <c r="AZ88" s="56">
        <f t="shared" si="131"/>
        <v>2.4387720854694521E-5</v>
      </c>
      <c r="BA88" s="56">
        <f t="shared" si="132"/>
        <v>-1.4925082841667022E-2</v>
      </c>
      <c r="BB88" s="56">
        <f t="shared" si="133"/>
        <v>0.80709913017793911</v>
      </c>
      <c r="BC88" s="56">
        <f t="shared" si="134"/>
        <v>-0.65488724317110836</v>
      </c>
      <c r="BD88" s="56">
        <f t="shared" si="135"/>
        <v>-0.14279094656837429</v>
      </c>
      <c r="BE88" s="56">
        <f t="shared" si="136"/>
        <v>-2.5043739387830826</v>
      </c>
      <c r="BF88" s="56">
        <f t="shared" si="137"/>
        <v>-3.0317109048280582</v>
      </c>
      <c r="BG88" s="56">
        <f t="shared" si="109"/>
        <v>-2.3440866979517208</v>
      </c>
      <c r="BH88" s="56">
        <f t="shared" si="109"/>
        <v>-2.3440826139943196</v>
      </c>
      <c r="BI88" s="56">
        <f t="shared" si="109"/>
        <v>-2.3441069754868096</v>
      </c>
      <c r="BJ88" s="56">
        <f t="shared" si="109"/>
        <v>-2.343961646082652</v>
      </c>
      <c r="BK88" s="56">
        <f t="shared" si="109"/>
        <v>-2.3448282939582161</v>
      </c>
      <c r="BL88" s="56">
        <f t="shared" si="109"/>
        <v>-2.3396487287100882</v>
      </c>
      <c r="BM88" s="56">
        <f t="shared" si="109"/>
        <v>-2.3702094928029762</v>
      </c>
      <c r="BN88" s="56">
        <f t="shared" si="138"/>
        <v>-2.1723381147186709</v>
      </c>
      <c r="BO88" s="56"/>
      <c r="BP88" s="56">
        <f t="shared" si="92"/>
        <v>7200</v>
      </c>
      <c r="BQ88" s="56">
        <f t="shared" si="93"/>
        <v>0.14706964408590603</v>
      </c>
      <c r="BR88" s="56">
        <f t="shared" si="94"/>
        <v>0.11779392398726635</v>
      </c>
      <c r="BS88" s="56">
        <f t="shared" si="95"/>
        <v>2.9275720098639692E-2</v>
      </c>
      <c r="BT88" s="56">
        <f t="shared" si="96"/>
        <v>0.70098420938272366</v>
      </c>
      <c r="BU88" s="56">
        <f t="shared" si="97"/>
        <v>0.82743263460372929</v>
      </c>
      <c r="BV88" s="56">
        <f t="shared" si="98"/>
        <v>3.1208145301564034</v>
      </c>
      <c r="BW88" s="56">
        <f t="shared" si="99"/>
        <v>96.251620163133722</v>
      </c>
      <c r="BX88" s="56">
        <f t="shared" si="100"/>
        <v>9.3964916129477754</v>
      </c>
      <c r="BY88" s="56">
        <f t="shared" si="101"/>
        <v>9.3964837683728089</v>
      </c>
      <c r="BZ88" s="56">
        <f t="shared" si="102"/>
        <v>9.3965100078537702</v>
      </c>
      <c r="CA88" s="56">
        <f t="shared" si="103"/>
        <v>9.3964222387950489</v>
      </c>
      <c r="CB88" s="56">
        <f t="shared" si="104"/>
        <v>9.3967158187365492</v>
      </c>
      <c r="CC88" s="56">
        <f t="shared" si="105"/>
        <v>9.3957338094876377</v>
      </c>
      <c r="CD88" s="56">
        <f t="shared" si="106"/>
        <v>9.3990184735709725</v>
      </c>
      <c r="CE88" s="56">
        <f t="shared" si="107"/>
        <v>9.3880305050463697</v>
      </c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</row>
    <row r="89" spans="1:102" s="62" customFormat="1" ht="12.95" customHeight="1" x14ac:dyDescent="0.2">
      <c r="A89" s="59" t="s">
        <v>161</v>
      </c>
      <c r="B89" s="62" t="s">
        <v>131</v>
      </c>
      <c r="C89" s="59">
        <v>28612.261999999999</v>
      </c>
      <c r="D89" s="59" t="s">
        <v>150</v>
      </c>
      <c r="E89" s="62">
        <f t="shared" si="110"/>
        <v>-5219.9893155785248</v>
      </c>
      <c r="F89" s="73">
        <f t="shared" si="111"/>
        <v>-5220</v>
      </c>
      <c r="G89" s="62">
        <f t="shared" si="112"/>
        <v>2.8296000000409549E-2</v>
      </c>
      <c r="I89" s="73">
        <f t="shared" si="113"/>
        <v>2.8296000000409549E-2</v>
      </c>
      <c r="O89" s="73"/>
      <c r="P89" s="136"/>
      <c r="Q89" s="137">
        <f t="shared" si="114"/>
        <v>13593.761999999999</v>
      </c>
      <c r="S89" s="63">
        <v>0.1</v>
      </c>
      <c r="X89" s="138">
        <f t="shared" si="115"/>
        <v>3.8530163585361693E-5</v>
      </c>
      <c r="Y89" s="73">
        <f t="shared" si="116"/>
        <v>8.666898241704012E-3</v>
      </c>
      <c r="Z89" s="56">
        <f t="shared" si="117"/>
        <v>-5220</v>
      </c>
      <c r="AA89" s="56">
        <f t="shared" si="118"/>
        <v>2.3712538511751077E-2</v>
      </c>
      <c r="AB89" s="56">
        <f t="shared" si="119"/>
        <v>-1.4427528424147094E-3</v>
      </c>
      <c r="AC89" s="56">
        <f t="shared" si="120"/>
        <v>2.8296000000409549E-2</v>
      </c>
      <c r="AD89" s="56">
        <f t="shared" si="121"/>
        <v>4.5834614886584718E-3</v>
      </c>
      <c r="AE89" s="140">
        <f t="shared" si="122"/>
        <v>2.1008119218015335E-6</v>
      </c>
      <c r="AF89" s="56">
        <f t="shared" si="123"/>
        <v>2.8296000000409549E-2</v>
      </c>
      <c r="AG89" s="69"/>
      <c r="AH89" s="56">
        <f t="shared" si="124"/>
        <v>2.9738752842824259E-2</v>
      </c>
      <c r="AI89" s="56">
        <f t="shared" si="125"/>
        <v>0.80879050813924125</v>
      </c>
      <c r="AJ89" s="56">
        <f t="shared" si="126"/>
        <v>0.96635851555384888</v>
      </c>
      <c r="AK89" s="56">
        <f t="shared" si="127"/>
        <v>0.22997388021532059</v>
      </c>
      <c r="AL89" s="56">
        <f t="shared" si="128"/>
        <v>2.2644162078640262</v>
      </c>
      <c r="AM89" s="56">
        <f t="shared" si="129"/>
        <v>2.1319370736263732</v>
      </c>
      <c r="AN89" s="56">
        <f t="shared" si="108"/>
        <v>2.0049944539956694</v>
      </c>
      <c r="AO89" s="56">
        <f t="shared" si="108"/>
        <v>2.0049935903483416</v>
      </c>
      <c r="AP89" s="56">
        <f t="shared" si="108"/>
        <v>2.0050004545670537</v>
      </c>
      <c r="AQ89" s="56">
        <f t="shared" si="108"/>
        <v>2.0049458953502821</v>
      </c>
      <c r="AR89" s="56">
        <f t="shared" si="108"/>
        <v>2.0053793740264507</v>
      </c>
      <c r="AS89" s="56">
        <f t="shared" si="108"/>
        <v>2.0019240816643395</v>
      </c>
      <c r="AT89" s="56">
        <f t="shared" si="108"/>
        <v>2.028788669921525</v>
      </c>
      <c r="AU89" s="56">
        <f t="shared" si="130"/>
        <v>1.7336663589950692</v>
      </c>
      <c r="AV89" s="56"/>
      <c r="AW89" s="56"/>
      <c r="AX89" s="56"/>
      <c r="AY89" s="56"/>
      <c r="AZ89" s="56">
        <f t="shared" si="131"/>
        <v>3.8530163585361693E-5</v>
      </c>
      <c r="BA89" s="56">
        <f t="shared" si="132"/>
        <v>-1.5045640270047065E-2</v>
      </c>
      <c r="BB89" s="56">
        <f t="shared" si="133"/>
        <v>0.80826516947203864</v>
      </c>
      <c r="BC89" s="56">
        <f t="shared" si="134"/>
        <v>-0.6610032826249691</v>
      </c>
      <c r="BD89" s="56">
        <f t="shared" si="135"/>
        <v>-0.14435288276447378</v>
      </c>
      <c r="BE89" s="56">
        <f t="shared" si="136"/>
        <v>-2.4962523441979352</v>
      </c>
      <c r="BF89" s="56">
        <f t="shared" si="137"/>
        <v>-2.9908292945723858</v>
      </c>
      <c r="BG89" s="56">
        <f t="shared" si="109"/>
        <v>-2.3343251407345766</v>
      </c>
      <c r="BH89" s="56">
        <f t="shared" si="109"/>
        <v>-2.334321276684368</v>
      </c>
      <c r="BI89" s="56">
        <f t="shared" si="109"/>
        <v>-2.3343445603595114</v>
      </c>
      <c r="BJ89" s="56">
        <f t="shared" si="109"/>
        <v>-2.3342042509323488</v>
      </c>
      <c r="BK89" s="56">
        <f t="shared" si="109"/>
        <v>-2.3350494564286062</v>
      </c>
      <c r="BL89" s="56">
        <f t="shared" si="109"/>
        <v>-2.3299466913610161</v>
      </c>
      <c r="BM89" s="56">
        <f t="shared" si="109"/>
        <v>-2.3603538522192409</v>
      </c>
      <c r="BN89" s="56">
        <f t="shared" si="138"/>
        <v>-2.1609483969600509</v>
      </c>
      <c r="BO89" s="56"/>
      <c r="BP89" s="56">
        <f t="shared" si="92"/>
        <v>7400</v>
      </c>
      <c r="BQ89" s="56">
        <f t="shared" si="93"/>
        <v>0.14924910900988358</v>
      </c>
      <c r="BR89" s="56">
        <f t="shared" si="94"/>
        <v>0.1218705995528326</v>
      </c>
      <c r="BS89" s="56">
        <f t="shared" si="95"/>
        <v>2.7378509457051003E-2</v>
      </c>
      <c r="BT89" s="56">
        <f t="shared" si="96"/>
        <v>0.70127759653734789</v>
      </c>
      <c r="BU89" s="56">
        <f t="shared" si="97"/>
        <v>0.78630931254549286</v>
      </c>
      <c r="BV89" s="56">
        <f t="shared" si="98"/>
        <v>-3.0926628962321292</v>
      </c>
      <c r="BW89" s="56">
        <f t="shared" si="99"/>
        <v>-40.866766398784627</v>
      </c>
      <c r="BX89" s="56">
        <f t="shared" si="100"/>
        <v>9.4913793108392408</v>
      </c>
      <c r="BY89" s="56">
        <f t="shared" si="101"/>
        <v>9.491397553188623</v>
      </c>
      <c r="BZ89" s="56">
        <f t="shared" si="102"/>
        <v>9.4913364228988151</v>
      </c>
      <c r="CA89" s="56">
        <f t="shared" si="103"/>
        <v>9.4915412720756951</v>
      </c>
      <c r="CB89" s="56">
        <f t="shared" si="104"/>
        <v>9.4908548282064569</v>
      </c>
      <c r="CC89" s="56">
        <f t="shared" si="105"/>
        <v>9.4931552071267049</v>
      </c>
      <c r="CD89" s="56">
        <f t="shared" si="106"/>
        <v>9.4854476412173607</v>
      </c>
      <c r="CE89" s="56">
        <f t="shared" si="107"/>
        <v>9.511289186947355</v>
      </c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</row>
    <row r="90" spans="1:102" s="62" customFormat="1" ht="12.95" customHeight="1" x14ac:dyDescent="0.2">
      <c r="A90" s="59" t="s">
        <v>161</v>
      </c>
      <c r="B90" s="62" t="s">
        <v>131</v>
      </c>
      <c r="C90" s="59">
        <v>28792.348999999998</v>
      </c>
      <c r="D90" s="59" t="s">
        <v>150</v>
      </c>
      <c r="E90" s="62">
        <f t="shared" si="110"/>
        <v>-5151.9894071074959</v>
      </c>
      <c r="F90" s="73">
        <f t="shared" si="111"/>
        <v>-5152</v>
      </c>
      <c r="G90" s="62">
        <f t="shared" si="112"/>
        <v>2.805360000274959E-2</v>
      </c>
      <c r="I90" s="73">
        <f t="shared" si="113"/>
        <v>2.805360000274959E-2</v>
      </c>
      <c r="O90" s="73"/>
      <c r="P90" s="136"/>
      <c r="Q90" s="137">
        <f t="shared" si="114"/>
        <v>13773.848999999998</v>
      </c>
      <c r="S90" s="63">
        <v>0.1</v>
      </c>
      <c r="X90" s="138">
        <f t="shared" si="115"/>
        <v>4.0136185742824784E-5</v>
      </c>
      <c r="Y90" s="73">
        <f t="shared" si="116"/>
        <v>8.019582496811152E-3</v>
      </c>
      <c r="Z90" s="56">
        <f t="shared" si="117"/>
        <v>-5152</v>
      </c>
      <c r="AA90" s="56">
        <f t="shared" si="118"/>
        <v>2.4339634006310423E-2</v>
      </c>
      <c r="AB90" s="56">
        <f t="shared" si="119"/>
        <v>-2.3274391869286988E-3</v>
      </c>
      <c r="AC90" s="56">
        <f t="shared" si="120"/>
        <v>2.805360000274959E-2</v>
      </c>
      <c r="AD90" s="56">
        <f t="shared" si="121"/>
        <v>3.7139659964391669E-3</v>
      </c>
      <c r="AE90" s="140">
        <f t="shared" si="122"/>
        <v>1.3793543422706375E-6</v>
      </c>
      <c r="AF90" s="56">
        <f t="shared" si="123"/>
        <v>2.805360000274959E-2</v>
      </c>
      <c r="AG90" s="69"/>
      <c r="AH90" s="56">
        <f t="shared" si="124"/>
        <v>3.0381039189678289E-2</v>
      </c>
      <c r="AI90" s="56">
        <f t="shared" si="125"/>
        <v>0.80169322503534801</v>
      </c>
      <c r="AJ90" s="56">
        <f t="shared" si="126"/>
        <v>0.9739280470966849</v>
      </c>
      <c r="AK90" s="56">
        <f t="shared" si="127"/>
        <v>0.2238827335058669</v>
      </c>
      <c r="AL90" s="56">
        <f t="shared" si="128"/>
        <v>2.2956891009099127</v>
      </c>
      <c r="AM90" s="56">
        <f t="shared" si="129"/>
        <v>2.2216412874359142</v>
      </c>
      <c r="AN90" s="56">
        <f t="shared" si="108"/>
        <v>2.0420544365526032</v>
      </c>
      <c r="AO90" s="56">
        <f t="shared" si="108"/>
        <v>2.0420530239786969</v>
      </c>
      <c r="AP90" s="56">
        <f t="shared" si="108"/>
        <v>2.042063426938761</v>
      </c>
      <c r="AQ90" s="56">
        <f t="shared" si="108"/>
        <v>2.0419868089227351</v>
      </c>
      <c r="AR90" s="56">
        <f t="shared" si="108"/>
        <v>2.0425508324439074</v>
      </c>
      <c r="AS90" s="56">
        <f t="shared" si="108"/>
        <v>2.0383840407836926</v>
      </c>
      <c r="AT90" s="56">
        <f t="shared" si="108"/>
        <v>2.068405721879349</v>
      </c>
      <c r="AU90" s="56">
        <f t="shared" si="130"/>
        <v>1.7755743108414048</v>
      </c>
      <c r="AV90" s="56"/>
      <c r="AW90" s="56"/>
      <c r="AX90" s="56"/>
      <c r="AY90" s="56"/>
      <c r="AZ90" s="56">
        <f t="shared" si="131"/>
        <v>4.0136185742824784E-5</v>
      </c>
      <c r="BA90" s="56">
        <f t="shared" si="132"/>
        <v>-1.6320051509499271E-2</v>
      </c>
      <c r="BB90" s="56">
        <f t="shared" si="133"/>
        <v>0.82262598040296897</v>
      </c>
      <c r="BC90" s="56">
        <f t="shared" si="134"/>
        <v>-0.72836964335578003</v>
      </c>
      <c r="BD90" s="56">
        <f t="shared" si="135"/>
        <v>-0.1616739223622414</v>
      </c>
      <c r="BE90" s="56">
        <f t="shared" si="136"/>
        <v>-2.4024678571188915</v>
      </c>
      <c r="BF90" s="56">
        <f t="shared" si="137"/>
        <v>-2.5815791037832074</v>
      </c>
      <c r="BG90" s="56">
        <f t="shared" si="109"/>
        <v>-2.2226550135057352</v>
      </c>
      <c r="BH90" s="56">
        <f t="shared" si="109"/>
        <v>-2.2226531785959645</v>
      </c>
      <c r="BI90" s="56">
        <f t="shared" si="109"/>
        <v>-2.2226657809584851</v>
      </c>
      <c r="BJ90" s="56">
        <f t="shared" si="109"/>
        <v>-2.2225792223496192</v>
      </c>
      <c r="BK90" s="56">
        <f t="shared" si="109"/>
        <v>-2.2231735475155374</v>
      </c>
      <c r="BL90" s="56">
        <f t="shared" si="109"/>
        <v>-2.2190834438157605</v>
      </c>
      <c r="BM90" s="56">
        <f t="shared" si="109"/>
        <v>-2.2468035487260511</v>
      </c>
      <c r="BN90" s="56">
        <f t="shared" si="138"/>
        <v>-2.0318649290290258</v>
      </c>
      <c r="BO90" s="56"/>
      <c r="BP90" s="56">
        <f t="shared" si="92"/>
        <v>7600</v>
      </c>
      <c r="BQ90" s="56">
        <f t="shared" si="93"/>
        <v>0.15124495293888671</v>
      </c>
      <c r="BR90" s="56">
        <f t="shared" si="94"/>
        <v>0.12601329072856868</v>
      </c>
      <c r="BS90" s="56">
        <f t="shared" si="95"/>
        <v>2.5231662210318029E-2</v>
      </c>
      <c r="BT90" s="56">
        <f t="shared" si="96"/>
        <v>0.7030291706305678</v>
      </c>
      <c r="BU90" s="56">
        <f t="shared" si="97"/>
        <v>0.74122982002506377</v>
      </c>
      <c r="BV90" s="56">
        <f t="shared" si="98"/>
        <v>-3.0227510567802547</v>
      </c>
      <c r="BW90" s="56">
        <f t="shared" si="99"/>
        <v>-16.809312663599187</v>
      </c>
      <c r="BX90" s="56">
        <f t="shared" si="100"/>
        <v>9.5864061244409946</v>
      </c>
      <c r="BY90" s="56">
        <f t="shared" si="101"/>
        <v>9.5864472206181013</v>
      </c>
      <c r="BZ90" s="56">
        <f t="shared" si="102"/>
        <v>9.5863079982297439</v>
      </c>
      <c r="CA90" s="56">
        <f t="shared" si="103"/>
        <v>9.5867796576504283</v>
      </c>
      <c r="CB90" s="56">
        <f t="shared" si="104"/>
        <v>9.5851819101208804</v>
      </c>
      <c r="CC90" s="56">
        <f t="shared" si="105"/>
        <v>9.5905959799248723</v>
      </c>
      <c r="CD90" s="56">
        <f t="shared" si="106"/>
        <v>9.5722689149777729</v>
      </c>
      <c r="CE90" s="56">
        <f t="shared" si="107"/>
        <v>9.6345478688483439</v>
      </c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</row>
    <row r="91" spans="1:102" s="62" customFormat="1" ht="12.95" customHeight="1" x14ac:dyDescent="0.2">
      <c r="A91" s="59" t="s">
        <v>161</v>
      </c>
      <c r="B91" s="62" t="s">
        <v>131</v>
      </c>
      <c r="C91" s="59">
        <v>28829.417000000001</v>
      </c>
      <c r="D91" s="59" t="s">
        <v>150</v>
      </c>
      <c r="E91" s="62">
        <f t="shared" si="110"/>
        <v>-5137.9927243530256</v>
      </c>
      <c r="F91" s="73">
        <f t="shared" si="111"/>
        <v>-5138</v>
      </c>
      <c r="G91" s="62">
        <f t="shared" si="112"/>
        <v>1.926840000305674E-2</v>
      </c>
      <c r="I91" s="73">
        <f t="shared" si="113"/>
        <v>1.926840000305674E-2</v>
      </c>
      <c r="O91" s="73"/>
      <c r="P91" s="136"/>
      <c r="Q91" s="137">
        <f t="shared" si="114"/>
        <v>13810.917000000001</v>
      </c>
      <c r="S91" s="63">
        <v>0.1</v>
      </c>
      <c r="X91" s="138">
        <f t="shared" si="115"/>
        <v>1.2915775656255094E-5</v>
      </c>
      <c r="Y91" s="73">
        <f t="shared" si="116"/>
        <v>7.903640587981077E-3</v>
      </c>
      <c r="Z91" s="56">
        <f t="shared" si="117"/>
        <v>-5138</v>
      </c>
      <c r="AA91" s="56">
        <f t="shared" si="118"/>
        <v>2.4463874423541514E-2</v>
      </c>
      <c r="AB91" s="56">
        <f t="shared" si="119"/>
        <v>-1.1239059808260312E-2</v>
      </c>
      <c r="AC91" s="56">
        <f t="shared" si="120"/>
        <v>1.926840000305674E-2</v>
      </c>
      <c r="AD91" s="56">
        <f t="shared" si="121"/>
        <v>-5.195474420484774E-3</v>
      </c>
      <c r="AE91" s="140">
        <f t="shared" si="122"/>
        <v>2.6992954453911598E-6</v>
      </c>
      <c r="AF91" s="56">
        <f t="shared" si="123"/>
        <v>1.926840000305674E-2</v>
      </c>
      <c r="AG91" s="69"/>
      <c r="AH91" s="56">
        <f t="shared" si="124"/>
        <v>3.0507459811317052E-2</v>
      </c>
      <c r="AI91" s="56">
        <f t="shared" si="125"/>
        <v>0.8002709114918205</v>
      </c>
      <c r="AJ91" s="56">
        <f t="shared" si="126"/>
        <v>0.97535356945450169</v>
      </c>
      <c r="AK91" s="56">
        <f t="shared" si="127"/>
        <v>0.22261479412346327</v>
      </c>
      <c r="AL91" s="56">
        <f t="shared" si="128"/>
        <v>2.3020600599618244</v>
      </c>
      <c r="AM91" s="56">
        <f t="shared" si="129"/>
        <v>2.2406841369560166</v>
      </c>
      <c r="AN91" s="56">
        <f t="shared" ref="AN91:AT100" si="139">$AU91+$AB$7*SIN(AO91)</f>
        <v>2.0496443115613991</v>
      </c>
      <c r="AO91" s="56">
        <f t="shared" si="139"/>
        <v>2.0496427591237687</v>
      </c>
      <c r="AP91" s="56">
        <f t="shared" si="139"/>
        <v>2.0496540246346449</v>
      </c>
      <c r="AQ91" s="56">
        <f t="shared" si="139"/>
        <v>2.0495722691106231</v>
      </c>
      <c r="AR91" s="56">
        <f t="shared" si="139"/>
        <v>2.0501652893674867</v>
      </c>
      <c r="AS91" s="56">
        <f t="shared" si="139"/>
        <v>2.0458482835432448</v>
      </c>
      <c r="AT91" s="56">
        <f t="shared" si="139"/>
        <v>2.0764981927705688</v>
      </c>
      <c r="AU91" s="56">
        <f t="shared" si="130"/>
        <v>1.7842024185744738</v>
      </c>
      <c r="AV91" s="56"/>
      <c r="AW91" s="56"/>
      <c r="AX91" s="56"/>
      <c r="AY91" s="56"/>
      <c r="AZ91" s="56">
        <f t="shared" si="131"/>
        <v>1.2915775656255094E-5</v>
      </c>
      <c r="BA91" s="56">
        <f t="shared" si="132"/>
        <v>-1.6560233835560437E-2</v>
      </c>
      <c r="BB91" s="56">
        <f t="shared" si="133"/>
        <v>0.82585093762820883</v>
      </c>
      <c r="BC91" s="56">
        <f t="shared" si="134"/>
        <v>-0.74174900317503034</v>
      </c>
      <c r="BD91" s="56">
        <f t="shared" si="135"/>
        <v>-0.16514267793343423</v>
      </c>
      <c r="BE91" s="56">
        <f t="shared" si="136"/>
        <v>-2.3827329198263958</v>
      </c>
      <c r="BF91" s="56">
        <f t="shared" si="137"/>
        <v>-2.5078257634814825</v>
      </c>
      <c r="BG91" s="56">
        <f t="shared" ref="BG91:BM100" si="140">$BN91+$BB$7*SIN(BH91)</f>
        <v>-2.1994113770332246</v>
      </c>
      <c r="BH91" s="56">
        <f t="shared" si="140"/>
        <v>-2.1994098497078993</v>
      </c>
      <c r="BI91" s="56">
        <f t="shared" si="140"/>
        <v>-2.1994206720713558</v>
      </c>
      <c r="BJ91" s="56">
        <f t="shared" si="140"/>
        <v>-2.199343983199062</v>
      </c>
      <c r="BK91" s="56">
        <f t="shared" si="140"/>
        <v>-2.1998872376082148</v>
      </c>
      <c r="BL91" s="56">
        <f t="shared" si="140"/>
        <v>-2.196030096191889</v>
      </c>
      <c r="BM91" s="56">
        <f t="shared" si="140"/>
        <v>-2.222989021323861</v>
      </c>
      <c r="BN91" s="56">
        <f t="shared" si="138"/>
        <v>-2.0052889209255804</v>
      </c>
      <c r="BO91" s="56"/>
      <c r="BP91" s="56">
        <f t="shared" si="92"/>
        <v>7800</v>
      </c>
      <c r="BQ91" s="56">
        <f t="shared" si="93"/>
        <v>0.15307029458862764</v>
      </c>
      <c r="BR91" s="56">
        <f t="shared" si="94"/>
        <v>0.13022199751447461</v>
      </c>
      <c r="BS91" s="56">
        <f t="shared" si="95"/>
        <v>2.2848297074153021E-2</v>
      </c>
      <c r="BT91" s="56">
        <f t="shared" si="96"/>
        <v>0.70625962856894708</v>
      </c>
      <c r="BU91" s="56">
        <f t="shared" si="97"/>
        <v>0.69216960932658211</v>
      </c>
      <c r="BV91" s="56">
        <f t="shared" si="98"/>
        <v>-2.9523412559106181</v>
      </c>
      <c r="BW91" s="56">
        <f t="shared" si="99"/>
        <v>-10.53639291182113</v>
      </c>
      <c r="BX91" s="56">
        <f t="shared" si="100"/>
        <v>9.6817716152052533</v>
      </c>
      <c r="BY91" s="56">
        <f t="shared" si="101"/>
        <v>9.6818285171724625</v>
      </c>
      <c r="BZ91" s="56">
        <f t="shared" si="102"/>
        <v>9.681631802376792</v>
      </c>
      <c r="CA91" s="56">
        <f t="shared" si="103"/>
        <v>9.6823119048801143</v>
      </c>
      <c r="CB91" s="56">
        <f t="shared" si="104"/>
        <v>9.6799611001599484</v>
      </c>
      <c r="CC91" s="56">
        <f t="shared" si="105"/>
        <v>9.6880929776981954</v>
      </c>
      <c r="CD91" s="56">
        <f t="shared" si="106"/>
        <v>9.6600351770466428</v>
      </c>
      <c r="CE91" s="56">
        <f t="shared" si="107"/>
        <v>9.7578065507493292</v>
      </c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</row>
    <row r="92" spans="1:102" s="62" customFormat="1" ht="12.95" customHeight="1" x14ac:dyDescent="0.2">
      <c r="A92" s="59" t="s">
        <v>161</v>
      </c>
      <c r="B92" s="62" t="s">
        <v>131</v>
      </c>
      <c r="C92" s="59">
        <v>28837.365000000002</v>
      </c>
      <c r="D92" s="59" t="s">
        <v>150</v>
      </c>
      <c r="E92" s="62">
        <f t="shared" si="110"/>
        <v>-5134.991601159637</v>
      </c>
      <c r="F92" s="73">
        <f t="shared" si="111"/>
        <v>-5135</v>
      </c>
      <c r="G92" s="62">
        <f t="shared" si="112"/>
        <v>2.2243000003072666E-2</v>
      </c>
      <c r="I92" s="73">
        <f t="shared" si="113"/>
        <v>2.2243000003072666E-2</v>
      </c>
      <c r="O92" s="73"/>
      <c r="P92" s="136"/>
      <c r="Q92" s="137">
        <f t="shared" si="114"/>
        <v>13818.865000000002</v>
      </c>
      <c r="S92" s="63">
        <v>0.1</v>
      </c>
      <c r="X92" s="138">
        <f t="shared" si="115"/>
        <v>2.0630666989180098E-5</v>
      </c>
      <c r="Y92" s="73">
        <f t="shared" si="116"/>
        <v>7.8796205298497651E-3</v>
      </c>
      <c r="Z92" s="56">
        <f t="shared" si="117"/>
        <v>-5135</v>
      </c>
      <c r="AA92" s="56">
        <f t="shared" si="118"/>
        <v>2.4490282209269083E-2</v>
      </c>
      <c r="AB92" s="56">
        <f t="shared" si="119"/>
        <v>-8.2912926956792594E-3</v>
      </c>
      <c r="AC92" s="56">
        <f t="shared" si="120"/>
        <v>2.2243000003072666E-2</v>
      </c>
      <c r="AD92" s="56">
        <f t="shared" si="121"/>
        <v>-2.2472822061964173E-3</v>
      </c>
      <c r="AE92" s="140">
        <f t="shared" si="122"/>
        <v>5.0502773142870375E-7</v>
      </c>
      <c r="AF92" s="56">
        <f t="shared" si="123"/>
        <v>2.2243000003072666E-2</v>
      </c>
      <c r="AG92" s="69"/>
      <c r="AH92" s="56">
        <f t="shared" si="124"/>
        <v>3.0534292698751925E-2</v>
      </c>
      <c r="AI92" s="56">
        <f t="shared" si="125"/>
        <v>0.79996783552087147</v>
      </c>
      <c r="AJ92" s="56">
        <f t="shared" si="126"/>
        <v>0.9756532460416506</v>
      </c>
      <c r="AK92" s="56">
        <f t="shared" si="127"/>
        <v>0.22234250275809853</v>
      </c>
      <c r="AL92" s="56">
        <f t="shared" si="128"/>
        <v>2.303422329672661</v>
      </c>
      <c r="AM92" s="56">
        <f t="shared" si="129"/>
        <v>2.2447912910206855</v>
      </c>
      <c r="AN92" s="56">
        <f t="shared" si="139"/>
        <v>2.0512689639778809</v>
      </c>
      <c r="AO92" s="56">
        <f t="shared" si="139"/>
        <v>2.0512673802619648</v>
      </c>
      <c r="AP92" s="56">
        <f t="shared" si="139"/>
        <v>2.0512788369096331</v>
      </c>
      <c r="AQ92" s="56">
        <f t="shared" si="139"/>
        <v>2.0511959535031679</v>
      </c>
      <c r="AR92" s="56">
        <f t="shared" si="139"/>
        <v>2.0517952786830955</v>
      </c>
      <c r="AS92" s="56">
        <f t="shared" si="139"/>
        <v>2.0474459439089485</v>
      </c>
      <c r="AT92" s="56">
        <f t="shared" si="139"/>
        <v>2.0782294613178318</v>
      </c>
      <c r="AU92" s="56">
        <f t="shared" si="130"/>
        <v>1.7860512988029886</v>
      </c>
      <c r="AV92" s="56"/>
      <c r="AW92" s="56"/>
      <c r="AX92" s="56"/>
      <c r="AY92" s="56"/>
      <c r="AZ92" s="56">
        <f t="shared" si="131"/>
        <v>2.0630666989180098E-5</v>
      </c>
      <c r="BA92" s="56">
        <f t="shared" si="132"/>
        <v>-1.6610661679419318E-2</v>
      </c>
      <c r="BB92" s="56">
        <f t="shared" si="133"/>
        <v>0.8265542261071489</v>
      </c>
      <c r="BC92" s="56">
        <f t="shared" si="134"/>
        <v>-0.74459211777872936</v>
      </c>
      <c r="BD92" s="56">
        <f t="shared" si="135"/>
        <v>-0.16588117288803442</v>
      </c>
      <c r="BE92" s="56">
        <f t="shared" si="136"/>
        <v>-2.3784837551875646</v>
      </c>
      <c r="BF92" s="56">
        <f t="shared" si="137"/>
        <v>-2.4924213320574755</v>
      </c>
      <c r="BG92" s="56">
        <f t="shared" si="140"/>
        <v>-2.1944186845954978</v>
      </c>
      <c r="BH92" s="56">
        <f t="shared" si="140"/>
        <v>-2.1944172183779664</v>
      </c>
      <c r="BI92" s="56">
        <f t="shared" si="140"/>
        <v>-2.1944276797173354</v>
      </c>
      <c r="BJ92" s="56">
        <f t="shared" si="140"/>
        <v>-2.1943530356066763</v>
      </c>
      <c r="BK92" s="56">
        <f t="shared" si="140"/>
        <v>-2.1948854694490518</v>
      </c>
      <c r="BL92" s="56">
        <f t="shared" si="140"/>
        <v>-2.1910789717270043</v>
      </c>
      <c r="BM92" s="56">
        <f t="shared" si="140"/>
        <v>-2.2178659696534897</v>
      </c>
      <c r="BN92" s="56">
        <f t="shared" si="138"/>
        <v>-1.9995940620462695</v>
      </c>
      <c r="BO92" s="56"/>
      <c r="BP92" s="56">
        <f t="shared" si="92"/>
        <v>8000</v>
      </c>
      <c r="BQ92" s="56">
        <f t="shared" si="93"/>
        <v>0.15473874651842939</v>
      </c>
      <c r="BR92" s="56">
        <f t="shared" si="94"/>
        <v>0.13449671991055037</v>
      </c>
      <c r="BS92" s="56">
        <f t="shared" si="95"/>
        <v>2.0242026607879032E-2</v>
      </c>
      <c r="BT92" s="56">
        <f t="shared" si="96"/>
        <v>0.71100728833292881</v>
      </c>
      <c r="BU92" s="56">
        <f t="shared" si="97"/>
        <v>0.63906374665306953</v>
      </c>
      <c r="BV92" s="56">
        <f t="shared" si="98"/>
        <v>-2.8811308144892003</v>
      </c>
      <c r="BW92" s="56">
        <f t="shared" si="99"/>
        <v>-7.6352085729745491</v>
      </c>
      <c r="BX92" s="56">
        <f t="shared" si="100"/>
        <v>9.777678830147515</v>
      </c>
      <c r="BY92" s="56">
        <f t="shared" si="101"/>
        <v>9.7777424187638271</v>
      </c>
      <c r="BZ92" s="56">
        <f t="shared" si="102"/>
        <v>9.7775158460775895</v>
      </c>
      <c r="CA92" s="56">
        <f t="shared" si="103"/>
        <v>9.7783232339289778</v>
      </c>
      <c r="CB92" s="56">
        <f t="shared" si="104"/>
        <v>9.7754472152799483</v>
      </c>
      <c r="CC92" s="56">
        <f t="shared" si="105"/>
        <v>9.7857059860588755</v>
      </c>
      <c r="CD92" s="56">
        <f t="shared" si="106"/>
        <v>9.7492849708595362</v>
      </c>
      <c r="CE92" s="56">
        <f t="shared" si="107"/>
        <v>9.8810652326503181</v>
      </c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</row>
    <row r="93" spans="1:102" s="62" customFormat="1" ht="12.95" customHeight="1" x14ac:dyDescent="0.2">
      <c r="A93" s="59" t="s">
        <v>159</v>
      </c>
      <c r="B93" s="62" t="s">
        <v>131</v>
      </c>
      <c r="C93" s="59">
        <v>28842.675999999999</v>
      </c>
      <c r="D93" s="59" t="s">
        <v>150</v>
      </c>
      <c r="E93" s="62">
        <f t="shared" si="110"/>
        <v>-5132.986195361942</v>
      </c>
      <c r="F93" s="73">
        <f t="shared" si="111"/>
        <v>-5133</v>
      </c>
      <c r="G93" s="62">
        <f t="shared" si="112"/>
        <v>3.6559400003170595E-2</v>
      </c>
      <c r="I93" s="73">
        <f t="shared" si="113"/>
        <v>3.6559400003170595E-2</v>
      </c>
      <c r="O93" s="73"/>
      <c r="P93" s="136"/>
      <c r="Q93" s="137">
        <f t="shared" si="114"/>
        <v>13824.175999999999</v>
      </c>
      <c r="S93" s="63">
        <v>0.1</v>
      </c>
      <c r="X93" s="138">
        <f t="shared" si="115"/>
        <v>8.2343910694188403E-5</v>
      </c>
      <c r="Y93" s="73">
        <f t="shared" si="116"/>
        <v>7.8637712952665979E-3</v>
      </c>
      <c r="Z93" s="56">
        <f t="shared" si="117"/>
        <v>-5133</v>
      </c>
      <c r="AA93" s="56">
        <f t="shared" si="118"/>
        <v>2.450784525920131E-2</v>
      </c>
      <c r="AB93" s="56">
        <f t="shared" si="119"/>
        <v>6.0072691052995078E-3</v>
      </c>
      <c r="AC93" s="56">
        <f t="shared" si="120"/>
        <v>3.6559400003170595E-2</v>
      </c>
      <c r="AD93" s="56">
        <f t="shared" si="121"/>
        <v>1.2051554743969285E-2</v>
      </c>
      <c r="AE93" s="140">
        <f t="shared" si="122"/>
        <v>1.4523997174688858E-5</v>
      </c>
      <c r="AF93" s="56">
        <f t="shared" si="123"/>
        <v>3.6559400003170595E-2</v>
      </c>
      <c r="AG93" s="69"/>
      <c r="AH93" s="56">
        <f t="shared" si="124"/>
        <v>3.0552130897871087E-2</v>
      </c>
      <c r="AI93" s="56">
        <f t="shared" si="125"/>
        <v>0.79976611831967503</v>
      </c>
      <c r="AJ93" s="56">
        <f t="shared" si="126"/>
        <v>0.9758518994656793</v>
      </c>
      <c r="AK93" s="56">
        <f t="shared" si="127"/>
        <v>0.22216086060818585</v>
      </c>
      <c r="AL93" s="56">
        <f t="shared" si="128"/>
        <v>2.304329936696472</v>
      </c>
      <c r="AM93" s="56">
        <f t="shared" si="129"/>
        <v>2.2475346451638694</v>
      </c>
      <c r="AN93" s="56">
        <f t="shared" si="139"/>
        <v>2.0523517240081226</v>
      </c>
      <c r="AO93" s="56">
        <f t="shared" si="139"/>
        <v>2.0523501191785756</v>
      </c>
      <c r="AP93" s="56">
        <f t="shared" si="139"/>
        <v>2.0523617045017182</v>
      </c>
      <c r="AQ93" s="56">
        <f t="shared" si="139"/>
        <v>2.0522780638643559</v>
      </c>
      <c r="AR93" s="56">
        <f t="shared" si="139"/>
        <v>2.0528816100942429</v>
      </c>
      <c r="AS93" s="56">
        <f t="shared" si="139"/>
        <v>2.0485106963211783</v>
      </c>
      <c r="AT93" s="56">
        <f t="shared" si="139"/>
        <v>2.0793830854525472</v>
      </c>
      <c r="AU93" s="56">
        <f t="shared" si="130"/>
        <v>1.7872838856219984</v>
      </c>
      <c r="AV93" s="56"/>
      <c r="AW93" s="56"/>
      <c r="AX93" s="56"/>
      <c r="AY93" s="56"/>
      <c r="AZ93" s="56">
        <f t="shared" si="131"/>
        <v>8.2343910694188403E-5</v>
      </c>
      <c r="BA93" s="56">
        <f t="shared" si="132"/>
        <v>-1.6644073963934712E-2</v>
      </c>
      <c r="BB93" s="56">
        <f t="shared" si="133"/>
        <v>0.82702549611002174</v>
      </c>
      <c r="BC93" s="56">
        <f t="shared" si="134"/>
        <v>-0.7464827432634048</v>
      </c>
      <c r="BD93" s="56">
        <f t="shared" si="135"/>
        <v>-0.16637253680826022</v>
      </c>
      <c r="BE93" s="56">
        <f t="shared" si="136"/>
        <v>-2.3756469490176086</v>
      </c>
      <c r="BF93" s="56">
        <f t="shared" si="137"/>
        <v>-2.4822276068671112</v>
      </c>
      <c r="BG93" s="56">
        <f t="shared" si="140"/>
        <v>-2.1910878564017806</v>
      </c>
      <c r="BH93" s="56">
        <f t="shared" si="140"/>
        <v>-2.1910864299956021</v>
      </c>
      <c r="BI93" s="56">
        <f t="shared" si="140"/>
        <v>-2.1910966546826067</v>
      </c>
      <c r="BJ93" s="56">
        <f t="shared" si="140"/>
        <v>-2.1910233594029647</v>
      </c>
      <c r="BK93" s="56">
        <f t="shared" si="140"/>
        <v>-2.1915486076785147</v>
      </c>
      <c r="BL93" s="56">
        <f t="shared" si="140"/>
        <v>-2.1877759975214595</v>
      </c>
      <c r="BM93" s="56">
        <f t="shared" si="140"/>
        <v>-2.2144466703150418</v>
      </c>
      <c r="BN93" s="56">
        <f t="shared" si="138"/>
        <v>-1.9957974894600641</v>
      </c>
      <c r="BO93" s="56"/>
      <c r="BP93" s="56">
        <f t="shared" si="92"/>
        <v>8200</v>
      </c>
      <c r="BQ93" s="56">
        <f t="shared" si="93"/>
        <v>0.15626464629322573</v>
      </c>
      <c r="BR93" s="56">
        <f t="shared" si="94"/>
        <v>0.138837457916796</v>
      </c>
      <c r="BS93" s="56">
        <f t="shared" si="95"/>
        <v>1.7427188376429727E-2</v>
      </c>
      <c r="BT93" s="56">
        <f t="shared" si="96"/>
        <v>0.7173288049936426</v>
      </c>
      <c r="BU93" s="56">
        <f t="shared" si="97"/>
        <v>0.58181001768117802</v>
      </c>
      <c r="BV93" s="56">
        <f t="shared" si="98"/>
        <v>-2.8088027955464674</v>
      </c>
      <c r="BW93" s="56">
        <f t="shared" si="99"/>
        <v>-5.9542309056883793</v>
      </c>
      <c r="BX93" s="56">
        <f t="shared" si="100"/>
        <v>9.8743366377197486</v>
      </c>
      <c r="BY93" s="56">
        <f t="shared" si="101"/>
        <v>9.8743978814071589</v>
      </c>
      <c r="BZ93" s="56">
        <f t="shared" si="102"/>
        <v>9.8741705226280061</v>
      </c>
      <c r="CA93" s="56">
        <f t="shared" si="103"/>
        <v>9.8750146865378703</v>
      </c>
      <c r="CB93" s="56">
        <f t="shared" si="104"/>
        <v>9.8718821047354393</v>
      </c>
      <c r="CC93" s="56">
        <f t="shared" si="105"/>
        <v>9.8835307507707952</v>
      </c>
      <c r="CD93" s="56">
        <f t="shared" si="106"/>
        <v>9.8405343295163892</v>
      </c>
      <c r="CE93" s="56">
        <f t="shared" si="107"/>
        <v>10.004323914551303</v>
      </c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</row>
    <row r="94" spans="1:102" s="62" customFormat="1" ht="12.95" customHeight="1" x14ac:dyDescent="0.2">
      <c r="A94" s="59" t="s">
        <v>161</v>
      </c>
      <c r="B94" s="62" t="s">
        <v>131</v>
      </c>
      <c r="C94" s="59">
        <v>28845.305</v>
      </c>
      <c r="D94" s="59" t="s">
        <v>150</v>
      </c>
      <c r="E94" s="62">
        <f t="shared" si="110"/>
        <v>-5131.9934987243705</v>
      </c>
      <c r="F94" s="73">
        <f t="shared" si="111"/>
        <v>-5132</v>
      </c>
      <c r="G94" s="62">
        <f t="shared" si="112"/>
        <v>1.7217600005096756E-2</v>
      </c>
      <c r="I94" s="73">
        <f t="shared" si="113"/>
        <v>1.7217600005096756E-2</v>
      </c>
      <c r="O94" s="73"/>
      <c r="P94" s="136"/>
      <c r="Q94" s="137">
        <f t="shared" si="114"/>
        <v>13826.805</v>
      </c>
      <c r="S94" s="63">
        <v>0.1</v>
      </c>
      <c r="X94" s="138">
        <f t="shared" si="115"/>
        <v>8.7641499038679283E-6</v>
      </c>
      <c r="Y94" s="73">
        <f t="shared" si="116"/>
        <v>7.8558961517013019E-3</v>
      </c>
      <c r="Z94" s="56">
        <f t="shared" si="117"/>
        <v>-5132</v>
      </c>
      <c r="AA94" s="56">
        <f t="shared" si="118"/>
        <v>2.4516614146547055E-2</v>
      </c>
      <c r="AB94" s="56">
        <f t="shared" si="119"/>
        <v>-1.3343434879128157E-2</v>
      </c>
      <c r="AC94" s="56">
        <f t="shared" si="120"/>
        <v>1.7217600005096756E-2</v>
      </c>
      <c r="AD94" s="56">
        <f t="shared" si="121"/>
        <v>-7.2990141414502989E-3</v>
      </c>
      <c r="AE94" s="140">
        <f t="shared" si="122"/>
        <v>5.3275607437091445E-6</v>
      </c>
      <c r="AF94" s="56">
        <f t="shared" si="123"/>
        <v>1.7217600005096756E-2</v>
      </c>
      <c r="AG94" s="69"/>
      <c r="AH94" s="56">
        <f t="shared" si="124"/>
        <v>3.0561034884224913E-2</v>
      </c>
      <c r="AI94" s="56">
        <f t="shared" si="125"/>
        <v>0.79966535966159369</v>
      </c>
      <c r="AJ94" s="56">
        <f t="shared" si="126"/>
        <v>0.97595088734152102</v>
      </c>
      <c r="AK94" s="56">
        <f t="shared" si="127"/>
        <v>0.22207000526730655</v>
      </c>
      <c r="AL94" s="56">
        <f t="shared" si="128"/>
        <v>2.3047835686437024</v>
      </c>
      <c r="AM94" s="56">
        <f t="shared" si="129"/>
        <v>2.2489079021421752</v>
      </c>
      <c r="AN94" s="56">
        <f t="shared" si="139"/>
        <v>2.0528930016844882</v>
      </c>
      <c r="AO94" s="56">
        <f t="shared" si="139"/>
        <v>2.0528913862192124</v>
      </c>
      <c r="AP94" s="56">
        <f t="shared" si="139"/>
        <v>2.05290303625676</v>
      </c>
      <c r="AQ94" s="56">
        <f t="shared" si="139"/>
        <v>2.0528190154096162</v>
      </c>
      <c r="AR94" s="56">
        <f t="shared" si="139"/>
        <v>2.053424677481114</v>
      </c>
      <c r="AS94" s="56">
        <f t="shared" si="139"/>
        <v>2.0490429664056014</v>
      </c>
      <c r="AT94" s="56">
        <f t="shared" si="139"/>
        <v>2.0799597310957907</v>
      </c>
      <c r="AU94" s="56">
        <f t="shared" si="130"/>
        <v>1.7879001790315034</v>
      </c>
      <c r="AV94" s="56"/>
      <c r="AW94" s="56"/>
      <c r="AX94" s="56"/>
      <c r="AY94" s="56"/>
      <c r="AZ94" s="56">
        <f t="shared" si="131"/>
        <v>8.7641499038679283E-6</v>
      </c>
      <c r="BA94" s="56">
        <f t="shared" si="132"/>
        <v>-1.6660717994845753E-2</v>
      </c>
      <c r="BB94" s="56">
        <f t="shared" si="133"/>
        <v>0.82726185572187472</v>
      </c>
      <c r="BC94" s="56">
        <f t="shared" si="134"/>
        <v>-0.74742661111988218</v>
      </c>
      <c r="BD94" s="56">
        <f t="shared" si="135"/>
        <v>-0.16661792674064085</v>
      </c>
      <c r="BE94" s="56">
        <f t="shared" si="136"/>
        <v>-2.3742273313526523</v>
      </c>
      <c r="BF94" s="56">
        <f t="shared" si="137"/>
        <v>-2.4771532832754399</v>
      </c>
      <c r="BG94" s="56">
        <f t="shared" si="140"/>
        <v>-2.1894217294176999</v>
      </c>
      <c r="BH94" s="56">
        <f t="shared" si="140"/>
        <v>-2.1894203226406272</v>
      </c>
      <c r="BI94" s="56">
        <f t="shared" si="140"/>
        <v>-2.189430430212334</v>
      </c>
      <c r="BJ94" s="56">
        <f t="shared" si="140"/>
        <v>-2.1893578049938176</v>
      </c>
      <c r="BK94" s="56">
        <f t="shared" si="140"/>
        <v>-2.1898794693000787</v>
      </c>
      <c r="BL94" s="56">
        <f t="shared" si="140"/>
        <v>-2.1861238388608788</v>
      </c>
      <c r="BM94" s="56">
        <f t="shared" si="140"/>
        <v>-2.2127358391348535</v>
      </c>
      <c r="BN94" s="56">
        <f t="shared" si="138"/>
        <v>-1.9938992031669605</v>
      </c>
      <c r="BO94" s="56"/>
      <c r="BP94" s="56">
        <f t="shared" si="92"/>
        <v>8400</v>
      </c>
      <c r="BQ94" s="56">
        <f t="shared" si="93"/>
        <v>0.15766332411992015</v>
      </c>
      <c r="BR94" s="56">
        <f t="shared" si="94"/>
        <v>0.14324421153321149</v>
      </c>
      <c r="BS94" s="56">
        <f t="shared" si="95"/>
        <v>1.4419112586708659E-2</v>
      </c>
      <c r="BT94" s="56">
        <f t="shared" si="96"/>
        <v>0.72530022433710151</v>
      </c>
      <c r="BU94" s="56">
        <f t="shared" si="97"/>
        <v>0.52027196664847697</v>
      </c>
      <c r="BV94" s="56">
        <f t="shared" si="98"/>
        <v>-2.7350197982214488</v>
      </c>
      <c r="BW94" s="56">
        <f t="shared" si="99"/>
        <v>-4.8512179910320432</v>
      </c>
      <c r="BX94" s="56">
        <f t="shared" si="100"/>
        <v>9.9719623781037523</v>
      </c>
      <c r="BY94" s="56">
        <f t="shared" si="101"/>
        <v>9.9720142812714556</v>
      </c>
      <c r="BZ94" s="56">
        <f t="shared" si="102"/>
        <v>9.9718110742912831</v>
      </c>
      <c r="CA94" s="56">
        <f t="shared" si="103"/>
        <v>9.9726067970768639</v>
      </c>
      <c r="CB94" s="56">
        <f t="shared" si="104"/>
        <v>9.9694930831923134</v>
      </c>
      <c r="CC94" s="56">
        <f t="shared" si="105"/>
        <v>9.9817112572946947</v>
      </c>
      <c r="CD94" s="56">
        <f t="shared" si="106"/>
        <v>9.934268945764881</v>
      </c>
      <c r="CE94" s="56">
        <f t="shared" si="107"/>
        <v>10.127582596452292</v>
      </c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</row>
    <row r="95" spans="1:102" s="62" customFormat="1" ht="12.95" customHeight="1" x14ac:dyDescent="0.2">
      <c r="A95" s="59" t="s">
        <v>159</v>
      </c>
      <c r="B95" s="62" t="s">
        <v>131</v>
      </c>
      <c r="C95" s="59">
        <v>28847.964</v>
      </c>
      <c r="D95" s="59" t="s">
        <v>150</v>
      </c>
      <c r="E95" s="62">
        <f t="shared" si="110"/>
        <v>-5130.9894742438446</v>
      </c>
      <c r="F95" s="73">
        <f t="shared" si="111"/>
        <v>-5131</v>
      </c>
      <c r="G95" s="62">
        <f t="shared" si="112"/>
        <v>2.7875800002220785E-2</v>
      </c>
      <c r="I95" s="73">
        <f t="shared" si="113"/>
        <v>2.7875800002220785E-2</v>
      </c>
      <c r="O95" s="73"/>
      <c r="P95" s="136"/>
      <c r="Q95" s="137">
        <f t="shared" si="114"/>
        <v>13829.464</v>
      </c>
      <c r="S95" s="63">
        <v>0.1</v>
      </c>
      <c r="X95" s="138">
        <f t="shared" si="115"/>
        <v>4.0111060616073612E-5</v>
      </c>
      <c r="Y95" s="73">
        <f t="shared" si="116"/>
        <v>7.8480540940878349E-3</v>
      </c>
      <c r="Z95" s="56">
        <f t="shared" si="117"/>
        <v>-5131</v>
      </c>
      <c r="AA95" s="56">
        <f t="shared" si="118"/>
        <v>2.4525374610834722E-2</v>
      </c>
      <c r="AB95" s="56">
        <f t="shared" si="119"/>
        <v>-2.6941287949096282E-3</v>
      </c>
      <c r="AC95" s="56">
        <f t="shared" si="120"/>
        <v>2.7875800002220785E-2</v>
      </c>
      <c r="AD95" s="56">
        <f t="shared" si="121"/>
        <v>3.3504253913860631E-3</v>
      </c>
      <c r="AE95" s="140">
        <f t="shared" si="122"/>
        <v>1.1225350303244455E-6</v>
      </c>
      <c r="AF95" s="56">
        <f t="shared" si="123"/>
        <v>2.7875800002220785E-2</v>
      </c>
      <c r="AG95" s="69"/>
      <c r="AH95" s="56">
        <f t="shared" si="124"/>
        <v>3.0569928797130413E-2</v>
      </c>
      <c r="AI95" s="56">
        <f t="shared" si="125"/>
        <v>0.79956466759130751</v>
      </c>
      <c r="AJ95" s="56">
        <f t="shared" si="126"/>
        <v>0.97604964952805462</v>
      </c>
      <c r="AK95" s="56">
        <f t="shared" si="127"/>
        <v>0.22197912712946033</v>
      </c>
      <c r="AL95" s="56">
        <f t="shared" si="128"/>
        <v>2.3052370863344898</v>
      </c>
      <c r="AM95" s="56">
        <f t="shared" si="129"/>
        <v>2.2502822143875001</v>
      </c>
      <c r="AN95" s="56">
        <f t="shared" si="139"/>
        <v>2.0534342111951762</v>
      </c>
      <c r="AO95" s="56">
        <f t="shared" si="139"/>
        <v>2.05343258504135</v>
      </c>
      <c r="AP95" s="56">
        <f t="shared" si="139"/>
        <v>2.0534443000450255</v>
      </c>
      <c r="AQ95" s="56">
        <f t="shared" si="139"/>
        <v>2.0533598979245409</v>
      </c>
      <c r="AR95" s="56">
        <f t="shared" si="139"/>
        <v>2.0539676793759063</v>
      </c>
      <c r="AS95" s="56">
        <f t="shared" si="139"/>
        <v>2.0495751658433989</v>
      </c>
      <c r="AT95" s="56">
        <f t="shared" si="139"/>
        <v>2.0805362658096898</v>
      </c>
      <c r="AU95" s="56">
        <f t="shared" si="130"/>
        <v>1.7885164724410085</v>
      </c>
      <c r="AV95" s="56"/>
      <c r="AW95" s="56"/>
      <c r="AX95" s="56"/>
      <c r="AY95" s="56"/>
      <c r="AZ95" s="56">
        <f t="shared" si="131"/>
        <v>4.0111060616073612E-5</v>
      </c>
      <c r="BA95" s="56">
        <f t="shared" si="132"/>
        <v>-1.6677320516746887E-2</v>
      </c>
      <c r="BB95" s="56">
        <f t="shared" si="133"/>
        <v>0.82749869898831785</v>
      </c>
      <c r="BC95" s="56">
        <f t="shared" si="134"/>
        <v>-0.74836951142211461</v>
      </c>
      <c r="BD95" s="56">
        <f t="shared" si="135"/>
        <v>-0.16686312099825121</v>
      </c>
      <c r="BE95" s="56">
        <f t="shared" si="136"/>
        <v>-2.372806901446801</v>
      </c>
      <c r="BF95" s="56">
        <f t="shared" si="137"/>
        <v>-2.4720938847596257</v>
      </c>
      <c r="BG95" s="56">
        <f t="shared" si="140"/>
        <v>-2.1877551258771324</v>
      </c>
      <c r="BH95" s="56">
        <f t="shared" si="140"/>
        <v>-2.1877537385455175</v>
      </c>
      <c r="BI95" s="56">
        <f t="shared" si="140"/>
        <v>-2.1877637298098147</v>
      </c>
      <c r="BJ95" s="56">
        <f t="shared" si="140"/>
        <v>-2.1876917717272728</v>
      </c>
      <c r="BK95" s="56">
        <f t="shared" si="140"/>
        <v>-2.1882098581039009</v>
      </c>
      <c r="BL95" s="56">
        <f t="shared" si="140"/>
        <v>-2.1844712306285698</v>
      </c>
      <c r="BM95" s="56">
        <f t="shared" si="140"/>
        <v>-2.211024219379087</v>
      </c>
      <c r="BN95" s="56">
        <f t="shared" si="138"/>
        <v>-1.9920009168738568</v>
      </c>
      <c r="BO95" s="56"/>
      <c r="BP95" s="56">
        <f t="shared" si="92"/>
        <v>8600</v>
      </c>
      <c r="BQ95" s="56">
        <f t="shared" si="93"/>
        <v>0.15895141611367794</v>
      </c>
      <c r="BR95" s="56">
        <f t="shared" si="94"/>
        <v>0.14771698075979681</v>
      </c>
      <c r="BS95" s="56">
        <f t="shared" si="95"/>
        <v>1.1234435353881139E-2</v>
      </c>
      <c r="BT95" s="56">
        <f t="shared" si="96"/>
        <v>0.73501836156158351</v>
      </c>
      <c r="BU95" s="56">
        <f t="shared" si="97"/>
        <v>0.45428239511968072</v>
      </c>
      <c r="BV95" s="56">
        <f t="shared" si="98"/>
        <v>-2.6594169437597777</v>
      </c>
      <c r="BW95" s="56">
        <f t="shared" si="99"/>
        <v>-4.0671897686648713</v>
      </c>
      <c r="BX95" s="56">
        <f t="shared" si="100"/>
        <v>10.070784827895586</v>
      </c>
      <c r="BY95" s="56">
        <f t="shared" si="101"/>
        <v>10.070823630157941</v>
      </c>
      <c r="BZ95" s="56">
        <f t="shared" si="102"/>
        <v>10.070661156260226</v>
      </c>
      <c r="CA95" s="56">
        <f t="shared" si="103"/>
        <v>10.071341604308424</v>
      </c>
      <c r="CB95" s="56">
        <f t="shared" si="104"/>
        <v>10.068494181469815</v>
      </c>
      <c r="CC95" s="56">
        <f t="shared" si="105"/>
        <v>10.080450763853881</v>
      </c>
      <c r="CD95" s="56">
        <f t="shared" si="106"/>
        <v>10.030936802352398</v>
      </c>
      <c r="CE95" s="56">
        <f t="shared" si="107"/>
        <v>10.250841278353278</v>
      </c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</row>
    <row r="96" spans="1:102" s="62" customFormat="1" ht="12.95" customHeight="1" x14ac:dyDescent="0.2">
      <c r="A96" s="59" t="s">
        <v>161</v>
      </c>
      <c r="B96" s="62" t="s">
        <v>131</v>
      </c>
      <c r="C96" s="59">
        <v>28861.199000000001</v>
      </c>
      <c r="D96" s="59" t="s">
        <v>150</v>
      </c>
      <c r="E96" s="62">
        <f t="shared" si="110"/>
        <v>-5125.9920075271239</v>
      </c>
      <c r="F96" s="73">
        <f t="shared" si="111"/>
        <v>-5126</v>
      </c>
      <c r="G96" s="62">
        <f t="shared" si="112"/>
        <v>2.1166800004721154E-2</v>
      </c>
      <c r="I96" s="73">
        <f t="shared" si="113"/>
        <v>2.1166800004721154E-2</v>
      </c>
      <c r="O96" s="73"/>
      <c r="P96" s="136"/>
      <c r="Q96" s="137">
        <f t="shared" si="114"/>
        <v>13842.699000000001</v>
      </c>
      <c r="S96" s="63">
        <v>0.1</v>
      </c>
      <c r="X96" s="138">
        <f t="shared" si="115"/>
        <v>1.784216625421903E-5</v>
      </c>
      <c r="Y96" s="73">
        <f t="shared" si="116"/>
        <v>7.8093428162368771E-3</v>
      </c>
      <c r="Z96" s="56">
        <f t="shared" si="117"/>
        <v>-5126</v>
      </c>
      <c r="AA96" s="56">
        <f t="shared" si="118"/>
        <v>2.4569050639550855E-2</v>
      </c>
      <c r="AB96" s="56">
        <f t="shared" si="119"/>
        <v>-9.4474473083607305E-3</v>
      </c>
      <c r="AC96" s="56">
        <f t="shared" si="120"/>
        <v>2.1166800004721154E-2</v>
      </c>
      <c r="AD96" s="56">
        <f t="shared" si="121"/>
        <v>-3.4022506348297017E-3</v>
      </c>
      <c r="AE96" s="140">
        <f t="shared" si="122"/>
        <v>1.1575309382199109E-6</v>
      </c>
      <c r="AF96" s="56">
        <f t="shared" si="123"/>
        <v>2.1166800004721154E-2</v>
      </c>
      <c r="AG96" s="69"/>
      <c r="AH96" s="56">
        <f t="shared" si="124"/>
        <v>3.0614247313081884E-2</v>
      </c>
      <c r="AI96" s="56">
        <f t="shared" si="125"/>
        <v>0.79906220499353597</v>
      </c>
      <c r="AJ96" s="56">
        <f t="shared" si="126"/>
        <v>0.97654008039884144</v>
      </c>
      <c r="AK96" s="56">
        <f t="shared" si="127"/>
        <v>0.22152439571496496</v>
      </c>
      <c r="AL96" s="56">
        <f t="shared" si="128"/>
        <v>2.3075029640870284</v>
      </c>
      <c r="AM96" s="56">
        <f t="shared" si="129"/>
        <v>2.2571696572229021</v>
      </c>
      <c r="AN96" s="56">
        <f t="shared" si="139"/>
        <v>2.0561392378410455</v>
      </c>
      <c r="AO96" s="56">
        <f t="shared" si="139"/>
        <v>2.0561375574465215</v>
      </c>
      <c r="AP96" s="56">
        <f t="shared" si="139"/>
        <v>2.0561496010726783</v>
      </c>
      <c r="AQ96" s="56">
        <f t="shared" si="139"/>
        <v>2.0560632766150051</v>
      </c>
      <c r="AR96" s="56">
        <f t="shared" si="139"/>
        <v>2.0566817078758683</v>
      </c>
      <c r="AS96" s="56">
        <f t="shared" si="139"/>
        <v>2.052235105986481</v>
      </c>
      <c r="AT96" s="56">
        <f t="shared" si="139"/>
        <v>2.0834172759690222</v>
      </c>
      <c r="AU96" s="56">
        <f t="shared" si="130"/>
        <v>1.7915979394885331</v>
      </c>
      <c r="AV96" s="56"/>
      <c r="AW96" s="56"/>
      <c r="AX96" s="56"/>
      <c r="AY96" s="56"/>
      <c r="AZ96" s="56">
        <f t="shared" si="131"/>
        <v>1.784216625421903E-5</v>
      </c>
      <c r="BA96" s="56">
        <f t="shared" si="132"/>
        <v>-1.6759707823313978E-2</v>
      </c>
      <c r="BB96" s="56">
        <f t="shared" si="133"/>
        <v>0.82869018541715012</v>
      </c>
      <c r="BC96" s="56">
        <f t="shared" si="134"/>
        <v>-0.75306938595027628</v>
      </c>
      <c r="BD96" s="56">
        <f t="shared" si="135"/>
        <v>-0.16808613097929762</v>
      </c>
      <c r="BE96" s="56">
        <f t="shared" si="136"/>
        <v>-2.3656925018997965</v>
      </c>
      <c r="BF96" s="56">
        <f t="shared" si="137"/>
        <v>-2.447018157812848</v>
      </c>
      <c r="BG96" s="56">
        <f t="shared" si="140"/>
        <v>-2.1794149256762756</v>
      </c>
      <c r="BH96" s="56">
        <f t="shared" si="140"/>
        <v>-2.1794136328374285</v>
      </c>
      <c r="BI96" s="56">
        <f t="shared" si="140"/>
        <v>-2.1794230546943965</v>
      </c>
      <c r="BJ96" s="56">
        <f t="shared" si="140"/>
        <v>-2.1793543878511645</v>
      </c>
      <c r="BK96" s="56">
        <f t="shared" si="140"/>
        <v>-2.1798546794254698</v>
      </c>
      <c r="BL96" s="56">
        <f t="shared" si="140"/>
        <v>-2.1762013967380316</v>
      </c>
      <c r="BM96" s="56">
        <f t="shared" si="140"/>
        <v>-2.202454268523383</v>
      </c>
      <c r="BN96" s="56">
        <f t="shared" si="138"/>
        <v>-1.9825094854083405</v>
      </c>
      <c r="BO96" s="56"/>
      <c r="BP96" s="56">
        <f t="shared" si="92"/>
        <v>8800</v>
      </c>
      <c r="BQ96" s="56">
        <f t="shared" si="93"/>
        <v>0.16014723897181185</v>
      </c>
      <c r="BR96" s="56">
        <f t="shared" si="94"/>
        <v>0.15225576559655196</v>
      </c>
      <c r="BS96" s="56">
        <f t="shared" si="95"/>
        <v>7.8914733752598904E-3</v>
      </c>
      <c r="BT96" s="56">
        <f t="shared" si="96"/>
        <v>0.74660244940941423</v>
      </c>
      <c r="BU96" s="56">
        <f t="shared" si="97"/>
        <v>0.38364811326779641</v>
      </c>
      <c r="BV96" s="56">
        <f t="shared" si="98"/>
        <v>-2.5815938874001096</v>
      </c>
      <c r="BW96" s="56">
        <f t="shared" si="99"/>
        <v>-3.4776118222882277</v>
      </c>
      <c r="BX96" s="56">
        <f t="shared" si="100"/>
        <v>10.17104742057646</v>
      </c>
      <c r="BY96" s="56">
        <f t="shared" si="101"/>
        <v>10.171072768003269</v>
      </c>
      <c r="BZ96" s="56">
        <f t="shared" si="102"/>
        <v>10.170957342212978</v>
      </c>
      <c r="CA96" s="56">
        <f t="shared" si="103"/>
        <v>10.171483061891109</v>
      </c>
      <c r="CB96" s="56">
        <f t="shared" si="104"/>
        <v>10.169090676567246</v>
      </c>
      <c r="CC96" s="56">
        <f t="shared" si="105"/>
        <v>10.180020901419114</v>
      </c>
      <c r="CD96" s="56">
        <f t="shared" si="106"/>
        <v>10.130941374569911</v>
      </c>
      <c r="CE96" s="56">
        <f t="shared" si="107"/>
        <v>10.374099960254267</v>
      </c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</row>
    <row r="97" spans="1:102" s="62" customFormat="1" ht="12.95" customHeight="1" x14ac:dyDescent="0.2">
      <c r="A97" s="59" t="s">
        <v>159</v>
      </c>
      <c r="B97" s="62" t="s">
        <v>131</v>
      </c>
      <c r="C97" s="59">
        <v>28879.74</v>
      </c>
      <c r="D97" s="59" t="s">
        <v>150</v>
      </c>
      <c r="E97" s="62">
        <f t="shared" si="110"/>
        <v>-5118.9910229865327</v>
      </c>
      <c r="F97" s="73">
        <f t="shared" si="111"/>
        <v>-5119</v>
      </c>
      <c r="G97" s="62">
        <f t="shared" si="112"/>
        <v>2.3774200006300816E-2</v>
      </c>
      <c r="I97" s="73">
        <f t="shared" si="113"/>
        <v>2.3774200006300816E-2</v>
      </c>
      <c r="O97" s="73"/>
      <c r="P97" s="136"/>
      <c r="Q97" s="137">
        <f t="shared" si="114"/>
        <v>13861.240000000002</v>
      </c>
      <c r="S97" s="63">
        <v>0.1</v>
      </c>
      <c r="X97" s="138">
        <f t="shared" si="115"/>
        <v>2.5656484120197662E-5</v>
      </c>
      <c r="Y97" s="73">
        <f t="shared" si="116"/>
        <v>7.7565584445109977E-3</v>
      </c>
      <c r="Z97" s="56">
        <f t="shared" si="117"/>
        <v>-5119</v>
      </c>
      <c r="AA97" s="56">
        <f t="shared" si="118"/>
        <v>2.4629843737037041E-2</v>
      </c>
      <c r="AB97" s="56">
        <f t="shared" si="119"/>
        <v>-6.9016705700060445E-3</v>
      </c>
      <c r="AC97" s="56">
        <f t="shared" si="120"/>
        <v>2.3774200006300816E-2</v>
      </c>
      <c r="AD97" s="56">
        <f t="shared" si="121"/>
        <v>-8.5564373073622468E-4</v>
      </c>
      <c r="AE97" s="140">
        <f t="shared" si="122"/>
        <v>7.3212619394820509E-8</v>
      </c>
      <c r="AF97" s="56">
        <f t="shared" si="123"/>
        <v>2.3774200006300816E-2</v>
      </c>
      <c r="AG97" s="69"/>
      <c r="AH97" s="56">
        <f t="shared" si="124"/>
        <v>3.0675870576306861E-2</v>
      </c>
      <c r="AI97" s="56">
        <f t="shared" si="125"/>
        <v>0.79836154554734329</v>
      </c>
      <c r="AJ97" s="56">
        <f t="shared" si="126"/>
        <v>0.9772172468004654</v>
      </c>
      <c r="AK97" s="56">
        <f t="shared" si="127"/>
        <v>0.22088682406355536</v>
      </c>
      <c r="AL97" s="56">
        <f t="shared" si="128"/>
        <v>2.3106704192919252</v>
      </c>
      <c r="AM97" s="56">
        <f t="shared" si="129"/>
        <v>2.2668568209599491</v>
      </c>
      <c r="AN97" s="56">
        <f t="shared" si="139"/>
        <v>2.0599234247944622</v>
      </c>
      <c r="AO97" s="56">
        <f t="shared" si="139"/>
        <v>2.0599216661995361</v>
      </c>
      <c r="AP97" s="56">
        <f t="shared" si="139"/>
        <v>2.0599341805966942</v>
      </c>
      <c r="AQ97" s="56">
        <f t="shared" si="139"/>
        <v>2.0598451200655234</v>
      </c>
      <c r="AR97" s="56">
        <f t="shared" si="139"/>
        <v>2.0604786083418309</v>
      </c>
      <c r="AS97" s="56">
        <f t="shared" si="139"/>
        <v>2.0559560762381612</v>
      </c>
      <c r="AT97" s="56">
        <f t="shared" si="139"/>
        <v>2.0874460354265172</v>
      </c>
      <c r="AU97" s="56">
        <f t="shared" si="130"/>
        <v>1.7959119933550678</v>
      </c>
      <c r="AV97" s="56"/>
      <c r="AW97" s="56"/>
      <c r="AX97" s="56"/>
      <c r="AY97" s="56"/>
      <c r="AZ97" s="56">
        <f t="shared" si="131"/>
        <v>2.5656484120197662E-5</v>
      </c>
      <c r="BA97" s="56">
        <f t="shared" si="132"/>
        <v>-1.6873285292526043E-2</v>
      </c>
      <c r="BB97" s="56">
        <f t="shared" si="133"/>
        <v>0.8303787023417899</v>
      </c>
      <c r="BC97" s="56">
        <f t="shared" si="134"/>
        <v>-0.75960765652037543</v>
      </c>
      <c r="BD97" s="56">
        <f t="shared" si="135"/>
        <v>-0.16978991542710922</v>
      </c>
      <c r="BE97" s="56">
        <f t="shared" si="136"/>
        <v>-2.3556976953060049</v>
      </c>
      <c r="BF97" s="56">
        <f t="shared" si="137"/>
        <v>-2.4125184150531043</v>
      </c>
      <c r="BG97" s="56">
        <f t="shared" si="140"/>
        <v>-2.1677183562549929</v>
      </c>
      <c r="BH97" s="56">
        <f t="shared" si="140"/>
        <v>-2.1677171881618462</v>
      </c>
      <c r="BI97" s="56">
        <f t="shared" si="140"/>
        <v>-2.1677258468292591</v>
      </c>
      <c r="BJ97" s="56">
        <f t="shared" si="140"/>
        <v>-2.1676616605231658</v>
      </c>
      <c r="BK97" s="56">
        <f t="shared" si="140"/>
        <v>-2.1681373266899535</v>
      </c>
      <c r="BL97" s="56">
        <f t="shared" si="140"/>
        <v>-2.1646043528017263</v>
      </c>
      <c r="BM97" s="56">
        <f t="shared" si="140"/>
        <v>-2.1904230314214965</v>
      </c>
      <c r="BN97" s="56">
        <f t="shared" si="138"/>
        <v>-1.9692214813566169</v>
      </c>
      <c r="BO97" s="56"/>
      <c r="BP97" s="56">
        <f t="shared" si="92"/>
        <v>9000</v>
      </c>
      <c r="BQ97" s="56">
        <f t="shared" si="93"/>
        <v>0.16127124783305968</v>
      </c>
      <c r="BR97" s="56">
        <f t="shared" si="94"/>
        <v>0.15686056604347698</v>
      </c>
      <c r="BS97" s="56">
        <f t="shared" si="95"/>
        <v>4.4106817895826975E-3</v>
      </c>
      <c r="BT97" s="56">
        <f t="shared" si="96"/>
        <v>0.760195925896471</v>
      </c>
      <c r="BU97" s="56">
        <f t="shared" si="97"/>
        <v>0.30815711744435154</v>
      </c>
      <c r="BV97" s="56">
        <f t="shared" si="98"/>
        <v>-2.5011056864145074</v>
      </c>
      <c r="BW97" s="56">
        <f t="shared" si="99"/>
        <v>-3.0151391669413785</v>
      </c>
      <c r="BX97" s="56">
        <f t="shared" si="100"/>
        <v>10.273011636951905</v>
      </c>
      <c r="BY97" s="56">
        <f t="shared" si="101"/>
        <v>10.273025797024028</v>
      </c>
      <c r="BZ97" s="56">
        <f t="shared" si="102"/>
        <v>10.272954205366705</v>
      </c>
      <c r="CA97" s="56">
        <f t="shared" si="103"/>
        <v>10.273316223988784</v>
      </c>
      <c r="CB97" s="56">
        <f t="shared" si="104"/>
        <v>10.271487120459661</v>
      </c>
      <c r="CC97" s="56">
        <f t="shared" si="105"/>
        <v>10.280767959155732</v>
      </c>
      <c r="CD97" s="56">
        <f t="shared" si="106"/>
        <v>10.234635508128662</v>
      </c>
      <c r="CE97" s="56">
        <f t="shared" si="107"/>
        <v>10.497358642155252</v>
      </c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</row>
    <row r="98" spans="1:102" s="62" customFormat="1" ht="12.95" customHeight="1" x14ac:dyDescent="0.2">
      <c r="A98" s="59" t="s">
        <v>159</v>
      </c>
      <c r="B98" s="62" t="s">
        <v>131</v>
      </c>
      <c r="C98" s="59">
        <v>28927.424999999999</v>
      </c>
      <c r="D98" s="59" t="s">
        <v>150</v>
      </c>
      <c r="E98" s="62">
        <f t="shared" si="110"/>
        <v>-5100.9854166104988</v>
      </c>
      <c r="F98" s="73">
        <f t="shared" si="111"/>
        <v>-5101</v>
      </c>
      <c r="G98" s="62">
        <f t="shared" si="112"/>
        <v>3.8621800002147211E-2</v>
      </c>
      <c r="I98" s="73">
        <f t="shared" si="113"/>
        <v>3.8621800002147211E-2</v>
      </c>
      <c r="O98" s="73"/>
      <c r="P98" s="136"/>
      <c r="Q98" s="137">
        <f t="shared" si="114"/>
        <v>13908.924999999999</v>
      </c>
      <c r="S98" s="63">
        <v>0.1</v>
      </c>
      <c r="X98" s="138">
        <f t="shared" si="115"/>
        <v>9.6058062416919717E-5</v>
      </c>
      <c r="Y98" s="73">
        <f t="shared" si="116"/>
        <v>7.6285648665696884E-3</v>
      </c>
      <c r="Z98" s="56">
        <f t="shared" si="117"/>
        <v>-5101</v>
      </c>
      <c r="AA98" s="56">
        <f t="shared" si="118"/>
        <v>2.4784279375021399E-2</v>
      </c>
      <c r="AB98" s="56">
        <f t="shared" si="119"/>
        <v>7.7897304137634453E-3</v>
      </c>
      <c r="AC98" s="56">
        <f t="shared" si="120"/>
        <v>3.8621800002147211E-2</v>
      </c>
      <c r="AD98" s="56">
        <f t="shared" si="121"/>
        <v>1.3837520627125812E-2</v>
      </c>
      <c r="AE98" s="140">
        <f t="shared" si="122"/>
        <v>1.9147697710613234E-5</v>
      </c>
      <c r="AF98" s="56">
        <f t="shared" si="123"/>
        <v>3.8621800002147211E-2</v>
      </c>
      <c r="AG98" s="69"/>
      <c r="AH98" s="56">
        <f t="shared" si="124"/>
        <v>3.0832069588383765E-2</v>
      </c>
      <c r="AI98" s="56">
        <f t="shared" si="125"/>
        <v>0.79657471858793505</v>
      </c>
      <c r="AJ98" s="56">
        <f t="shared" si="126"/>
        <v>0.97890831323281191</v>
      </c>
      <c r="AK98" s="56">
        <f t="shared" si="127"/>
        <v>0.2192423550351581</v>
      </c>
      <c r="AL98" s="56">
        <f t="shared" si="128"/>
        <v>2.3187899315971787</v>
      </c>
      <c r="AM98" s="56">
        <f t="shared" si="129"/>
        <v>2.2920098202168839</v>
      </c>
      <c r="AN98" s="56">
        <f t="shared" si="139"/>
        <v>2.0696390224084529</v>
      </c>
      <c r="AO98" s="56">
        <f t="shared" si="139"/>
        <v>2.0696370502406651</v>
      </c>
      <c r="AP98" s="56">
        <f t="shared" si="139"/>
        <v>2.0696508335081889</v>
      </c>
      <c r="AQ98" s="56">
        <f t="shared" si="139"/>
        <v>2.0695544964420902</v>
      </c>
      <c r="AR98" s="56">
        <f t="shared" si="139"/>
        <v>2.0702274806490282</v>
      </c>
      <c r="AS98" s="56">
        <f t="shared" si="139"/>
        <v>2.0655086734401129</v>
      </c>
      <c r="AT98" s="56">
        <f t="shared" si="139"/>
        <v>2.0977808014962278</v>
      </c>
      <c r="AU98" s="56">
        <f t="shared" si="130"/>
        <v>1.8070052747261567</v>
      </c>
      <c r="AV98" s="56"/>
      <c r="AW98" s="56"/>
      <c r="AX98" s="56"/>
      <c r="AY98" s="56"/>
      <c r="AZ98" s="56">
        <f t="shared" si="131"/>
        <v>9.6058062416919717E-5</v>
      </c>
      <c r="BA98" s="56">
        <f t="shared" si="132"/>
        <v>-1.715571450845171E-2</v>
      </c>
      <c r="BB98" s="56">
        <f t="shared" si="133"/>
        <v>0.83483107108893351</v>
      </c>
      <c r="BC98" s="56">
        <f t="shared" si="134"/>
        <v>-0.77619014772487249</v>
      </c>
      <c r="BD98" s="56">
        <f t="shared" si="135"/>
        <v>-0.1741241652452957</v>
      </c>
      <c r="BE98" s="56">
        <f t="shared" si="136"/>
        <v>-2.3298068098867004</v>
      </c>
      <c r="BF98" s="56">
        <f t="shared" si="137"/>
        <v>-2.3268966047319672</v>
      </c>
      <c r="BG98" s="56">
        <f t="shared" si="140"/>
        <v>-2.1375305538386775</v>
      </c>
      <c r="BH98" s="56">
        <f t="shared" si="140"/>
        <v>-2.1375296676833773</v>
      </c>
      <c r="BI98" s="56">
        <f t="shared" si="140"/>
        <v>-2.1375365450132762</v>
      </c>
      <c r="BJ98" s="56">
        <f t="shared" si="140"/>
        <v>-2.1374831690479237</v>
      </c>
      <c r="BK98" s="56">
        <f t="shared" si="140"/>
        <v>-2.1378973103520416</v>
      </c>
      <c r="BL98" s="56">
        <f t="shared" si="140"/>
        <v>-2.1346769071001948</v>
      </c>
      <c r="BM98" s="56">
        <f t="shared" si="140"/>
        <v>-2.1593057054619451</v>
      </c>
      <c r="BN98" s="56">
        <f t="shared" si="138"/>
        <v>-1.935052328080757</v>
      </c>
      <c r="BO98" s="56"/>
      <c r="BP98" s="56">
        <f t="shared" si="92"/>
        <v>9200</v>
      </c>
      <c r="BQ98" s="56">
        <f t="shared" si="93"/>
        <v>0.16234660317764996</v>
      </c>
      <c r="BR98" s="56">
        <f t="shared" si="94"/>
        <v>0.16153138210057183</v>
      </c>
      <c r="BS98" s="56">
        <f t="shared" si="95"/>
        <v>8.1522107707813997E-4</v>
      </c>
      <c r="BT98" s="56">
        <f t="shared" si="96"/>
        <v>0.77596811356980122</v>
      </c>
      <c r="BU98" s="56">
        <f t="shared" si="97"/>
        <v>0.22758990338838336</v>
      </c>
      <c r="BV98" s="56">
        <f t="shared" si="98"/>
        <v>-2.4174523314161616</v>
      </c>
      <c r="BW98" s="56">
        <f t="shared" si="99"/>
        <v>-2.6401374548169252</v>
      </c>
      <c r="BX98" s="56">
        <f t="shared" si="100"/>
        <v>10.376960487268406</v>
      </c>
      <c r="BY98" s="56">
        <f t="shared" si="101"/>
        <v>10.376966997272955</v>
      </c>
      <c r="BZ98" s="56">
        <f t="shared" si="102"/>
        <v>10.376929462998138</v>
      </c>
      <c r="CA98" s="56">
        <f t="shared" si="103"/>
        <v>10.37714589892243</v>
      </c>
      <c r="CB98" s="56">
        <f t="shared" si="104"/>
        <v>10.375898755545661</v>
      </c>
      <c r="CC98" s="56">
        <f t="shared" si="105"/>
        <v>10.383115302396638</v>
      </c>
      <c r="CD98" s="56">
        <f t="shared" si="106"/>
        <v>10.342316065263729</v>
      </c>
      <c r="CE98" s="56">
        <f t="shared" si="107"/>
        <v>10.620617324056241</v>
      </c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</row>
    <row r="99" spans="1:102" s="62" customFormat="1" ht="12.95" customHeight="1" x14ac:dyDescent="0.2">
      <c r="A99" s="59" t="s">
        <v>161</v>
      </c>
      <c r="B99" s="62" t="s">
        <v>131</v>
      </c>
      <c r="C99" s="59">
        <v>28935.351999999999</v>
      </c>
      <c r="D99" s="59" t="s">
        <v>150</v>
      </c>
      <c r="E99" s="62">
        <f t="shared" si="110"/>
        <v>-5097.9922229071781</v>
      </c>
      <c r="F99" s="73">
        <f t="shared" si="111"/>
        <v>-5098</v>
      </c>
      <c r="G99" s="62">
        <f t="shared" si="112"/>
        <v>2.0596400001522852E-2</v>
      </c>
      <c r="I99" s="73">
        <f t="shared" si="113"/>
        <v>2.0596400001522852E-2</v>
      </c>
      <c r="O99" s="73"/>
      <c r="P99" s="136"/>
      <c r="Q99" s="137">
        <f t="shared" si="114"/>
        <v>13916.851999999999</v>
      </c>
      <c r="S99" s="63">
        <v>0.1</v>
      </c>
      <c r="X99" s="138">
        <f t="shared" si="115"/>
        <v>1.6868972621705223E-5</v>
      </c>
      <c r="Y99" s="73">
        <f t="shared" si="116"/>
        <v>7.608339090938384E-3</v>
      </c>
      <c r="Z99" s="56">
        <f t="shared" si="117"/>
        <v>-5098</v>
      </c>
      <c r="AA99" s="56">
        <f t="shared" si="118"/>
        <v>2.4809754573364116E-2</v>
      </c>
      <c r="AB99" s="56">
        <f t="shared" si="119"/>
        <v>-1.0261386693592715E-2</v>
      </c>
      <c r="AC99" s="56">
        <f t="shared" si="120"/>
        <v>2.0596400001522852E-2</v>
      </c>
      <c r="AD99" s="56">
        <f t="shared" si="121"/>
        <v>-4.2133545718412643E-3</v>
      </c>
      <c r="AE99" s="140">
        <f t="shared" si="122"/>
        <v>1.7752356748055683E-6</v>
      </c>
      <c r="AF99" s="56">
        <f t="shared" si="123"/>
        <v>2.0596400001522852E-2</v>
      </c>
      <c r="AG99" s="69"/>
      <c r="AH99" s="56">
        <f t="shared" si="124"/>
        <v>3.0857786695115567E-2</v>
      </c>
      <c r="AI99" s="56">
        <f t="shared" si="125"/>
        <v>0.79627898687516319</v>
      </c>
      <c r="AJ99" s="56">
        <f t="shared" si="126"/>
        <v>0.97918317057545035</v>
      </c>
      <c r="AK99" s="56">
        <f t="shared" si="127"/>
        <v>0.21896758703134625</v>
      </c>
      <c r="AL99" s="56">
        <f t="shared" si="128"/>
        <v>2.3201396575594937</v>
      </c>
      <c r="AM99" s="56">
        <f t="shared" si="129"/>
        <v>2.2962364853975048</v>
      </c>
      <c r="AN99" s="56">
        <f t="shared" si="139"/>
        <v>2.0712561781749081</v>
      </c>
      <c r="AO99" s="56">
        <f t="shared" si="139"/>
        <v>2.0712541686165196</v>
      </c>
      <c r="AP99" s="56">
        <f t="shared" si="139"/>
        <v>2.0712681716540389</v>
      </c>
      <c r="AQ99" s="56">
        <f t="shared" si="139"/>
        <v>2.0711705880030418</v>
      </c>
      <c r="AR99" s="56">
        <f t="shared" si="139"/>
        <v>2.0718502622600918</v>
      </c>
      <c r="AS99" s="56">
        <f t="shared" si="139"/>
        <v>2.0670986094139856</v>
      </c>
      <c r="AT99" s="56">
        <f t="shared" si="139"/>
        <v>2.0994997810461484</v>
      </c>
      <c r="AU99" s="56">
        <f t="shared" si="130"/>
        <v>1.8088541549546715</v>
      </c>
      <c r="AV99" s="56"/>
      <c r="AW99" s="56"/>
      <c r="AX99" s="56"/>
      <c r="AY99" s="56"/>
      <c r="AZ99" s="56">
        <f t="shared" si="131"/>
        <v>1.6868972621705223E-5</v>
      </c>
      <c r="BA99" s="56">
        <f t="shared" si="132"/>
        <v>-1.7201415482425732E-2</v>
      </c>
      <c r="BB99" s="56">
        <f t="shared" si="133"/>
        <v>0.8355887280651203</v>
      </c>
      <c r="BC99" s="56">
        <f t="shared" si="134"/>
        <v>-0.77892064682040973</v>
      </c>
      <c r="BD99" s="56">
        <f t="shared" si="135"/>
        <v>-0.17483973707585765</v>
      </c>
      <c r="BE99" s="56">
        <f t="shared" si="136"/>
        <v>-2.3254644937867623</v>
      </c>
      <c r="BF99" s="56">
        <f t="shared" si="137"/>
        <v>-2.3130398083326895</v>
      </c>
      <c r="BG99" s="56">
        <f t="shared" si="140"/>
        <v>-2.1324834341399388</v>
      </c>
      <c r="BH99" s="56">
        <f t="shared" si="140"/>
        <v>-2.1324825897669348</v>
      </c>
      <c r="BI99" s="56">
        <f t="shared" si="140"/>
        <v>-2.1324891953039287</v>
      </c>
      <c r="BJ99" s="56">
        <f t="shared" si="140"/>
        <v>-2.1324375182827895</v>
      </c>
      <c r="BK99" s="56">
        <f t="shared" si="140"/>
        <v>-2.1328416893331941</v>
      </c>
      <c r="BL99" s="56">
        <f t="shared" si="140"/>
        <v>-2.1296736691410407</v>
      </c>
      <c r="BM99" s="56">
        <f t="shared" si="140"/>
        <v>-2.1540941237198248</v>
      </c>
      <c r="BN99" s="56">
        <f t="shared" si="138"/>
        <v>-1.9293574692014479</v>
      </c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</row>
    <row r="100" spans="1:102" s="62" customFormat="1" ht="12.95" customHeight="1" x14ac:dyDescent="0.2">
      <c r="A100" s="59" t="s">
        <v>161</v>
      </c>
      <c r="B100" s="62" t="s">
        <v>131</v>
      </c>
      <c r="C100" s="59">
        <v>28951.241999999998</v>
      </c>
      <c r="D100" s="59" t="s">
        <v>150</v>
      </c>
      <c r="E100" s="62">
        <f t="shared" si="110"/>
        <v>-5091.9922420889925</v>
      </c>
      <c r="F100" s="73">
        <f t="shared" si="111"/>
        <v>-5092</v>
      </c>
      <c r="G100" s="62">
        <f t="shared" si="112"/>
        <v>2.0545600000332342E-2</v>
      </c>
      <c r="I100" s="73">
        <f t="shared" si="113"/>
        <v>2.0545600000332342E-2</v>
      </c>
      <c r="O100" s="73"/>
      <c r="P100" s="136"/>
      <c r="Q100" s="137">
        <f t="shared" si="114"/>
        <v>13932.741999999998</v>
      </c>
      <c r="S100" s="63">
        <v>0.1</v>
      </c>
      <c r="X100" s="138">
        <f t="shared" si="115"/>
        <v>1.6839590368764643E-5</v>
      </c>
      <c r="Y100" s="73">
        <f t="shared" si="116"/>
        <v>7.5688552741829361E-3</v>
      </c>
      <c r="Z100" s="56">
        <f t="shared" si="117"/>
        <v>-5092</v>
      </c>
      <c r="AA100" s="56">
        <f t="shared" si="118"/>
        <v>2.4860478994830577E-2</v>
      </c>
      <c r="AB100" s="56">
        <f t="shared" si="119"/>
        <v>-1.036335037249099E-2</v>
      </c>
      <c r="AC100" s="56">
        <f t="shared" si="120"/>
        <v>2.0545600000332342E-2</v>
      </c>
      <c r="AD100" s="56">
        <f t="shared" si="121"/>
        <v>-4.3148789944982349E-3</v>
      </c>
      <c r="AE100" s="140">
        <f t="shared" si="122"/>
        <v>1.8618180737162099E-6</v>
      </c>
      <c r="AF100" s="56">
        <f t="shared" si="123"/>
        <v>2.0545600000332342E-2</v>
      </c>
      <c r="AG100" s="69"/>
      <c r="AH100" s="56">
        <f t="shared" si="124"/>
        <v>3.0908950372823332E-2</v>
      </c>
      <c r="AI100" s="56">
        <f t="shared" si="125"/>
        <v>0.79568929283847412</v>
      </c>
      <c r="AJ100" s="56">
        <f t="shared" si="126"/>
        <v>0.97972693205523809</v>
      </c>
      <c r="AK100" s="56">
        <f t="shared" si="127"/>
        <v>0.21841746793262062</v>
      </c>
      <c r="AL100" s="56">
        <f t="shared" si="128"/>
        <v>2.3228361085364919</v>
      </c>
      <c r="AM100" s="56">
        <f t="shared" si="129"/>
        <v>2.304719770182531</v>
      </c>
      <c r="AN100" s="56">
        <f t="shared" si="139"/>
        <v>2.0744886915200027</v>
      </c>
      <c r="AO100" s="56">
        <f t="shared" si="139"/>
        <v>2.0744866056029112</v>
      </c>
      <c r="AP100" s="56">
        <f t="shared" si="139"/>
        <v>2.0745010553900469</v>
      </c>
      <c r="AQ100" s="56">
        <f t="shared" si="139"/>
        <v>2.074400949505379</v>
      </c>
      <c r="AR100" s="56">
        <f t="shared" si="139"/>
        <v>2.0750940946199647</v>
      </c>
      <c r="AS100" s="56">
        <f t="shared" si="139"/>
        <v>2.0702766451050771</v>
      </c>
      <c r="AT100" s="56">
        <f t="shared" si="139"/>
        <v>2.102934760001792</v>
      </c>
      <c r="AU100" s="56">
        <f t="shared" si="130"/>
        <v>1.8125519154117011</v>
      </c>
      <c r="AV100" s="56"/>
      <c r="AW100" s="56"/>
      <c r="AX100" s="56"/>
      <c r="AY100" s="56"/>
      <c r="AZ100" s="56">
        <f t="shared" si="131"/>
        <v>1.6839590368764643E-5</v>
      </c>
      <c r="BA100" s="56">
        <f t="shared" si="132"/>
        <v>-1.7291623720647641E-2</v>
      </c>
      <c r="BB100" s="56">
        <f t="shared" si="133"/>
        <v>0.83711751749843666</v>
      </c>
      <c r="BC100" s="56">
        <f t="shared" si="134"/>
        <v>-0.78435227698021404</v>
      </c>
      <c r="BD100" s="56">
        <f t="shared" si="135"/>
        <v>-0.17626484871955586</v>
      </c>
      <c r="BE100" s="56">
        <f t="shared" si="136"/>
        <v>-2.3167560927365769</v>
      </c>
      <c r="BF100" s="56">
        <f t="shared" si="137"/>
        <v>-2.285665493876007</v>
      </c>
      <c r="BG100" s="56">
        <f t="shared" si="140"/>
        <v>-2.1223753921963562</v>
      </c>
      <c r="BH100" s="56">
        <f t="shared" si="140"/>
        <v>-2.1223746271319808</v>
      </c>
      <c r="BI100" s="56">
        <f t="shared" si="140"/>
        <v>-2.1223807102562202</v>
      </c>
      <c r="BJ100" s="56">
        <f t="shared" si="140"/>
        <v>-2.1223323408989021</v>
      </c>
      <c r="BK100" s="56">
        <f t="shared" si="140"/>
        <v>-2.1227168400091134</v>
      </c>
      <c r="BL100" s="56">
        <f t="shared" si="140"/>
        <v>-2.1196536989973649</v>
      </c>
      <c r="BM100" s="56">
        <f t="shared" si="140"/>
        <v>-2.1436490792728167</v>
      </c>
      <c r="BN100" s="56">
        <f t="shared" si="138"/>
        <v>-1.9179677514428279</v>
      </c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</row>
    <row r="101" spans="1:102" s="62" customFormat="1" ht="12.95" customHeight="1" x14ac:dyDescent="0.2">
      <c r="A101" s="59" t="s">
        <v>159</v>
      </c>
      <c r="B101" s="62" t="s">
        <v>131</v>
      </c>
      <c r="C101" s="59">
        <v>29525.94</v>
      </c>
      <c r="D101" s="59" t="s">
        <v>150</v>
      </c>
      <c r="E101" s="62">
        <f t="shared" si="110"/>
        <v>-4874.9892857485384</v>
      </c>
      <c r="F101" s="73">
        <f t="shared" si="111"/>
        <v>-4875</v>
      </c>
      <c r="G101" s="62">
        <f t="shared" si="112"/>
        <v>2.8375000001688022E-2</v>
      </c>
      <c r="I101" s="73">
        <f t="shared" si="113"/>
        <v>2.8375000001688022E-2</v>
      </c>
      <c r="O101" s="73"/>
      <c r="P101" s="136"/>
      <c r="Q101" s="137">
        <f t="shared" si="114"/>
        <v>14507.439999999999</v>
      </c>
      <c r="S101" s="63">
        <v>0.1</v>
      </c>
      <c r="X101" s="138">
        <f t="shared" si="115"/>
        <v>4.5009189286180089E-5</v>
      </c>
      <c r="Y101" s="73">
        <f t="shared" si="116"/>
        <v>7.1596307411306917E-3</v>
      </c>
      <c r="Z101" s="56">
        <f t="shared" si="117"/>
        <v>-4875</v>
      </c>
      <c r="AA101" s="56">
        <f t="shared" si="118"/>
        <v>2.6495392810001725E-2</v>
      </c>
      <c r="AB101" s="56">
        <f t="shared" si="119"/>
        <v>-4.1448186029702308E-3</v>
      </c>
      <c r="AC101" s="56">
        <f t="shared" si="120"/>
        <v>2.8375000001688022E-2</v>
      </c>
      <c r="AD101" s="56">
        <f t="shared" si="121"/>
        <v>1.8796071916862972E-3</v>
      </c>
      <c r="AE101" s="140">
        <f t="shared" si="122"/>
        <v>3.5329231950388492E-7</v>
      </c>
      <c r="AF101" s="56">
        <f t="shared" si="123"/>
        <v>2.8375000001688022E-2</v>
      </c>
      <c r="AG101" s="69"/>
      <c r="AH101" s="56">
        <f t="shared" si="124"/>
        <v>3.2519818604658253E-2</v>
      </c>
      <c r="AI101" s="56">
        <f t="shared" si="125"/>
        <v>0.77589477153102149</v>
      </c>
      <c r="AJ101" s="56">
        <f t="shared" si="126"/>
        <v>0.99431124961479678</v>
      </c>
      <c r="AK101" s="56">
        <f t="shared" si="127"/>
        <v>0.19805530018610229</v>
      </c>
      <c r="AL101" s="56">
        <f t="shared" si="128"/>
        <v>2.4178225647854603</v>
      </c>
      <c r="AM101" s="56">
        <f t="shared" si="129"/>
        <v>2.641613616567505</v>
      </c>
      <c r="AN101" s="56">
        <f t="shared" ref="AN101:AT110" si="141">$AU101+$AB$7*SIN(AO101)</f>
        <v>2.1898654340986989</v>
      </c>
      <c r="AO101" s="56">
        <f t="shared" si="141"/>
        <v>2.1898588988455776</v>
      </c>
      <c r="AP101" s="56">
        <f t="shared" si="141"/>
        <v>2.1898965546108484</v>
      </c>
      <c r="AQ101" s="56">
        <f t="shared" si="141"/>
        <v>2.1896795568737417</v>
      </c>
      <c r="AR101" s="56">
        <f t="shared" si="141"/>
        <v>2.1909291377877675</v>
      </c>
      <c r="AS101" s="56">
        <f t="shared" si="141"/>
        <v>2.1837031042127903</v>
      </c>
      <c r="AT101" s="56">
        <f t="shared" si="141"/>
        <v>2.2245302814476102</v>
      </c>
      <c r="AU101" s="56">
        <f t="shared" si="130"/>
        <v>1.946287585274272</v>
      </c>
      <c r="AV101" s="56"/>
      <c r="AW101" s="56"/>
      <c r="AX101" s="56"/>
      <c r="AY101" s="56"/>
      <c r="AZ101" s="56">
        <f t="shared" si="131"/>
        <v>4.5009189286180089E-5</v>
      </c>
      <c r="BA101" s="56">
        <f t="shared" si="132"/>
        <v>-1.9335762068871033E-2</v>
      </c>
      <c r="BB101" s="56">
        <f t="shared" si="133"/>
        <v>0.90527549726629464</v>
      </c>
      <c r="BC101" s="56">
        <f t="shared" si="134"/>
        <v>-0.94639474076420915</v>
      </c>
      <c r="BD101" s="56">
        <f t="shared" si="135"/>
        <v>-0.22051591457727543</v>
      </c>
      <c r="BE101" s="56">
        <f t="shared" si="136"/>
        <v>-1.9765217861465205</v>
      </c>
      <c r="BF101" s="56">
        <f t="shared" si="137"/>
        <v>-1.5179154002347881</v>
      </c>
      <c r="BG101" s="56">
        <f t="shared" ref="BG101:BM110" si="142">$BN101+$BB$7*SIN(BH101)</f>
        <v>-1.7425100394269282</v>
      </c>
      <c r="BH101" s="56">
        <f t="shared" si="142"/>
        <v>-1.7425100390584398</v>
      </c>
      <c r="BI101" s="56">
        <f t="shared" si="142"/>
        <v>-1.7425100480439737</v>
      </c>
      <c r="BJ101" s="56">
        <f t="shared" si="142"/>
        <v>-1.7425098289329319</v>
      </c>
      <c r="BK101" s="56">
        <f t="shared" si="142"/>
        <v>-1.7425151718473957</v>
      </c>
      <c r="BL101" s="56">
        <f t="shared" si="142"/>
        <v>-1.7423848405529947</v>
      </c>
      <c r="BM101" s="56">
        <f t="shared" si="142"/>
        <v>-1.7455365900251734</v>
      </c>
      <c r="BN101" s="56">
        <f t="shared" si="138"/>
        <v>-1.50603962583941</v>
      </c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</row>
    <row r="102" spans="1:102" s="62" customFormat="1" ht="12.95" customHeight="1" x14ac:dyDescent="0.2">
      <c r="A102" s="59" t="s">
        <v>159</v>
      </c>
      <c r="B102" s="62" t="s">
        <v>131</v>
      </c>
      <c r="C102" s="59">
        <v>29528.585999999999</v>
      </c>
      <c r="D102" s="59" t="s">
        <v>150</v>
      </c>
      <c r="E102" s="62">
        <f t="shared" si="110"/>
        <v>-4873.9901699999591</v>
      </c>
      <c r="F102" s="73">
        <f t="shared" si="111"/>
        <v>-4874</v>
      </c>
      <c r="G102" s="62">
        <f t="shared" si="112"/>
        <v>2.6033199999801582E-2</v>
      </c>
      <c r="I102" s="73">
        <f t="shared" si="113"/>
        <v>2.6033199999801582E-2</v>
      </c>
      <c r="O102" s="73"/>
      <c r="P102" s="136"/>
      <c r="Q102" s="137">
        <f t="shared" si="114"/>
        <v>14510.085999999999</v>
      </c>
      <c r="S102" s="63">
        <v>0.1</v>
      </c>
      <c r="X102" s="138">
        <f t="shared" si="115"/>
        <v>3.5608308705722594E-5</v>
      </c>
      <c r="Y102" s="73">
        <f t="shared" si="116"/>
        <v>7.163036061530511E-3</v>
      </c>
      <c r="Z102" s="56">
        <f t="shared" si="117"/>
        <v>-4874</v>
      </c>
      <c r="AA102" s="56">
        <f t="shared" si="118"/>
        <v>2.6502040835309135E-2</v>
      </c>
      <c r="AB102" s="56">
        <f t="shared" si="119"/>
        <v>-6.4929759284865773E-3</v>
      </c>
      <c r="AC102" s="56">
        <f t="shared" si="120"/>
        <v>2.6033199999801582E-2</v>
      </c>
      <c r="AD102" s="56">
        <f t="shared" si="121"/>
        <v>-4.6884083550755365E-4</v>
      </c>
      <c r="AE102" s="140">
        <f t="shared" si="122"/>
        <v>2.1981172903942099E-8</v>
      </c>
      <c r="AF102" s="56">
        <f t="shared" si="123"/>
        <v>2.6033199999801582E-2</v>
      </c>
      <c r="AG102" s="69"/>
      <c r="AH102" s="56">
        <f t="shared" si="124"/>
        <v>3.2526175928288159E-2</v>
      </c>
      <c r="AI102" s="56">
        <f t="shared" si="125"/>
        <v>0.77581022901470487</v>
      </c>
      <c r="AJ102" s="56">
        <f t="shared" si="126"/>
        <v>0.99435663668726015</v>
      </c>
      <c r="AK102" s="56">
        <f t="shared" si="127"/>
        <v>0.19795959674767244</v>
      </c>
      <c r="AL102" s="56">
        <f t="shared" si="128"/>
        <v>2.4182495311227714</v>
      </c>
      <c r="AM102" s="56">
        <f t="shared" si="129"/>
        <v>2.6433177725062293</v>
      </c>
      <c r="AN102" s="56">
        <f t="shared" si="141"/>
        <v>2.1903905638195971</v>
      </c>
      <c r="AO102" s="56">
        <f t="shared" si="141"/>
        <v>2.1903839993608063</v>
      </c>
      <c r="AP102" s="56">
        <f t="shared" si="141"/>
        <v>2.1904217955547551</v>
      </c>
      <c r="AQ102" s="56">
        <f t="shared" si="141"/>
        <v>2.1902041489144883</v>
      </c>
      <c r="AR102" s="56">
        <f t="shared" si="141"/>
        <v>2.1914565430014643</v>
      </c>
      <c r="AS102" s="56">
        <f t="shared" si="141"/>
        <v>2.1842195705208494</v>
      </c>
      <c r="AT102" s="56">
        <f t="shared" si="141"/>
        <v>2.2250789259621833</v>
      </c>
      <c r="AU102" s="56">
        <f t="shared" si="130"/>
        <v>1.9469038786837767</v>
      </c>
      <c r="AV102" s="56"/>
      <c r="AW102" s="56"/>
      <c r="AX102" s="56"/>
      <c r="AY102" s="56"/>
      <c r="AZ102" s="56">
        <f t="shared" si="131"/>
        <v>3.5608308705722594E-5</v>
      </c>
      <c r="BA102" s="56">
        <f t="shared" si="132"/>
        <v>-1.9339004773778624E-2</v>
      </c>
      <c r="BB102" s="56">
        <f t="shared" si="133"/>
        <v>0.90565077144432615</v>
      </c>
      <c r="BC102" s="56">
        <f t="shared" si="134"/>
        <v>-0.94694287329417526</v>
      </c>
      <c r="BD102" s="56">
        <f t="shared" si="135"/>
        <v>-0.22067673885334901</v>
      </c>
      <c r="BE102" s="56">
        <f t="shared" si="136"/>
        <v>-1.9748206060175706</v>
      </c>
      <c r="BF102" s="56">
        <f t="shared" si="137"/>
        <v>-1.5151086167621228</v>
      </c>
      <c r="BG102" s="56">
        <f t="shared" si="142"/>
        <v>-1.7406861555499535</v>
      </c>
      <c r="BH102" s="56">
        <f t="shared" si="142"/>
        <v>-1.7406861552126938</v>
      </c>
      <c r="BI102" s="56">
        <f t="shared" si="142"/>
        <v>-1.740686163524144</v>
      </c>
      <c r="BJ102" s="56">
        <f t="shared" si="142"/>
        <v>-1.7406859586960268</v>
      </c>
      <c r="BK102" s="56">
        <f t="shared" si="142"/>
        <v>-1.7406910064271832</v>
      </c>
      <c r="BL102" s="56">
        <f t="shared" si="142"/>
        <v>-1.7405665681428533</v>
      </c>
      <c r="BM102" s="56">
        <f t="shared" si="142"/>
        <v>-1.7436083904305402</v>
      </c>
      <c r="BN102" s="56">
        <f t="shared" si="138"/>
        <v>-1.5041413395463064</v>
      </c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</row>
    <row r="103" spans="1:102" s="62" customFormat="1" ht="12.95" customHeight="1" x14ac:dyDescent="0.2">
      <c r="A103" s="59" t="s">
        <v>159</v>
      </c>
      <c r="B103" s="62" t="s">
        <v>131</v>
      </c>
      <c r="C103" s="59">
        <v>29549.77</v>
      </c>
      <c r="D103" s="59" t="s">
        <v>150</v>
      </c>
      <c r="E103" s="62">
        <f t="shared" si="110"/>
        <v>-4865.9912024950845</v>
      </c>
      <c r="F103" s="73">
        <f t="shared" si="111"/>
        <v>-4866</v>
      </c>
      <c r="G103" s="62">
        <f t="shared" si="112"/>
        <v>2.3298800002521602E-2</v>
      </c>
      <c r="I103" s="73">
        <f t="shared" si="113"/>
        <v>2.3298800002521602E-2</v>
      </c>
      <c r="O103" s="73"/>
      <c r="P103" s="136"/>
      <c r="Q103" s="137">
        <f t="shared" si="114"/>
        <v>14531.27</v>
      </c>
      <c r="S103" s="63">
        <v>0.1</v>
      </c>
      <c r="X103" s="138">
        <f t="shared" si="115"/>
        <v>2.5942041050848813E-5</v>
      </c>
      <c r="Y103" s="73">
        <f t="shared" si="116"/>
        <v>7.1922668402148206E-3</v>
      </c>
      <c r="Z103" s="56">
        <f t="shared" si="117"/>
        <v>-4866</v>
      </c>
      <c r="AA103" s="56">
        <f t="shared" si="118"/>
        <v>2.6554936822327142E-2</v>
      </c>
      <c r="AB103" s="56">
        <f t="shared" si="119"/>
        <v>-9.2778868853153201E-3</v>
      </c>
      <c r="AC103" s="56">
        <f t="shared" si="120"/>
        <v>2.3298800002521602E-2</v>
      </c>
      <c r="AD103" s="56">
        <f t="shared" si="121"/>
        <v>-3.2561368198055392E-3</v>
      </c>
      <c r="AE103" s="140">
        <f t="shared" si="122"/>
        <v>1.0602426989293331E-6</v>
      </c>
      <c r="AF103" s="56">
        <f t="shared" si="123"/>
        <v>2.3298800002521602E-2</v>
      </c>
      <c r="AG103" s="69"/>
      <c r="AH103" s="56">
        <f t="shared" si="124"/>
        <v>3.2576686887836923E-2</v>
      </c>
      <c r="AI103" s="56">
        <f t="shared" si="125"/>
        <v>0.77513602042945862</v>
      </c>
      <c r="AJ103" s="56">
        <f t="shared" si="126"/>
        <v>0.9947128636466267</v>
      </c>
      <c r="AK103" s="56">
        <f t="shared" si="127"/>
        <v>0.19719342293960843</v>
      </c>
      <c r="AL103" s="56">
        <f t="shared" si="128"/>
        <v>2.4216619202349703</v>
      </c>
      <c r="AM103" s="56">
        <f t="shared" si="129"/>
        <v>2.6570071207040011</v>
      </c>
      <c r="AN103" s="56">
        <f t="shared" si="141"/>
        <v>2.1945895463749667</v>
      </c>
      <c r="AO103" s="56">
        <f t="shared" si="141"/>
        <v>2.1945827450908379</v>
      </c>
      <c r="AP103" s="56">
        <f t="shared" si="141"/>
        <v>2.1946216760105512</v>
      </c>
      <c r="AQ103" s="56">
        <f t="shared" si="141"/>
        <v>2.1943988048287095</v>
      </c>
      <c r="AR103" s="56">
        <f t="shared" si="141"/>
        <v>2.1956737627853755</v>
      </c>
      <c r="AS103" s="56">
        <f t="shared" si="141"/>
        <v>2.1883494277483511</v>
      </c>
      <c r="AT103" s="56">
        <f t="shared" si="141"/>
        <v>2.229464280637929</v>
      </c>
      <c r="AU103" s="56">
        <f t="shared" si="130"/>
        <v>1.9518342259598165</v>
      </c>
      <c r="AV103" s="56"/>
      <c r="AW103" s="56"/>
      <c r="AX103" s="56"/>
      <c r="AY103" s="56"/>
      <c r="AZ103" s="56">
        <f t="shared" si="131"/>
        <v>2.5942041050848813E-5</v>
      </c>
      <c r="BA103" s="56">
        <f t="shared" si="132"/>
        <v>-1.9362669982112321E-2</v>
      </c>
      <c r="BB103" s="56">
        <f t="shared" si="133"/>
        <v>0.90867403315511897</v>
      </c>
      <c r="BC103" s="56">
        <f t="shared" si="134"/>
        <v>-0.95124489183591709</v>
      </c>
      <c r="BD103" s="56">
        <f t="shared" si="135"/>
        <v>-0.22194496565555999</v>
      </c>
      <c r="BE103" s="56">
        <f t="shared" si="136"/>
        <v>-1.9611601159608674</v>
      </c>
      <c r="BF103" s="56">
        <f t="shared" si="137"/>
        <v>-1.4928293861779733</v>
      </c>
      <c r="BG103" s="56">
        <f t="shared" si="142"/>
        <v>-1.726067751250294</v>
      </c>
      <c r="BH103" s="56">
        <f t="shared" si="142"/>
        <v>-1.7260677510970863</v>
      </c>
      <c r="BI103" s="56">
        <f t="shared" si="142"/>
        <v>-1.7260677552249399</v>
      </c>
      <c r="BJ103" s="56">
        <f t="shared" si="142"/>
        <v>-1.7260676440087168</v>
      </c>
      <c r="BK103" s="56">
        <f t="shared" si="142"/>
        <v>-1.7260706404653225</v>
      </c>
      <c r="BL103" s="56">
        <f t="shared" si="142"/>
        <v>-1.7259898880126976</v>
      </c>
      <c r="BM103" s="56">
        <f t="shared" si="142"/>
        <v>-1.7281517383664853</v>
      </c>
      <c r="BN103" s="56">
        <f t="shared" si="138"/>
        <v>-1.48895504920148</v>
      </c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</row>
    <row r="104" spans="1:102" s="62" customFormat="1" ht="12.95" customHeight="1" x14ac:dyDescent="0.2">
      <c r="A104" s="59" t="s">
        <v>159</v>
      </c>
      <c r="B104" s="62" t="s">
        <v>131</v>
      </c>
      <c r="C104" s="59">
        <v>29557.715</v>
      </c>
      <c r="D104" s="59" t="s">
        <v>150</v>
      </c>
      <c r="E104" s="62">
        <f t="shared" si="110"/>
        <v>-4862.9912120859917</v>
      </c>
      <c r="F104" s="73">
        <f t="shared" si="111"/>
        <v>-4863</v>
      </c>
      <c r="G104" s="62">
        <f t="shared" si="112"/>
        <v>2.3273400005564326E-2</v>
      </c>
      <c r="I104" s="73">
        <f t="shared" si="113"/>
        <v>2.3273400005564326E-2</v>
      </c>
      <c r="O104" s="73"/>
      <c r="P104" s="136"/>
      <c r="Q104" s="137">
        <f t="shared" si="114"/>
        <v>14539.215</v>
      </c>
      <c r="S104" s="63">
        <v>0.1</v>
      </c>
      <c r="X104" s="138">
        <f t="shared" si="115"/>
        <v>2.5822093672280684E-5</v>
      </c>
      <c r="Y104" s="73">
        <f t="shared" si="116"/>
        <v>7.2041456133155428E-3</v>
      </c>
      <c r="Z104" s="56">
        <f t="shared" si="117"/>
        <v>-4863</v>
      </c>
      <c r="AA104" s="56">
        <f t="shared" si="118"/>
        <v>2.6574640828645524E-2</v>
      </c>
      <c r="AB104" s="56">
        <f t="shared" si="119"/>
        <v>-9.322069271850815E-3</v>
      </c>
      <c r="AC104" s="56">
        <f t="shared" si="120"/>
        <v>2.3273400005564326E-2</v>
      </c>
      <c r="AD104" s="56">
        <f t="shared" si="121"/>
        <v>-3.3012408230811974E-3</v>
      </c>
      <c r="AE104" s="140">
        <f t="shared" si="122"/>
        <v>1.0898190971977823E-6</v>
      </c>
      <c r="AF104" s="56">
        <f t="shared" si="123"/>
        <v>2.3273400005564326E-2</v>
      </c>
      <c r="AG104" s="69"/>
      <c r="AH104" s="56">
        <f t="shared" si="124"/>
        <v>3.2595469277415141E-2</v>
      </c>
      <c r="AI104" s="56">
        <f t="shared" si="125"/>
        <v>0.77488416744259225</v>
      </c>
      <c r="AJ104" s="56">
        <f t="shared" si="126"/>
        <v>0.99484330794598796</v>
      </c>
      <c r="AK104" s="56">
        <f t="shared" si="127"/>
        <v>0.19690585895530213</v>
      </c>
      <c r="AL104" s="56">
        <f t="shared" si="128"/>
        <v>2.4229400395523664</v>
      </c>
      <c r="AM104" s="56">
        <f t="shared" si="129"/>
        <v>2.6621665026859089</v>
      </c>
      <c r="AN104" s="56">
        <f t="shared" si="141"/>
        <v>2.1961632255057459</v>
      </c>
      <c r="AO104" s="56">
        <f t="shared" si="141"/>
        <v>2.1961563339490393</v>
      </c>
      <c r="AP104" s="56">
        <f t="shared" si="141"/>
        <v>2.1961956955650948</v>
      </c>
      <c r="AQ104" s="56">
        <f t="shared" si="141"/>
        <v>2.1959708500160651</v>
      </c>
      <c r="AR104" s="56">
        <f t="shared" si="141"/>
        <v>2.1972542955939702</v>
      </c>
      <c r="AS104" s="56">
        <f t="shared" si="141"/>
        <v>2.1898972700272554</v>
      </c>
      <c r="AT104" s="56">
        <f t="shared" si="141"/>
        <v>2.2311070480233353</v>
      </c>
      <c r="AU104" s="56">
        <f t="shared" si="130"/>
        <v>1.9536831061883313</v>
      </c>
      <c r="AV104" s="56"/>
      <c r="AW104" s="56"/>
      <c r="AX104" s="56"/>
      <c r="AY104" s="56"/>
      <c r="AZ104" s="56">
        <f t="shared" si="131"/>
        <v>2.5822093672280684E-5</v>
      </c>
      <c r="BA104" s="56">
        <f t="shared" si="132"/>
        <v>-1.9370495215329981E-2</v>
      </c>
      <c r="BB104" s="56">
        <f t="shared" si="133"/>
        <v>0.90981742527420773</v>
      </c>
      <c r="BC104" s="56">
        <f t="shared" si="134"/>
        <v>-0.95281958538655698</v>
      </c>
      <c r="BD104" s="56">
        <f t="shared" si="135"/>
        <v>-0.22241201230110502</v>
      </c>
      <c r="BE104" s="56">
        <f t="shared" si="136"/>
        <v>-1.9560138499975246</v>
      </c>
      <c r="BF104" s="56">
        <f t="shared" si="137"/>
        <v>-1.4845536952329073</v>
      </c>
      <c r="BG104" s="56">
        <f t="shared" si="142"/>
        <v>-1.720573244023254</v>
      </c>
      <c r="BH104" s="56">
        <f t="shared" si="142"/>
        <v>-1.7205732439147681</v>
      </c>
      <c r="BI104" s="56">
        <f t="shared" si="142"/>
        <v>-1.7205732469440647</v>
      </c>
      <c r="BJ104" s="56">
        <f t="shared" si="142"/>
        <v>-1.7205731623556726</v>
      </c>
      <c r="BK104" s="56">
        <f t="shared" si="142"/>
        <v>-1.7205755243369798</v>
      </c>
      <c r="BL104" s="56">
        <f t="shared" si="142"/>
        <v>-1.7205095562822117</v>
      </c>
      <c r="BM104" s="56">
        <f t="shared" si="142"/>
        <v>-1.7223412683001778</v>
      </c>
      <c r="BN104" s="56">
        <f t="shared" si="138"/>
        <v>-1.48326019032217</v>
      </c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</row>
    <row r="105" spans="1:102" s="62" customFormat="1" ht="12.95" customHeight="1" x14ac:dyDescent="0.2">
      <c r="A105" s="59" t="s">
        <v>162</v>
      </c>
      <c r="B105" s="62" t="s">
        <v>131</v>
      </c>
      <c r="C105" s="59">
        <v>29886.132000000001</v>
      </c>
      <c r="D105" s="59" t="s">
        <v>150</v>
      </c>
      <c r="E105" s="62">
        <f t="shared" si="110"/>
        <v>-4738.9826721007066</v>
      </c>
      <c r="F105" s="73">
        <f t="shared" si="111"/>
        <v>-4739</v>
      </c>
      <c r="G105" s="62">
        <f t="shared" si="112"/>
        <v>4.5890200006397208E-2</v>
      </c>
      <c r="I105" s="73">
        <f t="shared" si="113"/>
        <v>4.5890200006397208E-2</v>
      </c>
      <c r="P105" s="136"/>
      <c r="Q105" s="137">
        <f t="shared" si="114"/>
        <v>14867.632000000001</v>
      </c>
      <c r="S105" s="63">
        <v>0.1</v>
      </c>
      <c r="X105" s="138">
        <f t="shared" si="115"/>
        <v>1.423208791905177E-4</v>
      </c>
      <c r="Y105" s="73">
        <f t="shared" si="116"/>
        <v>8.1647604210832066E-3</v>
      </c>
      <c r="Z105" s="56">
        <f t="shared" si="117"/>
        <v>-4739</v>
      </c>
      <c r="AA105" s="56">
        <f t="shared" si="118"/>
        <v>2.732668018540459E-2</v>
      </c>
      <c r="AB105" s="56">
        <f t="shared" si="119"/>
        <v>1.2593780037011573E-2</v>
      </c>
      <c r="AC105" s="56">
        <f t="shared" si="120"/>
        <v>4.5890200006397208E-2</v>
      </c>
      <c r="AD105" s="56">
        <f t="shared" si="121"/>
        <v>1.8563519820992618E-2</v>
      </c>
      <c r="AE105" s="140">
        <f t="shared" si="122"/>
        <v>3.4460426814438581E-5</v>
      </c>
      <c r="AF105" s="56">
        <f t="shared" si="123"/>
        <v>4.5890200006397208E-2</v>
      </c>
      <c r="AG105" s="69"/>
      <c r="AH105" s="56">
        <f t="shared" si="124"/>
        <v>3.3296419969385635E-2</v>
      </c>
      <c r="AI105" s="56">
        <f t="shared" si="125"/>
        <v>0.76493057848287371</v>
      </c>
      <c r="AJ105" s="56">
        <f t="shared" si="126"/>
        <v>0.99877650716380695</v>
      </c>
      <c r="AK105" s="56">
        <f t="shared" si="127"/>
        <v>0.18490922753216993</v>
      </c>
      <c r="AL105" s="56">
        <f t="shared" si="128"/>
        <v>2.4750665029211034</v>
      </c>
      <c r="AM105" s="56">
        <f t="shared" si="129"/>
        <v>2.8887134405457964</v>
      </c>
      <c r="AN105" s="56">
        <f t="shared" si="141"/>
        <v>2.2607743581860631</v>
      </c>
      <c r="AO105" s="56">
        <f t="shared" si="141"/>
        <v>2.2607630150030995</v>
      </c>
      <c r="AP105" s="56">
        <f t="shared" si="141"/>
        <v>2.2608225983827097</v>
      </c>
      <c r="AQ105" s="56">
        <f t="shared" si="141"/>
        <v>2.2605095712226237</v>
      </c>
      <c r="AR105" s="56">
        <f t="shared" si="141"/>
        <v>2.2621527663224601</v>
      </c>
      <c r="AS105" s="56">
        <f t="shared" si="141"/>
        <v>2.2534901521504249</v>
      </c>
      <c r="AT105" s="56">
        <f t="shared" si="141"/>
        <v>2.298187110964431</v>
      </c>
      <c r="AU105" s="56">
        <f t="shared" si="130"/>
        <v>2.0301034889669434</v>
      </c>
      <c r="AV105" s="56"/>
      <c r="AW105" s="56"/>
      <c r="AX105" s="56"/>
      <c r="AY105" s="56"/>
      <c r="AZ105" s="56">
        <f t="shared" si="131"/>
        <v>1.423208791905177E-4</v>
      </c>
      <c r="BA105" s="56">
        <f t="shared" si="132"/>
        <v>-1.9161919764321383E-2</v>
      </c>
      <c r="BB105" s="56">
        <f t="shared" si="133"/>
        <v>0.96171128878311463</v>
      </c>
      <c r="BC105" s="56">
        <f t="shared" si="134"/>
        <v>-0.99652371695179354</v>
      </c>
      <c r="BD105" s="56">
        <f t="shared" si="135"/>
        <v>-0.23692609521399274</v>
      </c>
      <c r="BE105" s="56">
        <f t="shared" si="136"/>
        <v>-1.7310172425008197</v>
      </c>
      <c r="BF105" s="56">
        <f t="shared" si="137"/>
        <v>-1.1745802460701247</v>
      </c>
      <c r="BG105" s="56">
        <f t="shared" si="142"/>
        <v>-1.4870311904192723</v>
      </c>
      <c r="BH105" s="56">
        <f t="shared" si="142"/>
        <v>-1.4870311903796729</v>
      </c>
      <c r="BI105" s="56">
        <f t="shared" si="142"/>
        <v>-1.4870311884076106</v>
      </c>
      <c r="BJ105" s="56">
        <f t="shared" si="142"/>
        <v>-1.4870310901980321</v>
      </c>
      <c r="BK105" s="56">
        <f t="shared" si="142"/>
        <v>-1.4870261994629821</v>
      </c>
      <c r="BL105" s="56">
        <f t="shared" si="142"/>
        <v>-1.4867830052100124</v>
      </c>
      <c r="BM105" s="56">
        <f t="shared" si="142"/>
        <v>-1.4754674941734089</v>
      </c>
      <c r="BN105" s="56">
        <f t="shared" si="138"/>
        <v>-1.2478726899773598</v>
      </c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</row>
    <row r="106" spans="1:102" s="62" customFormat="1" ht="12.95" customHeight="1" x14ac:dyDescent="0.2">
      <c r="A106" s="59" t="s">
        <v>159</v>
      </c>
      <c r="B106" s="62" t="s">
        <v>131</v>
      </c>
      <c r="C106" s="59">
        <v>29925.84</v>
      </c>
      <c r="D106" s="59" t="s">
        <v>150</v>
      </c>
      <c r="E106" s="62">
        <f t="shared" si="110"/>
        <v>-4723.9891391662504</v>
      </c>
      <c r="F106" s="73">
        <f t="shared" si="111"/>
        <v>-4724</v>
      </c>
      <c r="G106" s="62">
        <f t="shared" si="112"/>
        <v>2.8763200003595557E-2</v>
      </c>
      <c r="I106" s="73">
        <f t="shared" si="113"/>
        <v>2.8763200003595557E-2</v>
      </c>
      <c r="P106" s="136"/>
      <c r="Q106" s="137">
        <f t="shared" si="114"/>
        <v>14907.34</v>
      </c>
      <c r="S106" s="63">
        <v>0.1</v>
      </c>
      <c r="X106" s="138">
        <f t="shared" si="115"/>
        <v>4.1679997993009351E-5</v>
      </c>
      <c r="Y106" s="73">
        <f t="shared" si="116"/>
        <v>8.3475202468474737E-3</v>
      </c>
      <c r="Z106" s="56">
        <f t="shared" si="117"/>
        <v>-4724</v>
      </c>
      <c r="AA106" s="56">
        <f t="shared" si="118"/>
        <v>2.7409475172661756E-2</v>
      </c>
      <c r="AB106" s="56">
        <f t="shared" si="119"/>
        <v>-4.6081143407892128E-3</v>
      </c>
      <c r="AC106" s="56">
        <f t="shared" si="120"/>
        <v>2.8763200003595557E-2</v>
      </c>
      <c r="AD106" s="56">
        <f t="shared" si="121"/>
        <v>1.3537248309338015E-3</v>
      </c>
      <c r="AE106" s="140">
        <f t="shared" si="122"/>
        <v>1.8325709178867497E-7</v>
      </c>
      <c r="AF106" s="56">
        <f t="shared" si="123"/>
        <v>2.8763200003595557E-2</v>
      </c>
      <c r="AG106" s="69"/>
      <c r="AH106" s="56">
        <f t="shared" si="124"/>
        <v>3.337131434438477E-2</v>
      </c>
      <c r="AI106" s="56">
        <f t="shared" si="125"/>
        <v>0.76378570319882688</v>
      </c>
      <c r="AJ106" s="56">
        <f t="shared" si="126"/>
        <v>0.99906460913065176</v>
      </c>
      <c r="AK106" s="56">
        <f t="shared" si="127"/>
        <v>0.18344443667134597</v>
      </c>
      <c r="AL106" s="56">
        <f t="shared" si="128"/>
        <v>2.4812826571704001</v>
      </c>
      <c r="AM106" s="56">
        <f t="shared" si="129"/>
        <v>2.9180206053137829</v>
      </c>
      <c r="AN106" s="56">
        <f t="shared" si="141"/>
        <v>2.2685346405583866</v>
      </c>
      <c r="AO106" s="56">
        <f t="shared" si="141"/>
        <v>2.2685226617213305</v>
      </c>
      <c r="AP106" s="56">
        <f t="shared" si="141"/>
        <v>2.2685849997449115</v>
      </c>
      <c r="AQ106" s="56">
        <f t="shared" si="141"/>
        <v>2.2682605411403771</v>
      </c>
      <c r="AR106" s="56">
        <f t="shared" si="141"/>
        <v>2.2699479207233813</v>
      </c>
      <c r="AS106" s="56">
        <f t="shared" si="141"/>
        <v>2.2611350450417134</v>
      </c>
      <c r="AT106" s="56">
        <f t="shared" si="141"/>
        <v>2.3061943552822717</v>
      </c>
      <c r="AU106" s="56">
        <f t="shared" si="130"/>
        <v>2.039347890109517</v>
      </c>
      <c r="AV106" s="56"/>
      <c r="AW106" s="56"/>
      <c r="AX106" s="56"/>
      <c r="AY106" s="56"/>
      <c r="AZ106" s="56">
        <f t="shared" si="131"/>
        <v>4.1679997993009351E-5</v>
      </c>
      <c r="BA106" s="56">
        <f t="shared" si="132"/>
        <v>-1.9061954925814282E-2</v>
      </c>
      <c r="BB106" s="56">
        <f t="shared" si="133"/>
        <v>0.96859548689815078</v>
      </c>
      <c r="BC106" s="56">
        <f t="shared" si="134"/>
        <v>-0.99851993625117808</v>
      </c>
      <c r="BD106" s="56">
        <f t="shared" si="135"/>
        <v>-0.23793645487153869</v>
      </c>
      <c r="BE106" s="56">
        <f t="shared" si="136"/>
        <v>-1.702024786092289</v>
      </c>
      <c r="BF106" s="56">
        <f t="shared" si="137"/>
        <v>-1.1406596490158678</v>
      </c>
      <c r="BG106" s="56">
        <f t="shared" si="142"/>
        <v>-1.4578697312065807</v>
      </c>
      <c r="BH106" s="56">
        <f t="shared" si="142"/>
        <v>-1.457869731010609</v>
      </c>
      <c r="BI106" s="56">
        <f t="shared" si="142"/>
        <v>-1.4578697237644218</v>
      </c>
      <c r="BJ106" s="56">
        <f t="shared" si="142"/>
        <v>-1.4578694558321867</v>
      </c>
      <c r="BK106" s="56">
        <f t="shared" si="142"/>
        <v>-1.4578595493169715</v>
      </c>
      <c r="BL106" s="56">
        <f t="shared" si="142"/>
        <v>-1.4574938717215098</v>
      </c>
      <c r="BM106" s="56">
        <f t="shared" si="142"/>
        <v>-1.444732583002124</v>
      </c>
      <c r="BN106" s="56">
        <f t="shared" si="138"/>
        <v>-1.2193983955808108</v>
      </c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</row>
    <row r="107" spans="1:102" s="62" customFormat="1" ht="12.95" customHeight="1" x14ac:dyDescent="0.2">
      <c r="A107" s="59" t="s">
        <v>159</v>
      </c>
      <c r="B107" s="62" t="s">
        <v>131</v>
      </c>
      <c r="C107" s="59">
        <v>29973.505000000001</v>
      </c>
      <c r="D107" s="59" t="s">
        <v>150</v>
      </c>
      <c r="E107" s="62">
        <f t="shared" si="110"/>
        <v>-4705.9910846855173</v>
      </c>
      <c r="F107" s="73">
        <f t="shared" si="111"/>
        <v>-4706</v>
      </c>
      <c r="G107" s="62">
        <f t="shared" si="112"/>
        <v>2.3610800006281352E-2</v>
      </c>
      <c r="I107" s="73">
        <f t="shared" si="113"/>
        <v>2.3610800006281352E-2</v>
      </c>
      <c r="P107" s="136"/>
      <c r="Q107" s="137">
        <f t="shared" si="114"/>
        <v>14955.005000000001</v>
      </c>
      <c r="S107" s="63">
        <v>0.1</v>
      </c>
      <c r="X107" s="138">
        <f t="shared" si="115"/>
        <v>2.2571067796849187E-5</v>
      </c>
      <c r="Y107" s="73">
        <f t="shared" si="116"/>
        <v>8.5871294172245004E-3</v>
      </c>
      <c r="Z107" s="56">
        <f t="shared" si="117"/>
        <v>-4706</v>
      </c>
      <c r="AA107" s="56">
        <f t="shared" si="118"/>
        <v>2.7506525778788354E-2</v>
      </c>
      <c r="AB107" s="56">
        <f t="shared" si="119"/>
        <v>-9.8475940436148768E-3</v>
      </c>
      <c r="AC107" s="56">
        <f t="shared" si="120"/>
        <v>2.3610800006281352E-2</v>
      </c>
      <c r="AD107" s="56">
        <f t="shared" si="121"/>
        <v>-3.895725772507002E-3</v>
      </c>
      <c r="AE107" s="140">
        <f t="shared" si="122"/>
        <v>1.5176679294575279E-6</v>
      </c>
      <c r="AF107" s="56">
        <f t="shared" si="123"/>
        <v>2.3610800006281352E-2</v>
      </c>
      <c r="AG107" s="69"/>
      <c r="AH107" s="56">
        <f t="shared" si="124"/>
        <v>3.3458394049896228E-2</v>
      </c>
      <c r="AI107" s="56">
        <f t="shared" si="125"/>
        <v>0.76242833832212054</v>
      </c>
      <c r="AJ107" s="56">
        <f t="shared" si="126"/>
        <v>0.99935849930922782</v>
      </c>
      <c r="AK107" s="56">
        <f t="shared" si="127"/>
        <v>0.18168313330232758</v>
      </c>
      <c r="AL107" s="56">
        <f t="shared" si="128"/>
        <v>2.4887176400942441</v>
      </c>
      <c r="AM107" s="56">
        <f t="shared" si="129"/>
        <v>2.9537800304272825</v>
      </c>
      <c r="AN107" s="56">
        <f t="shared" si="141"/>
        <v>2.2778317380781306</v>
      </c>
      <c r="AO107" s="56">
        <f t="shared" si="141"/>
        <v>2.2778189686963097</v>
      </c>
      <c r="AP107" s="56">
        <f t="shared" si="141"/>
        <v>2.2778846947177951</v>
      </c>
      <c r="AQ107" s="56">
        <f t="shared" si="141"/>
        <v>2.2775463385363861</v>
      </c>
      <c r="AR107" s="56">
        <f t="shared" si="141"/>
        <v>2.2792867613368495</v>
      </c>
      <c r="AS107" s="56">
        <f t="shared" si="141"/>
        <v>2.2702962568499441</v>
      </c>
      <c r="AT107" s="56">
        <f t="shared" si="141"/>
        <v>2.3157729562855938</v>
      </c>
      <c r="AU107" s="56">
        <f t="shared" si="130"/>
        <v>2.0504411714806059</v>
      </c>
      <c r="AV107" s="56"/>
      <c r="AW107" s="56"/>
      <c r="AX107" s="56"/>
      <c r="AY107" s="56"/>
      <c r="AZ107" s="56">
        <f t="shared" si="131"/>
        <v>2.2571067796849187E-5</v>
      </c>
      <c r="BA107" s="56">
        <f t="shared" si="132"/>
        <v>-1.8919396361563853E-2</v>
      </c>
      <c r="BB107" s="56">
        <f t="shared" si="133"/>
        <v>0.97702317722670518</v>
      </c>
      <c r="BC107" s="56">
        <f t="shared" si="134"/>
        <v>-0.99981819362450275</v>
      </c>
      <c r="BD107" s="56">
        <f t="shared" si="135"/>
        <v>-0.23889760487548761</v>
      </c>
      <c r="BE107" s="56">
        <f t="shared" si="136"/>
        <v>-1.6666799411732154</v>
      </c>
      <c r="BF107" s="56">
        <f t="shared" si="137"/>
        <v>-1.1007930485965198</v>
      </c>
      <c r="BG107" s="56">
        <f t="shared" si="142"/>
        <v>-1.4225985526633655</v>
      </c>
      <c r="BH107" s="56">
        <f t="shared" si="142"/>
        <v>-1.4225985518131972</v>
      </c>
      <c r="BI107" s="56">
        <f t="shared" si="142"/>
        <v>-1.4225985278224984</v>
      </c>
      <c r="BJ107" s="56">
        <f t="shared" si="142"/>
        <v>-1.4225978508363428</v>
      </c>
      <c r="BK107" s="56">
        <f t="shared" si="142"/>
        <v>-1.4225787484374501</v>
      </c>
      <c r="BL107" s="56">
        <f t="shared" si="142"/>
        <v>-1.4220407431462507</v>
      </c>
      <c r="BM107" s="56">
        <f t="shared" si="142"/>
        <v>-1.4076097166811774</v>
      </c>
      <c r="BN107" s="56">
        <f t="shared" si="138"/>
        <v>-1.1852292423049509</v>
      </c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</row>
    <row r="108" spans="1:102" s="62" customFormat="1" ht="12.95" customHeight="1" x14ac:dyDescent="0.2">
      <c r="A108" s="59" t="s">
        <v>159</v>
      </c>
      <c r="B108" s="62" t="s">
        <v>131</v>
      </c>
      <c r="C108" s="59">
        <v>30055.609</v>
      </c>
      <c r="D108" s="59" t="s">
        <v>150</v>
      </c>
      <c r="E108" s="62">
        <f t="shared" si="110"/>
        <v>-4674.989044087888</v>
      </c>
      <c r="F108" s="73">
        <f t="shared" si="111"/>
        <v>-4675</v>
      </c>
      <c r="G108" s="62">
        <f t="shared" si="112"/>
        <v>2.9015000003710156E-2</v>
      </c>
      <c r="I108" s="73">
        <f t="shared" si="113"/>
        <v>2.9015000003710156E-2</v>
      </c>
      <c r="P108" s="136"/>
      <c r="Q108" s="137">
        <f t="shared" si="114"/>
        <v>15037.109</v>
      </c>
      <c r="S108" s="63">
        <v>0.1</v>
      </c>
      <c r="X108" s="138">
        <f t="shared" si="115"/>
        <v>3.9848154820728973E-5</v>
      </c>
      <c r="Y108" s="73">
        <f t="shared" si="116"/>
        <v>9.0529973935688166E-3</v>
      </c>
      <c r="Z108" s="56">
        <f t="shared" si="117"/>
        <v>-4675</v>
      </c>
      <c r="AA108" s="56">
        <f t="shared" si="118"/>
        <v>2.7667805780593916E-2</v>
      </c>
      <c r="AB108" s="56">
        <f t="shared" si="119"/>
        <v>-4.5862484699785711E-3</v>
      </c>
      <c r="AC108" s="56">
        <f t="shared" si="120"/>
        <v>2.9015000003710156E-2</v>
      </c>
      <c r="AD108" s="56">
        <f t="shared" si="121"/>
        <v>1.3471942231162402E-3</v>
      </c>
      <c r="AE108" s="140">
        <f t="shared" si="122"/>
        <v>1.8149322747977701E-7</v>
      </c>
      <c r="AF108" s="56">
        <f t="shared" si="123"/>
        <v>2.9015000003710156E-2</v>
      </c>
      <c r="AG108" s="69"/>
      <c r="AH108" s="56">
        <f t="shared" si="124"/>
        <v>3.3601248473688727E-2</v>
      </c>
      <c r="AI108" s="56">
        <f t="shared" si="125"/>
        <v>0.76013243199524072</v>
      </c>
      <c r="AJ108" s="56">
        <f t="shared" si="126"/>
        <v>0.99973372551098494</v>
      </c>
      <c r="AK108" s="56">
        <f t="shared" si="127"/>
        <v>0.17864099523463906</v>
      </c>
      <c r="AL108" s="56">
        <f t="shared" si="128"/>
        <v>2.5014610290313515</v>
      </c>
      <c r="AM108" s="56">
        <f t="shared" si="129"/>
        <v>3.0169330205133655</v>
      </c>
      <c r="AN108" s="56">
        <f t="shared" si="141"/>
        <v>2.2938050361151694</v>
      </c>
      <c r="AO108" s="56">
        <f t="shared" si="141"/>
        <v>2.2937908347957987</v>
      </c>
      <c r="AP108" s="56">
        <f t="shared" si="141"/>
        <v>2.2938625986899015</v>
      </c>
      <c r="AQ108" s="56">
        <f t="shared" si="141"/>
        <v>2.2934998925516599</v>
      </c>
      <c r="AR108" s="56">
        <f t="shared" si="141"/>
        <v>2.295331542861228</v>
      </c>
      <c r="AS108" s="56">
        <f t="shared" si="141"/>
        <v>2.2860424879146635</v>
      </c>
      <c r="AT108" s="56">
        <f t="shared" si="141"/>
        <v>2.3321930032331268</v>
      </c>
      <c r="AU108" s="56">
        <f t="shared" si="130"/>
        <v>2.0695462671752591</v>
      </c>
      <c r="AV108" s="56"/>
      <c r="AW108" s="56"/>
      <c r="AX108" s="56"/>
      <c r="AY108" s="56"/>
      <c r="AZ108" s="56">
        <f t="shared" si="131"/>
        <v>3.9848154820728973E-5</v>
      </c>
      <c r="BA108" s="56">
        <f t="shared" si="132"/>
        <v>-1.86148083870251E-2</v>
      </c>
      <c r="BB108" s="56">
        <f t="shared" si="133"/>
        <v>0.99195084500968411</v>
      </c>
      <c r="BC108" s="56">
        <f t="shared" si="134"/>
        <v>-0.99906398850647227</v>
      </c>
      <c r="BD108" s="56">
        <f t="shared" si="135"/>
        <v>-0.23986498515611207</v>
      </c>
      <c r="BE108" s="56">
        <f t="shared" si="136"/>
        <v>-1.604340763097198</v>
      </c>
      <c r="BF108" s="56">
        <f t="shared" si="137"/>
        <v>-1.0341199021978018</v>
      </c>
      <c r="BG108" s="56">
        <f t="shared" si="142"/>
        <v>-1.3611262814519163</v>
      </c>
      <c r="BH108" s="56">
        <f t="shared" si="142"/>
        <v>-1.3611262758771951</v>
      </c>
      <c r="BI108" s="56">
        <f t="shared" si="142"/>
        <v>-1.3611261642777304</v>
      </c>
      <c r="BJ108" s="56">
        <f t="shared" si="142"/>
        <v>-1.361123930197943</v>
      </c>
      <c r="BK108" s="56">
        <f t="shared" si="142"/>
        <v>-1.3610792116865778</v>
      </c>
      <c r="BL108" s="56">
        <f t="shared" si="142"/>
        <v>-1.3601860703354989</v>
      </c>
      <c r="BM108" s="56">
        <f t="shared" si="142"/>
        <v>-1.343069433483346</v>
      </c>
      <c r="BN108" s="56">
        <f t="shared" si="138"/>
        <v>-1.1263823672187483</v>
      </c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</row>
    <row r="109" spans="1:102" s="62" customFormat="1" ht="12.95" customHeight="1" x14ac:dyDescent="0.2">
      <c r="A109" s="59" t="s">
        <v>154</v>
      </c>
      <c r="B109" s="62" t="s">
        <v>131</v>
      </c>
      <c r="C109" s="59">
        <v>31713.481</v>
      </c>
      <c r="D109" s="59" t="s">
        <v>150</v>
      </c>
      <c r="E109" s="62">
        <f t="shared" si="110"/>
        <v>-4048.9852556040905</v>
      </c>
      <c r="F109" s="73">
        <f t="shared" si="111"/>
        <v>-4049</v>
      </c>
      <c r="G109" s="62">
        <f t="shared" si="112"/>
        <v>3.9048200000252109E-2</v>
      </c>
      <c r="I109" s="73">
        <f t="shared" si="113"/>
        <v>3.9048200000252109E-2</v>
      </c>
      <c r="P109" s="136"/>
      <c r="Q109" s="137">
        <f t="shared" si="114"/>
        <v>16694.981</v>
      </c>
      <c r="S109" s="63">
        <v>0.1</v>
      </c>
      <c r="X109" s="138">
        <f t="shared" si="115"/>
        <v>4.2597349272991045E-6</v>
      </c>
      <c r="Y109" s="73">
        <f t="shared" si="116"/>
        <v>3.2521535517302871E-2</v>
      </c>
      <c r="Z109" s="56">
        <f t="shared" si="117"/>
        <v>-4049</v>
      </c>
      <c r="AA109" s="56">
        <f t="shared" si="118"/>
        <v>2.9416338607225617E-2</v>
      </c>
      <c r="AB109" s="56">
        <f t="shared" si="119"/>
        <v>4.4098844033721579E-3</v>
      </c>
      <c r="AC109" s="56">
        <f t="shared" si="120"/>
        <v>3.9048200000252109E-2</v>
      </c>
      <c r="AD109" s="56">
        <f t="shared" si="121"/>
        <v>9.6318613930264918E-3</v>
      </c>
      <c r="AE109" s="140">
        <f t="shared" si="122"/>
        <v>9.2772753894474245E-6</v>
      </c>
      <c r="AF109" s="56">
        <f t="shared" si="123"/>
        <v>3.9048200000252109E-2</v>
      </c>
      <c r="AG109" s="69"/>
      <c r="AH109" s="56">
        <f t="shared" si="124"/>
        <v>3.4638315596879951E-2</v>
      </c>
      <c r="AI109" s="56">
        <f t="shared" si="125"/>
        <v>0.7241301744773514</v>
      </c>
      <c r="AJ109" s="56">
        <f t="shared" si="126"/>
        <v>0.97579032951569367</v>
      </c>
      <c r="AK109" s="56">
        <f t="shared" si="127"/>
        <v>0.11552010528493985</v>
      </c>
      <c r="AL109" s="56">
        <f t="shared" si="128"/>
        <v>2.7450288845949387</v>
      </c>
      <c r="AM109" s="56">
        <f t="shared" si="129"/>
        <v>4.9770572268825459</v>
      </c>
      <c r="AN109" s="56">
        <f t="shared" si="141"/>
        <v>2.6075871817969625</v>
      </c>
      <c r="AO109" s="56">
        <f t="shared" si="141"/>
        <v>2.6075337276542072</v>
      </c>
      <c r="AP109" s="56">
        <f t="shared" si="141"/>
        <v>2.6077413579797404</v>
      </c>
      <c r="AQ109" s="56">
        <f t="shared" si="141"/>
        <v>2.6069347228313324</v>
      </c>
      <c r="AR109" s="56">
        <f t="shared" si="141"/>
        <v>2.6100663161896192</v>
      </c>
      <c r="AS109" s="56">
        <f t="shared" si="141"/>
        <v>2.597875778241125</v>
      </c>
      <c r="AT109" s="56">
        <f t="shared" si="141"/>
        <v>2.6448546150674188</v>
      </c>
      <c r="AU109" s="56">
        <f t="shared" si="130"/>
        <v>2.4553459415253487</v>
      </c>
      <c r="AV109" s="56"/>
      <c r="AW109" s="56"/>
      <c r="AX109" s="56"/>
      <c r="AY109" s="56"/>
      <c r="AZ109" s="56">
        <f t="shared" si="131"/>
        <v>4.2597349272991045E-6</v>
      </c>
      <c r="BA109" s="56">
        <f t="shared" si="132"/>
        <v>3.1051969100772542E-3</v>
      </c>
      <c r="BB109" s="56">
        <f t="shared" si="133"/>
        <v>1.2387023280316589</v>
      </c>
      <c r="BC109" s="56">
        <f t="shared" si="134"/>
        <v>0.17986741675732335</v>
      </c>
      <c r="BD109" s="56">
        <f t="shared" si="135"/>
        <v>2.4923855886806297E-2</v>
      </c>
      <c r="BE109" s="56">
        <f t="shared" si="136"/>
        <v>0.1040369753535744</v>
      </c>
      <c r="BF109" s="56">
        <f t="shared" si="137"/>
        <v>5.2065457858308052E-2</v>
      </c>
      <c r="BG109" s="56">
        <f t="shared" si="142"/>
        <v>8.1477049255418293E-2</v>
      </c>
      <c r="BH109" s="56">
        <f t="shared" si="142"/>
        <v>8.1474262664674127E-2</v>
      </c>
      <c r="BI109" s="56">
        <f t="shared" si="142"/>
        <v>8.1462613232022169E-2</v>
      </c>
      <c r="BJ109" s="56">
        <f t="shared" si="142"/>
        <v>8.1413912522341342E-2</v>
      </c>
      <c r="BK109" s="56">
        <f t="shared" si="142"/>
        <v>8.1210320227522476E-2</v>
      </c>
      <c r="BL109" s="56">
        <f t="shared" si="142"/>
        <v>8.0359243342639303E-2</v>
      </c>
      <c r="BM109" s="56">
        <f t="shared" si="142"/>
        <v>7.6802110927156525E-2</v>
      </c>
      <c r="BN109" s="56">
        <f t="shared" si="138"/>
        <v>6.1944852263922989E-2</v>
      </c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</row>
    <row r="110" spans="1:102" s="62" customFormat="1" ht="12.95" customHeight="1" x14ac:dyDescent="0.2">
      <c r="A110" s="59" t="s">
        <v>163</v>
      </c>
      <c r="B110" s="62" t="s">
        <v>131</v>
      </c>
      <c r="C110" s="59">
        <v>31755.85</v>
      </c>
      <c r="D110" s="59" t="s">
        <v>150</v>
      </c>
      <c r="E110" s="62">
        <f t="shared" si="110"/>
        <v>-4032.9869429995774</v>
      </c>
      <c r="F110" s="73">
        <f t="shared" si="111"/>
        <v>-4033</v>
      </c>
      <c r="G110" s="62">
        <f t="shared" si="112"/>
        <v>3.4579400002257898E-2</v>
      </c>
      <c r="I110" s="73">
        <f t="shared" si="113"/>
        <v>3.4579400002257898E-2</v>
      </c>
      <c r="P110" s="136"/>
      <c r="Q110" s="137">
        <f t="shared" si="114"/>
        <v>16737.349999999999</v>
      </c>
      <c r="S110" s="63">
        <v>0.1</v>
      </c>
      <c r="X110" s="138">
        <f t="shared" si="115"/>
        <v>1.6557226494762174E-7</v>
      </c>
      <c r="Y110" s="73">
        <f t="shared" si="116"/>
        <v>3.3292651134189145E-2</v>
      </c>
      <c r="Z110" s="56">
        <f t="shared" si="117"/>
        <v>-4033</v>
      </c>
      <c r="AA110" s="56">
        <f t="shared" si="118"/>
        <v>2.9425321579711103E-2</v>
      </c>
      <c r="AB110" s="56">
        <f t="shared" si="119"/>
        <v>-4.1237735836731348E-5</v>
      </c>
      <c r="AC110" s="56">
        <f t="shared" si="120"/>
        <v>3.4579400002257898E-2</v>
      </c>
      <c r="AD110" s="56">
        <f t="shared" si="121"/>
        <v>5.1540784225467956E-3</v>
      </c>
      <c r="AE110" s="140">
        <f t="shared" si="122"/>
        <v>2.6564524385762466E-6</v>
      </c>
      <c r="AF110" s="56">
        <f t="shared" si="123"/>
        <v>3.4579400002257898E-2</v>
      </c>
      <c r="AG110" s="69"/>
      <c r="AH110" s="56">
        <f t="shared" si="124"/>
        <v>3.462063773809463E-2</v>
      </c>
      <c r="AI110" s="56">
        <f t="shared" si="125"/>
        <v>0.72344823148468995</v>
      </c>
      <c r="AJ110" s="56">
        <f t="shared" si="126"/>
        <v>0.97447276538353766</v>
      </c>
      <c r="AK110" s="56">
        <f t="shared" si="127"/>
        <v>0.11387789377220886</v>
      </c>
      <c r="AL110" s="56">
        <f t="shared" si="128"/>
        <v>2.7509743678741532</v>
      </c>
      <c r="AM110" s="56">
        <f t="shared" si="129"/>
        <v>5.0548187956720314</v>
      </c>
      <c r="AN110" s="56">
        <f t="shared" si="141"/>
        <v>2.6154255869339718</v>
      </c>
      <c r="AO110" s="56">
        <f t="shared" si="141"/>
        <v>2.6153712450608846</v>
      </c>
      <c r="AP110" s="56">
        <f t="shared" si="141"/>
        <v>2.6155813562535726</v>
      </c>
      <c r="AQ110" s="56">
        <f t="shared" si="141"/>
        <v>2.6147688255614492</v>
      </c>
      <c r="AR110" s="56">
        <f t="shared" si="141"/>
        <v>2.617908880285178</v>
      </c>
      <c r="AS110" s="56">
        <f t="shared" si="141"/>
        <v>2.6057420037417489</v>
      </c>
      <c r="AT110" s="56">
        <f t="shared" si="141"/>
        <v>2.652424591165818</v>
      </c>
      <c r="AU110" s="56">
        <f t="shared" si="130"/>
        <v>2.4652066360774278</v>
      </c>
      <c r="AV110" s="56"/>
      <c r="AW110" s="56"/>
      <c r="AX110" s="56"/>
      <c r="AY110" s="56"/>
      <c r="AZ110" s="56">
        <f t="shared" si="131"/>
        <v>1.6557226494762142E-7</v>
      </c>
      <c r="BA110" s="56">
        <f t="shared" si="132"/>
        <v>3.8673295544780439E-3</v>
      </c>
      <c r="BB110" s="56">
        <f t="shared" si="133"/>
        <v>1.2371258676678754</v>
      </c>
      <c r="BC110" s="56">
        <f t="shared" si="134"/>
        <v>0.22966259264928235</v>
      </c>
      <c r="BD110" s="56">
        <f t="shared" si="135"/>
        <v>3.7031377003255865E-2</v>
      </c>
      <c r="BE110" s="56">
        <f t="shared" si="136"/>
        <v>0.15491630201906761</v>
      </c>
      <c r="BF110" s="56">
        <f t="shared" si="137"/>
        <v>7.7613433923128236E-2</v>
      </c>
      <c r="BG110" s="56">
        <f t="shared" si="142"/>
        <v>0.12137499484395718</v>
      </c>
      <c r="BH110" s="56">
        <f t="shared" si="142"/>
        <v>0.12137093910095698</v>
      </c>
      <c r="BI110" s="56">
        <f t="shared" si="142"/>
        <v>0.12135391495262961</v>
      </c>
      <c r="BJ110" s="56">
        <f t="shared" si="142"/>
        <v>0.12128245577417807</v>
      </c>
      <c r="BK110" s="56">
        <f t="shared" si="142"/>
        <v>0.12098251133141898</v>
      </c>
      <c r="BL110" s="56">
        <f t="shared" si="142"/>
        <v>0.1197236364224277</v>
      </c>
      <c r="BM110" s="56">
        <f t="shared" si="142"/>
        <v>0.11444215922631312</v>
      </c>
      <c r="BN110" s="56">
        <f t="shared" si="138"/>
        <v>9.2317432953576528E-2</v>
      </c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</row>
    <row r="111" spans="1:102" s="62" customFormat="1" ht="12.95" customHeight="1" x14ac:dyDescent="0.2">
      <c r="A111" s="59" t="s">
        <v>163</v>
      </c>
      <c r="B111" s="62" t="s">
        <v>131</v>
      </c>
      <c r="C111" s="59">
        <v>31763.794999999998</v>
      </c>
      <c r="D111" s="59" t="s">
        <v>150</v>
      </c>
      <c r="E111" s="62">
        <f t="shared" si="110"/>
        <v>-4029.9869525904846</v>
      </c>
      <c r="F111" s="73">
        <f t="shared" si="111"/>
        <v>-4030</v>
      </c>
      <c r="G111" s="62">
        <f t="shared" si="112"/>
        <v>3.4554000001662644E-2</v>
      </c>
      <c r="I111" s="62">
        <f t="shared" si="113"/>
        <v>3.4554000001662644E-2</v>
      </c>
      <c r="P111" s="136"/>
      <c r="Q111" s="137">
        <f t="shared" si="114"/>
        <v>16745.294999999998</v>
      </c>
      <c r="S111" s="63">
        <v>0.1</v>
      </c>
      <c r="X111" s="138">
        <f t="shared" si="115"/>
        <v>1.2492941446457003E-7</v>
      </c>
      <c r="Y111" s="73">
        <f t="shared" si="116"/>
        <v>3.343628172559944E-2</v>
      </c>
      <c r="Z111" s="56">
        <f t="shared" si="117"/>
        <v>-4030</v>
      </c>
      <c r="AA111" s="56">
        <f t="shared" si="118"/>
        <v>2.9426818083577472E-2</v>
      </c>
      <c r="AB111" s="56">
        <f t="shared" si="119"/>
        <v>-6.3088298312835578E-5</v>
      </c>
      <c r="AC111" s="56">
        <f t="shared" si="120"/>
        <v>3.4554000001662644E-2</v>
      </c>
      <c r="AD111" s="56">
        <f t="shared" si="121"/>
        <v>5.1271819180851719E-3</v>
      </c>
      <c r="AE111" s="140">
        <f t="shared" si="122"/>
        <v>2.6287994421139543E-6</v>
      </c>
      <c r="AF111" s="56">
        <f t="shared" si="123"/>
        <v>3.4554000001662644E-2</v>
      </c>
      <c r="AG111" s="69"/>
      <c r="AH111" s="56">
        <f t="shared" si="124"/>
        <v>3.4617088299975479E-2</v>
      </c>
      <c r="AI111" s="56">
        <f t="shared" si="125"/>
        <v>0.72332159590955847</v>
      </c>
      <c r="AJ111" s="56">
        <f t="shared" si="126"/>
        <v>0.97422216620238522</v>
      </c>
      <c r="AK111" s="56">
        <f t="shared" si="127"/>
        <v>0.11356987306899009</v>
      </c>
      <c r="AL111" s="56">
        <f t="shared" si="128"/>
        <v>2.752087903204087</v>
      </c>
      <c r="AM111" s="56">
        <f t="shared" si="129"/>
        <v>5.0696433646331576</v>
      </c>
      <c r="AN111" s="56">
        <f t="shared" ref="AN111:AT120" si="143">$AU111+$AB$7*SIN(AO111)</f>
        <v>2.6168944682152309</v>
      </c>
      <c r="AO111" s="56">
        <f t="shared" si="143"/>
        <v>2.6168399630712833</v>
      </c>
      <c r="AP111" s="56">
        <f t="shared" si="143"/>
        <v>2.6170505261556896</v>
      </c>
      <c r="AQ111" s="56">
        <f t="shared" si="143"/>
        <v>2.6162369414084967</v>
      </c>
      <c r="AR111" s="56">
        <f t="shared" si="143"/>
        <v>2.6193783987408046</v>
      </c>
      <c r="AS111" s="56">
        <f t="shared" si="143"/>
        <v>2.6072165582270763</v>
      </c>
      <c r="AT111" s="56">
        <f t="shared" si="143"/>
        <v>2.6538419283586485</v>
      </c>
      <c r="AU111" s="56">
        <f t="shared" si="130"/>
        <v>2.4670555163059427</v>
      </c>
      <c r="AV111" s="56"/>
      <c r="AW111" s="56"/>
      <c r="AX111" s="56"/>
      <c r="AY111" s="56"/>
      <c r="AZ111" s="56">
        <f t="shared" si="131"/>
        <v>1.2492941446456963E-7</v>
      </c>
      <c r="BA111" s="56">
        <f t="shared" si="132"/>
        <v>4.0094636420219699E-3</v>
      </c>
      <c r="BB111" s="56">
        <f t="shared" si="133"/>
        <v>1.2367624248757612</v>
      </c>
      <c r="BC111" s="56">
        <f t="shared" si="134"/>
        <v>0.23892163441264808</v>
      </c>
      <c r="BD111" s="56">
        <f t="shared" si="135"/>
        <v>3.9288091922992575E-2</v>
      </c>
      <c r="BE111" s="56">
        <f t="shared" si="136"/>
        <v>0.16444047848152246</v>
      </c>
      <c r="BF111" s="56">
        <f t="shared" si="137"/>
        <v>8.240601581223729E-2</v>
      </c>
      <c r="BG111" s="56">
        <f t="shared" ref="BG111:BM120" si="144">$BN111+$BB$7*SIN(BH111)</f>
        <v>0.12884970499657611</v>
      </c>
      <c r="BH111" s="56">
        <f t="shared" si="144"/>
        <v>0.12884542259882392</v>
      </c>
      <c r="BI111" s="56">
        <f t="shared" si="144"/>
        <v>0.12882743015458145</v>
      </c>
      <c r="BJ111" s="56">
        <f t="shared" si="144"/>
        <v>0.1287518355679837</v>
      </c>
      <c r="BK111" s="56">
        <f t="shared" si="144"/>
        <v>0.1284342357973802</v>
      </c>
      <c r="BL111" s="56">
        <f t="shared" si="144"/>
        <v>0.12710002803090109</v>
      </c>
      <c r="BM111" s="56">
        <f t="shared" si="144"/>
        <v>0.1214975981105291</v>
      </c>
      <c r="BN111" s="56">
        <f t="shared" si="138"/>
        <v>9.8012291832885623E-2</v>
      </c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</row>
    <row r="112" spans="1:102" s="62" customFormat="1" ht="12.95" customHeight="1" x14ac:dyDescent="0.2">
      <c r="A112" s="59" t="s">
        <v>164</v>
      </c>
      <c r="B112" s="62" t="s">
        <v>131</v>
      </c>
      <c r="C112" s="59">
        <v>32121.324000000001</v>
      </c>
      <c r="D112" s="59" t="s">
        <v>150</v>
      </c>
      <c r="E112" s="62">
        <f t="shared" si="110"/>
        <v>-3894.9858738022399</v>
      </c>
      <c r="F112" s="73">
        <f t="shared" si="111"/>
        <v>-3895</v>
      </c>
      <c r="G112" s="62">
        <f t="shared" si="112"/>
        <v>3.7411000004794914E-2</v>
      </c>
      <c r="I112" s="62">
        <f t="shared" si="113"/>
        <v>3.7411000004794914E-2</v>
      </c>
      <c r="P112" s="136"/>
      <c r="Q112" s="137">
        <f t="shared" si="114"/>
        <v>17102.824000000001</v>
      </c>
      <c r="S112" s="63">
        <v>0.1</v>
      </c>
      <c r="X112" s="138">
        <f t="shared" si="115"/>
        <v>4.0376982885395139E-7</v>
      </c>
      <c r="Y112" s="73">
        <f t="shared" si="116"/>
        <v>3.9420402475316814E-2</v>
      </c>
      <c r="Z112" s="56">
        <f t="shared" si="117"/>
        <v>-3895</v>
      </c>
      <c r="AA112" s="56">
        <f t="shared" si="118"/>
        <v>2.9433573971603913E-2</v>
      </c>
      <c r="AB112" s="56">
        <f t="shared" si="119"/>
        <v>3.029596591359783E-3</v>
      </c>
      <c r="AC112" s="56">
        <f t="shared" si="120"/>
        <v>3.7411000004794914E-2</v>
      </c>
      <c r="AD112" s="56">
        <f t="shared" si="121"/>
        <v>7.9774260331910013E-3</v>
      </c>
      <c r="AE112" s="140">
        <f t="shared" si="122"/>
        <v>6.3639326115033519E-6</v>
      </c>
      <c r="AF112" s="56">
        <f t="shared" si="123"/>
        <v>3.7411000004794914E-2</v>
      </c>
      <c r="AG112" s="69"/>
      <c r="AH112" s="56">
        <f t="shared" si="124"/>
        <v>3.4381403413435131E-2</v>
      </c>
      <c r="AI112" s="56">
        <f t="shared" si="125"/>
        <v>0.71801865504080786</v>
      </c>
      <c r="AJ112" s="56">
        <f t="shared" si="126"/>
        <v>0.9618051479253269</v>
      </c>
      <c r="AK112" s="56">
        <f t="shared" si="127"/>
        <v>9.9677361792662122E-2</v>
      </c>
      <c r="AL112" s="56">
        <f t="shared" si="128"/>
        <v>2.8018127980810168</v>
      </c>
      <c r="AM112" s="56">
        <f t="shared" si="129"/>
        <v>5.8294248949309733</v>
      </c>
      <c r="AN112" s="56">
        <f t="shared" si="143"/>
        <v>2.6827399733355843</v>
      </c>
      <c r="AO112" s="56">
        <f t="shared" si="143"/>
        <v>2.6826793657347521</v>
      </c>
      <c r="AP112" s="56">
        <f t="shared" si="143"/>
        <v>2.6829053863244838</v>
      </c>
      <c r="AQ112" s="56">
        <f t="shared" si="143"/>
        <v>2.682062371655106</v>
      </c>
      <c r="AR112" s="56">
        <f t="shared" si="143"/>
        <v>2.6852048764248044</v>
      </c>
      <c r="AS112" s="56">
        <f t="shared" si="143"/>
        <v>2.6734655217834624</v>
      </c>
      <c r="AT112" s="56">
        <f t="shared" si="143"/>
        <v>2.7169840263130824</v>
      </c>
      <c r="AU112" s="56">
        <f t="shared" si="130"/>
        <v>2.5502551265891089</v>
      </c>
      <c r="AV112" s="56"/>
      <c r="AW112" s="56"/>
      <c r="AX112" s="56"/>
      <c r="AY112" s="56"/>
      <c r="AZ112" s="56">
        <f t="shared" si="131"/>
        <v>4.0376982885395139E-7</v>
      </c>
      <c r="BA112" s="56">
        <f t="shared" si="132"/>
        <v>9.9868285037129009E-3</v>
      </c>
      <c r="BB112" s="56">
        <f t="shared" si="133"/>
        <v>1.2004182299351318</v>
      </c>
      <c r="BC112" s="56">
        <f t="shared" si="134"/>
        <v>0.61259546355010597</v>
      </c>
      <c r="BD112" s="56">
        <f t="shared" si="135"/>
        <v>0.13203231842874164</v>
      </c>
      <c r="BE112" s="56">
        <f t="shared" si="136"/>
        <v>0.58252548424062345</v>
      </c>
      <c r="BF112" s="56">
        <f t="shared" si="137"/>
        <v>0.29978849524050899</v>
      </c>
      <c r="BG112" s="56">
        <f t="shared" si="144"/>
        <v>0.46105305686645465</v>
      </c>
      <c r="BH112" s="56">
        <f t="shared" si="144"/>
        <v>0.46104452565487286</v>
      </c>
      <c r="BI112" s="56">
        <f t="shared" si="144"/>
        <v>0.46100483513550594</v>
      </c>
      <c r="BJ112" s="56">
        <f t="shared" si="144"/>
        <v>0.46082018966553639</v>
      </c>
      <c r="BK112" s="56">
        <f t="shared" si="144"/>
        <v>0.45996141721261974</v>
      </c>
      <c r="BL112" s="56">
        <f t="shared" si="144"/>
        <v>0.45597211147834427</v>
      </c>
      <c r="BM112" s="56">
        <f t="shared" si="144"/>
        <v>0.4375407940412136</v>
      </c>
      <c r="BN112" s="56">
        <f t="shared" si="138"/>
        <v>0.35428094140183308</v>
      </c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</row>
    <row r="113" spans="1:102" s="62" customFormat="1" ht="12.95" customHeight="1" x14ac:dyDescent="0.2">
      <c r="A113" s="59" t="s">
        <v>157</v>
      </c>
      <c r="B113" s="62" t="s">
        <v>131</v>
      </c>
      <c r="C113" s="59">
        <v>32211.371999999999</v>
      </c>
      <c r="D113" s="59" t="s">
        <v>150</v>
      </c>
      <c r="E113" s="62">
        <f t="shared" si="110"/>
        <v>-3860.9842203902826</v>
      </c>
      <c r="F113" s="73">
        <f t="shared" si="111"/>
        <v>-3861</v>
      </c>
      <c r="G113" s="62">
        <f t="shared" si="112"/>
        <v>4.1789800001424737E-2</v>
      </c>
      <c r="I113" s="62">
        <f t="shared" si="113"/>
        <v>4.1789800001424737E-2</v>
      </c>
      <c r="P113" s="136"/>
      <c r="Q113" s="137">
        <f t="shared" si="114"/>
        <v>17192.871999999999</v>
      </c>
      <c r="S113" s="63">
        <v>0.1</v>
      </c>
      <c r="X113" s="138">
        <f t="shared" si="115"/>
        <v>1.1230925445302735E-7</v>
      </c>
      <c r="Y113" s="73">
        <f t="shared" si="116"/>
        <v>4.0730039394244855E-2</v>
      </c>
      <c r="Z113" s="56">
        <f t="shared" si="117"/>
        <v>-3861</v>
      </c>
      <c r="AA113" s="56">
        <f t="shared" si="118"/>
        <v>2.9416861697668661E-2</v>
      </c>
      <c r="AB113" s="56">
        <f t="shared" si="119"/>
        <v>7.4909095911643506E-3</v>
      </c>
      <c r="AC113" s="56">
        <f t="shared" si="120"/>
        <v>4.1789800001424737E-2</v>
      </c>
      <c r="AD113" s="56">
        <f t="shared" si="121"/>
        <v>1.2372938303756076E-2</v>
      </c>
      <c r="AE113" s="140">
        <f t="shared" si="122"/>
        <v>1.5308960226855429E-5</v>
      </c>
      <c r="AF113" s="56">
        <f t="shared" si="123"/>
        <v>4.1789800001424737E-2</v>
      </c>
      <c r="AG113" s="69"/>
      <c r="AH113" s="56">
        <f t="shared" si="124"/>
        <v>3.4298890410260387E-2</v>
      </c>
      <c r="AI113" s="56">
        <f t="shared" si="125"/>
        <v>0.71680318887764338</v>
      </c>
      <c r="AJ113" s="56">
        <f t="shared" si="126"/>
        <v>0.95833348222333259</v>
      </c>
      <c r="AK113" s="56">
        <f t="shared" si="127"/>
        <v>9.6169753712216685E-2</v>
      </c>
      <c r="AL113" s="56">
        <f t="shared" si="128"/>
        <v>2.8142250366280086</v>
      </c>
      <c r="AM113" s="56">
        <f t="shared" si="129"/>
        <v>6.0546807908106572</v>
      </c>
      <c r="AN113" s="56">
        <f t="shared" si="143"/>
        <v>2.6992495734537654</v>
      </c>
      <c r="AO113" s="56">
        <f t="shared" si="143"/>
        <v>2.6991878802274143</v>
      </c>
      <c r="AP113" s="56">
        <f t="shared" si="143"/>
        <v>2.6994161192761394</v>
      </c>
      <c r="AQ113" s="56">
        <f t="shared" si="143"/>
        <v>2.6985716072722798</v>
      </c>
      <c r="AR113" s="56">
        <f t="shared" si="143"/>
        <v>2.7016947203067927</v>
      </c>
      <c r="AS113" s="56">
        <f t="shared" si="143"/>
        <v>2.6901217813533247</v>
      </c>
      <c r="AT113" s="56">
        <f t="shared" si="143"/>
        <v>2.732699008928356</v>
      </c>
      <c r="AU113" s="56">
        <f t="shared" si="130"/>
        <v>2.5712091025122765</v>
      </c>
      <c r="AV113" s="56"/>
      <c r="AW113" s="56"/>
      <c r="AX113" s="56"/>
      <c r="AY113" s="56"/>
      <c r="AZ113" s="56">
        <f t="shared" si="131"/>
        <v>1.1230925445302771E-7</v>
      </c>
      <c r="BA113" s="56">
        <f t="shared" si="132"/>
        <v>1.1313177696576191E-2</v>
      </c>
      <c r="BB113" s="56">
        <f t="shared" si="133"/>
        <v>1.1861628732727996</v>
      </c>
      <c r="BC113" s="56">
        <f t="shared" si="134"/>
        <v>0.68879194593346049</v>
      </c>
      <c r="BD113" s="56">
        <f t="shared" si="135"/>
        <v>0.15147073847715797</v>
      </c>
      <c r="BE113" s="56">
        <f t="shared" si="136"/>
        <v>0.68300666237889518</v>
      </c>
      <c r="BF113" s="56">
        <f t="shared" si="137"/>
        <v>0.35542922196368115</v>
      </c>
      <c r="BG113" s="56">
        <f t="shared" si="144"/>
        <v>0.54278692991354349</v>
      </c>
      <c r="BH113" s="56">
        <f t="shared" si="144"/>
        <v>0.54277917699792655</v>
      </c>
      <c r="BI113" s="56">
        <f t="shared" si="144"/>
        <v>0.54274145151126851</v>
      </c>
      <c r="BJ113" s="56">
        <f t="shared" si="144"/>
        <v>0.54255789251896036</v>
      </c>
      <c r="BK113" s="56">
        <f t="shared" si="144"/>
        <v>0.54166504843406649</v>
      </c>
      <c r="BL113" s="56">
        <f t="shared" si="144"/>
        <v>0.53732900070549183</v>
      </c>
      <c r="BM113" s="56">
        <f t="shared" si="144"/>
        <v>0.51642711583367285</v>
      </c>
      <c r="BN113" s="56">
        <f t="shared" si="138"/>
        <v>0.41882267536734563</v>
      </c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</row>
    <row r="114" spans="1:102" s="62" customFormat="1" ht="12.95" customHeight="1" x14ac:dyDescent="0.2">
      <c r="A114" s="59" t="s">
        <v>165</v>
      </c>
      <c r="B114" s="62" t="s">
        <v>131</v>
      </c>
      <c r="C114" s="59">
        <v>32799.296999999999</v>
      </c>
      <c r="D114" s="59" t="s">
        <v>150</v>
      </c>
      <c r="E114" s="62">
        <f t="shared" si="110"/>
        <v>-3638.986818091229</v>
      </c>
      <c r="F114" s="73">
        <f t="shared" si="111"/>
        <v>-3639</v>
      </c>
      <c r="G114" s="62">
        <f t="shared" si="112"/>
        <v>3.4910200003650971E-2</v>
      </c>
      <c r="I114" s="62">
        <f t="shared" si="113"/>
        <v>3.4910200003650971E-2</v>
      </c>
      <c r="P114" s="136"/>
      <c r="Q114" s="137">
        <f t="shared" si="114"/>
        <v>17780.796999999999</v>
      </c>
      <c r="S114" s="63">
        <v>0.1</v>
      </c>
      <c r="X114" s="138">
        <f t="shared" si="115"/>
        <v>1.3834534678574543E-5</v>
      </c>
      <c r="Y114" s="73">
        <f t="shared" si="116"/>
        <v>4.6672229878878521E-2</v>
      </c>
      <c r="Z114" s="56">
        <f t="shared" si="117"/>
        <v>-3639</v>
      </c>
      <c r="AA114" s="56">
        <f t="shared" si="118"/>
        <v>2.9131698928159862E-2</v>
      </c>
      <c r="AB114" s="56">
        <f t="shared" si="119"/>
        <v>1.373009907986604E-3</v>
      </c>
      <c r="AC114" s="56">
        <f t="shared" si="120"/>
        <v>3.4910200003650971E-2</v>
      </c>
      <c r="AD114" s="56">
        <f t="shared" si="121"/>
        <v>5.7785010754911083E-3</v>
      </c>
      <c r="AE114" s="140">
        <f t="shared" si="122"/>
        <v>3.3391074679451893E-6</v>
      </c>
      <c r="AF114" s="56">
        <f t="shared" si="123"/>
        <v>3.4910200003650971E-2</v>
      </c>
      <c r="AG114" s="69"/>
      <c r="AH114" s="56">
        <f t="shared" si="124"/>
        <v>3.3537190095664367E-2</v>
      </c>
      <c r="AI114" s="56">
        <f t="shared" si="125"/>
        <v>0.71001574623159502</v>
      </c>
      <c r="AJ114" s="56">
        <f t="shared" si="126"/>
        <v>0.93240211396801254</v>
      </c>
      <c r="AK114" s="56">
        <f t="shared" si="127"/>
        <v>7.3199644297779434E-2</v>
      </c>
      <c r="AL114" s="56">
        <f t="shared" si="128"/>
        <v>2.8943317466296441</v>
      </c>
      <c r="AM114" s="56">
        <f t="shared" si="129"/>
        <v>8.0473697482471085</v>
      </c>
      <c r="AN114" s="56">
        <f t="shared" si="143"/>
        <v>2.8064209475512674</v>
      </c>
      <c r="AO114" s="56">
        <f t="shared" si="143"/>
        <v>2.8063578807424032</v>
      </c>
      <c r="AP114" s="56">
        <f t="shared" si="143"/>
        <v>2.8065811715671285</v>
      </c>
      <c r="AQ114" s="56">
        <f t="shared" si="143"/>
        <v>2.8057905223692932</v>
      </c>
      <c r="AR114" s="56">
        <f t="shared" si="143"/>
        <v>2.8085891503908025</v>
      </c>
      <c r="AS114" s="56">
        <f t="shared" si="143"/>
        <v>2.7986705947808548</v>
      </c>
      <c r="AT114" s="56">
        <f t="shared" si="143"/>
        <v>2.8336728529003894</v>
      </c>
      <c r="AU114" s="56">
        <f t="shared" si="130"/>
        <v>2.7080262394223724</v>
      </c>
      <c r="AV114" s="56"/>
      <c r="AW114" s="56"/>
      <c r="AX114" s="56"/>
      <c r="AY114" s="56"/>
      <c r="AZ114" s="56">
        <f t="shared" si="131"/>
        <v>1.3834534678574534E-5</v>
      </c>
      <c r="BA114" s="56">
        <f t="shared" si="132"/>
        <v>1.7540530950718655E-2</v>
      </c>
      <c r="BB114" s="56">
        <f t="shared" si="133"/>
        <v>1.0706530958272487</v>
      </c>
      <c r="BC114" s="56">
        <f t="shared" si="134"/>
        <v>0.97545897703249906</v>
      </c>
      <c r="BD114" s="56">
        <f t="shared" si="135"/>
        <v>0.22936464428944933</v>
      </c>
      <c r="BE114" s="56">
        <f t="shared" si="136"/>
        <v>1.2719813544379339</v>
      </c>
      <c r="BF114" s="56">
        <f t="shared" si="137"/>
        <v>0.73833046369187627</v>
      </c>
      <c r="BG114" s="56">
        <f t="shared" si="144"/>
        <v>1.0482095892830841</v>
      </c>
      <c r="BH114" s="56">
        <f t="shared" si="144"/>
        <v>1.0482089367147334</v>
      </c>
      <c r="BI114" s="56">
        <f t="shared" si="144"/>
        <v>1.0482034891251442</v>
      </c>
      <c r="BJ114" s="56">
        <f t="shared" si="144"/>
        <v>1.0481580150830656</v>
      </c>
      <c r="BK114" s="56">
        <f t="shared" si="144"/>
        <v>1.0477785580602568</v>
      </c>
      <c r="BL114" s="56">
        <f t="shared" si="144"/>
        <v>1.0446218663211035</v>
      </c>
      <c r="BM114" s="56">
        <f t="shared" si="144"/>
        <v>1.0189953794608788</v>
      </c>
      <c r="BN114" s="56">
        <f t="shared" si="138"/>
        <v>0.84024223243627993</v>
      </c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</row>
    <row r="115" spans="1:102" s="62" customFormat="1" ht="12.95" customHeight="1" x14ac:dyDescent="0.2">
      <c r="A115" s="59" t="s">
        <v>166</v>
      </c>
      <c r="B115" s="62" t="s">
        <v>131</v>
      </c>
      <c r="C115" s="59">
        <v>32955.542999999998</v>
      </c>
      <c r="D115" s="59" t="s">
        <v>150</v>
      </c>
      <c r="E115" s="62">
        <f t="shared" si="110"/>
        <v>-3579.9891464160705</v>
      </c>
      <c r="F115" s="73">
        <f t="shared" si="111"/>
        <v>-3580</v>
      </c>
      <c r="G115" s="62">
        <f t="shared" si="112"/>
        <v>2.8744000002916437E-2</v>
      </c>
      <c r="I115" s="62">
        <f t="shared" si="113"/>
        <v>2.8744000002916437E-2</v>
      </c>
      <c r="P115" s="136"/>
      <c r="Q115" s="137">
        <f t="shared" si="114"/>
        <v>17937.042999999998</v>
      </c>
      <c r="S115" s="63">
        <v>0.1</v>
      </c>
      <c r="X115" s="138">
        <f t="shared" si="115"/>
        <v>3.4993486451089745E-5</v>
      </c>
      <c r="Y115" s="73">
        <f t="shared" si="116"/>
        <v>4.7450546036615374E-2</v>
      </c>
      <c r="Z115" s="56">
        <f t="shared" si="117"/>
        <v>-3580</v>
      </c>
      <c r="AA115" s="56">
        <f t="shared" si="118"/>
        <v>2.9005974176715854E-2</v>
      </c>
      <c r="AB115" s="56">
        <f t="shared" si="119"/>
        <v>-4.5271370657051016E-3</v>
      </c>
      <c r="AC115" s="56">
        <f t="shared" si="120"/>
        <v>2.8744000002916437E-2</v>
      </c>
      <c r="AD115" s="56">
        <f t="shared" si="121"/>
        <v>-2.6197417379941745E-4</v>
      </c>
      <c r="AE115" s="140">
        <f t="shared" si="122"/>
        <v>6.8630467737887383E-9</v>
      </c>
      <c r="AF115" s="56">
        <f t="shared" si="123"/>
        <v>2.8744000002916437E-2</v>
      </c>
      <c r="AG115" s="69"/>
      <c r="AH115" s="56">
        <f t="shared" si="124"/>
        <v>3.3271137068621538E-2</v>
      </c>
      <c r="AI115" s="56">
        <f t="shared" si="125"/>
        <v>0.70853909993061748</v>
      </c>
      <c r="AJ115" s="56">
        <f t="shared" si="126"/>
        <v>0.9245873019074764</v>
      </c>
      <c r="AK115" s="56">
        <f t="shared" si="127"/>
        <v>6.7079051049381833E-2</v>
      </c>
      <c r="AL115" s="56">
        <f t="shared" si="128"/>
        <v>2.9153840063436491</v>
      </c>
      <c r="AM115" s="56">
        <f t="shared" si="129"/>
        <v>8.8036613542823545</v>
      </c>
      <c r="AN115" s="56">
        <f t="shared" si="143"/>
        <v>2.8347440901810246</v>
      </c>
      <c r="AO115" s="56">
        <f t="shared" si="143"/>
        <v>2.8346825232338602</v>
      </c>
      <c r="AP115" s="56">
        <f t="shared" si="143"/>
        <v>2.8348984608100092</v>
      </c>
      <c r="AQ115" s="56">
        <f t="shared" si="143"/>
        <v>2.8341410245294556</v>
      </c>
      <c r="AR115" s="56">
        <f t="shared" si="143"/>
        <v>2.8367970582465372</v>
      </c>
      <c r="AS115" s="56">
        <f t="shared" si="143"/>
        <v>2.8274734768188203</v>
      </c>
      <c r="AT115" s="56">
        <f t="shared" si="143"/>
        <v>2.8600845568006581</v>
      </c>
      <c r="AU115" s="56">
        <f t="shared" si="130"/>
        <v>2.7443875505831636</v>
      </c>
      <c r="AV115" s="56"/>
      <c r="AW115" s="56"/>
      <c r="AX115" s="56"/>
      <c r="AY115" s="56"/>
      <c r="AZ115" s="56">
        <f t="shared" si="131"/>
        <v>3.4993486451089732E-5</v>
      </c>
      <c r="BA115" s="56">
        <f t="shared" si="132"/>
        <v>1.8444571859899516E-2</v>
      </c>
      <c r="BB115" s="56">
        <f t="shared" si="133"/>
        <v>1.0388588585363199</v>
      </c>
      <c r="BC115" s="56">
        <f t="shared" si="134"/>
        <v>0.99632031237880492</v>
      </c>
      <c r="BD115" s="56">
        <f t="shared" si="135"/>
        <v>0.23683325170519082</v>
      </c>
      <c r="BE115" s="56">
        <f t="shared" si="136"/>
        <v>1.4081685053555282</v>
      </c>
      <c r="BF115" s="56">
        <f t="shared" si="137"/>
        <v>0.84929434534834602</v>
      </c>
      <c r="BG115" s="56">
        <f t="shared" si="144"/>
        <v>1.173552499897351</v>
      </c>
      <c r="BH115" s="56">
        <f t="shared" si="144"/>
        <v>1.1735523330276931</v>
      </c>
      <c r="BI115" s="56">
        <f t="shared" si="144"/>
        <v>1.173550535851315</v>
      </c>
      <c r="BJ115" s="56">
        <f t="shared" si="144"/>
        <v>1.1735311808555673</v>
      </c>
      <c r="BK115" s="56">
        <f t="shared" si="144"/>
        <v>1.1733227905040722</v>
      </c>
      <c r="BL115" s="56">
        <f t="shared" si="144"/>
        <v>1.1710856200555211</v>
      </c>
      <c r="BM115" s="56">
        <f t="shared" si="144"/>
        <v>1.1477732240643128</v>
      </c>
      <c r="BN115" s="56">
        <f t="shared" si="138"/>
        <v>0.95224112372937508</v>
      </c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</row>
    <row r="116" spans="1:102" s="62" customFormat="1" ht="12.95" customHeight="1" x14ac:dyDescent="0.2">
      <c r="A116" s="59" t="s">
        <v>166</v>
      </c>
      <c r="B116" s="62" t="s">
        <v>131</v>
      </c>
      <c r="C116" s="59">
        <v>33183.315999999999</v>
      </c>
      <c r="D116" s="59" t="s">
        <v>150</v>
      </c>
      <c r="E116" s="62">
        <f t="shared" si="110"/>
        <v>-3493.9832539742411</v>
      </c>
      <c r="F116" s="73">
        <f t="shared" si="111"/>
        <v>-3494</v>
      </c>
      <c r="G116" s="62">
        <f t="shared" si="112"/>
        <v>4.434919999766862E-2</v>
      </c>
      <c r="I116" s="62">
        <f t="shared" si="113"/>
        <v>4.434919999766862E-2</v>
      </c>
      <c r="P116" s="136"/>
      <c r="Q116" s="137">
        <f t="shared" si="114"/>
        <v>18164.815999999999</v>
      </c>
      <c r="S116" s="63">
        <v>0.1</v>
      </c>
      <c r="X116" s="138">
        <f t="shared" si="115"/>
        <v>1.3400006056963101E-6</v>
      </c>
      <c r="Y116" s="73">
        <f t="shared" si="116"/>
        <v>4.8009801868531266E-2</v>
      </c>
      <c r="Z116" s="56">
        <f t="shared" si="117"/>
        <v>-3494</v>
      </c>
      <c r="AA116" s="56">
        <f t="shared" si="118"/>
        <v>2.8786384729124551E-2</v>
      </c>
      <c r="AB116" s="56">
        <f t="shared" si="119"/>
        <v>1.1512488859899007E-2</v>
      </c>
      <c r="AC116" s="56">
        <f t="shared" si="120"/>
        <v>4.434919999766862E-2</v>
      </c>
      <c r="AD116" s="56">
        <f t="shared" si="121"/>
        <v>1.556281526854407E-2</v>
      </c>
      <c r="AE116" s="140">
        <f t="shared" si="122"/>
        <v>2.4220121908282844E-5</v>
      </c>
      <c r="AF116" s="56">
        <f t="shared" si="123"/>
        <v>4.434919999766862E-2</v>
      </c>
      <c r="AG116" s="69"/>
      <c r="AH116" s="56">
        <f t="shared" si="124"/>
        <v>3.2836711137769613E-2</v>
      </c>
      <c r="AI116" s="56">
        <f t="shared" si="125"/>
        <v>0.70662681821627626</v>
      </c>
      <c r="AJ116" s="56">
        <f t="shared" si="126"/>
        <v>0.91252371982395741</v>
      </c>
      <c r="AK116" s="56">
        <f t="shared" si="127"/>
        <v>5.8148358266027871E-2</v>
      </c>
      <c r="AL116" s="56">
        <f t="shared" si="128"/>
        <v>2.9459225778214262</v>
      </c>
      <c r="AM116" s="56">
        <f t="shared" si="129"/>
        <v>10.188654482887577</v>
      </c>
      <c r="AN116" s="56">
        <f t="shared" si="143"/>
        <v>2.8759289594574651</v>
      </c>
      <c r="AO116" s="56">
        <f t="shared" si="143"/>
        <v>2.8758710609136822</v>
      </c>
      <c r="AP116" s="56">
        <f t="shared" si="143"/>
        <v>2.8760716854912896</v>
      </c>
      <c r="AQ116" s="56">
        <f t="shared" si="143"/>
        <v>2.8753764533030859</v>
      </c>
      <c r="AR116" s="56">
        <f t="shared" si="143"/>
        <v>2.8777851080603831</v>
      </c>
      <c r="AS116" s="56">
        <f t="shared" si="143"/>
        <v>2.8694334502149115</v>
      </c>
      <c r="AT116" s="56">
        <f t="shared" si="143"/>
        <v>2.8983126555846725</v>
      </c>
      <c r="AU116" s="56">
        <f t="shared" si="130"/>
        <v>2.7973887838005878</v>
      </c>
      <c r="AV116" s="56"/>
      <c r="AW116" s="56"/>
      <c r="AX116" s="56"/>
      <c r="AY116" s="56"/>
      <c r="AZ116" s="56">
        <f t="shared" si="131"/>
        <v>1.3400006056963075E-6</v>
      </c>
      <c r="BA116" s="56">
        <f t="shared" si="132"/>
        <v>1.9223417139406711E-2</v>
      </c>
      <c r="BB116" s="56">
        <f t="shared" si="133"/>
        <v>0.99476841385614367</v>
      </c>
      <c r="BC116" s="56">
        <f t="shared" si="134"/>
        <v>0.99514151021556363</v>
      </c>
      <c r="BD116" s="56">
        <f t="shared" si="135"/>
        <v>0.23994297344664922</v>
      </c>
      <c r="BE116" s="56">
        <f t="shared" si="136"/>
        <v>1.5925963290591398</v>
      </c>
      <c r="BF116" s="56">
        <f t="shared" si="137"/>
        <v>1.0220411234437878</v>
      </c>
      <c r="BG116" s="56">
        <f t="shared" si="144"/>
        <v>1.3496488805886422</v>
      </c>
      <c r="BH116" s="56">
        <f t="shared" si="144"/>
        <v>1.3496488731500991</v>
      </c>
      <c r="BI116" s="56">
        <f t="shared" si="144"/>
        <v>1.3496487318507047</v>
      </c>
      <c r="BJ116" s="56">
        <f t="shared" si="144"/>
        <v>1.3496460478044987</v>
      </c>
      <c r="BK116" s="56">
        <f t="shared" si="144"/>
        <v>1.3495950692110594</v>
      </c>
      <c r="BL116" s="56">
        <f t="shared" si="144"/>
        <v>1.3486290078526557</v>
      </c>
      <c r="BM116" s="56">
        <f t="shared" si="144"/>
        <v>1.3310444682329912</v>
      </c>
      <c r="BN116" s="56">
        <f t="shared" si="138"/>
        <v>1.1154937449362592</v>
      </c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</row>
    <row r="117" spans="1:102" s="62" customFormat="1" ht="12.95" customHeight="1" x14ac:dyDescent="0.2">
      <c r="A117" s="59" t="s">
        <v>166</v>
      </c>
      <c r="B117" s="62" t="s">
        <v>131</v>
      </c>
      <c r="C117" s="59">
        <v>33514.358</v>
      </c>
      <c r="D117" s="59" t="s">
        <v>150</v>
      </c>
      <c r="E117" s="62">
        <f t="shared" si="110"/>
        <v>-3368.9835277304451</v>
      </c>
      <c r="F117" s="73">
        <f t="shared" si="111"/>
        <v>-3369</v>
      </c>
      <c r="G117" s="62">
        <f t="shared" si="112"/>
        <v>4.3624200006888714E-2</v>
      </c>
      <c r="I117" s="62">
        <f t="shared" ref="I117:I135" si="145">G117</f>
        <v>4.3624200006888714E-2</v>
      </c>
      <c r="P117" s="136"/>
      <c r="Q117" s="137">
        <f t="shared" si="114"/>
        <v>18495.858</v>
      </c>
      <c r="S117" s="63">
        <v>0.1</v>
      </c>
      <c r="X117" s="138">
        <f t="shared" si="115"/>
        <v>1.6711574043856226E-6</v>
      </c>
      <c r="Y117" s="73">
        <f t="shared" si="116"/>
        <v>4.7712179219636282E-2</v>
      </c>
      <c r="Z117" s="56">
        <f t="shared" si="117"/>
        <v>-3369</v>
      </c>
      <c r="AA117" s="56">
        <f t="shared" si="118"/>
        <v>2.8392274788895666E-2</v>
      </c>
      <c r="AB117" s="56">
        <f t="shared" si="119"/>
        <v>1.1515625661146528E-2</v>
      </c>
      <c r="AC117" s="56">
        <f t="shared" si="120"/>
        <v>4.3624200006888714E-2</v>
      </c>
      <c r="AD117" s="56">
        <f t="shared" si="121"/>
        <v>1.5231925217993048E-2</v>
      </c>
      <c r="AE117" s="140">
        <f t="shared" si="122"/>
        <v>2.3201154584653255E-5</v>
      </c>
      <c r="AF117" s="56">
        <f t="shared" si="123"/>
        <v>4.3624200006888714E-2</v>
      </c>
      <c r="AG117" s="69"/>
      <c r="AH117" s="56">
        <f t="shared" si="124"/>
        <v>3.2108574345742186E-2</v>
      </c>
      <c r="AI117" s="56">
        <f t="shared" si="125"/>
        <v>0.70434758228850747</v>
      </c>
      <c r="AJ117" s="56">
        <f t="shared" si="126"/>
        <v>0.89359491730100538</v>
      </c>
      <c r="AK117" s="56">
        <f t="shared" si="127"/>
        <v>4.5152001730702065E-2</v>
      </c>
      <c r="AL117" s="56">
        <f t="shared" si="128"/>
        <v>2.9900437439259306</v>
      </c>
      <c r="AM117" s="56">
        <f t="shared" si="129"/>
        <v>13.171791819875965</v>
      </c>
      <c r="AN117" s="56">
        <f t="shared" si="143"/>
        <v>2.9356104641629623</v>
      </c>
      <c r="AO117" s="56">
        <f t="shared" si="143"/>
        <v>2.9355609566520933</v>
      </c>
      <c r="AP117" s="56">
        <f t="shared" si="143"/>
        <v>2.9357300627224769</v>
      </c>
      <c r="AQ117" s="56">
        <f t="shared" si="143"/>
        <v>2.9351524112933176</v>
      </c>
      <c r="AR117" s="56">
        <f t="shared" si="143"/>
        <v>2.9371253305953164</v>
      </c>
      <c r="AS117" s="56">
        <f t="shared" si="143"/>
        <v>2.9303836118443427</v>
      </c>
      <c r="AT117" s="56">
        <f t="shared" si="143"/>
        <v>2.953382730159205</v>
      </c>
      <c r="AU117" s="56">
        <f t="shared" si="130"/>
        <v>2.8744254599887049</v>
      </c>
      <c r="AV117" s="56"/>
      <c r="AW117" s="56"/>
      <c r="AX117" s="56"/>
      <c r="AY117" s="56"/>
      <c r="AZ117" s="56">
        <f t="shared" si="131"/>
        <v>1.6711574043856226E-6</v>
      </c>
      <c r="BA117" s="56">
        <f t="shared" si="132"/>
        <v>1.9319904430740616E-2</v>
      </c>
      <c r="BB117" s="56">
        <f t="shared" si="133"/>
        <v>0.93746732524547305</v>
      </c>
      <c r="BC117" s="56">
        <f t="shared" si="134"/>
        <v>0.94261804340247812</v>
      </c>
      <c r="BD117" s="56">
        <f t="shared" si="135"/>
        <v>0.23171030315470337</v>
      </c>
      <c r="BE117" s="56">
        <f t="shared" si="136"/>
        <v>1.8343910744311154</v>
      </c>
      <c r="BF117" s="56">
        <f t="shared" si="137"/>
        <v>1.3056505068423239</v>
      </c>
      <c r="BG117" s="56">
        <f t="shared" si="144"/>
        <v>1.5927218464755422</v>
      </c>
      <c r="BH117" s="56">
        <f t="shared" si="144"/>
        <v>1.5927218464755619</v>
      </c>
      <c r="BI117" s="56">
        <f t="shared" si="144"/>
        <v>1.5927218464717823</v>
      </c>
      <c r="BJ117" s="56">
        <f t="shared" si="144"/>
        <v>1.5927218471901128</v>
      </c>
      <c r="BK117" s="56">
        <f t="shared" si="144"/>
        <v>1.5927217106691851</v>
      </c>
      <c r="BL117" s="56">
        <f t="shared" si="144"/>
        <v>1.5927476416460788</v>
      </c>
      <c r="BM117" s="56">
        <f t="shared" si="144"/>
        <v>1.5870983293167231</v>
      </c>
      <c r="BN117" s="56">
        <f t="shared" si="138"/>
        <v>1.3527795315741731</v>
      </c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</row>
    <row r="118" spans="1:102" s="62" customFormat="1" ht="12.95" customHeight="1" x14ac:dyDescent="0.2">
      <c r="A118" s="59" t="s">
        <v>167</v>
      </c>
      <c r="B118" s="62" t="s">
        <v>131</v>
      </c>
      <c r="C118" s="59">
        <v>33625.589500000002</v>
      </c>
      <c r="D118" s="59" t="s">
        <v>150</v>
      </c>
      <c r="E118" s="62">
        <f t="shared" si="110"/>
        <v>-3326.9830956109954</v>
      </c>
      <c r="F118" s="73">
        <f t="shared" si="111"/>
        <v>-3327</v>
      </c>
      <c r="G118" s="62">
        <f t="shared" si="112"/>
        <v>4.4768600004317705E-2</v>
      </c>
      <c r="I118" s="62">
        <f t="shared" si="145"/>
        <v>4.4768600004317705E-2</v>
      </c>
      <c r="P118" s="136"/>
      <c r="Q118" s="137">
        <f t="shared" si="114"/>
        <v>18607.089500000002</v>
      </c>
      <c r="S118" s="63">
        <v>0.1</v>
      </c>
      <c r="X118" s="138">
        <f t="shared" si="115"/>
        <v>6.6478166314741216E-7</v>
      </c>
      <c r="Y118" s="73">
        <f t="shared" si="116"/>
        <v>4.7346936024210015E-2</v>
      </c>
      <c r="Z118" s="56">
        <f t="shared" si="117"/>
        <v>-3327</v>
      </c>
      <c r="AA118" s="56">
        <f t="shared" si="118"/>
        <v>2.8240396590993484E-2</v>
      </c>
      <c r="AB118" s="56">
        <f t="shared" si="119"/>
        <v>1.2929924797303649E-2</v>
      </c>
      <c r="AC118" s="56">
        <f t="shared" si="120"/>
        <v>4.4768600004317705E-2</v>
      </c>
      <c r="AD118" s="56">
        <f t="shared" si="121"/>
        <v>1.652820341332422E-2</v>
      </c>
      <c r="AE118" s="140">
        <f t="shared" si="122"/>
        <v>2.7318150807222245E-5</v>
      </c>
      <c r="AF118" s="56">
        <f t="shared" si="123"/>
        <v>4.4768600004317705E-2</v>
      </c>
      <c r="AG118" s="69"/>
      <c r="AH118" s="56">
        <f t="shared" si="124"/>
        <v>3.1838675207014056E-2</v>
      </c>
      <c r="AI118" s="56">
        <f t="shared" si="125"/>
        <v>0.70371315469070872</v>
      </c>
      <c r="AJ118" s="56">
        <f t="shared" si="126"/>
        <v>0.88687002700923923</v>
      </c>
      <c r="AK118" s="56">
        <f t="shared" si="127"/>
        <v>4.0781866749920848E-2</v>
      </c>
      <c r="AL118" s="56">
        <f t="shared" si="128"/>
        <v>3.004808960084016</v>
      </c>
      <c r="AM118" s="56">
        <f t="shared" si="129"/>
        <v>14.598821537428554</v>
      </c>
      <c r="AN118" s="56">
        <f t="shared" si="143"/>
        <v>2.9556230813222499</v>
      </c>
      <c r="AO118" s="56">
        <f t="shared" si="143"/>
        <v>2.9555771553377541</v>
      </c>
      <c r="AP118" s="56">
        <f t="shared" si="143"/>
        <v>2.9557334059131479</v>
      </c>
      <c r="AQ118" s="56">
        <f t="shared" si="143"/>
        <v>2.9552017873696679</v>
      </c>
      <c r="AR118" s="56">
        <f t="shared" si="143"/>
        <v>2.9570103208377407</v>
      </c>
      <c r="AS118" s="56">
        <f t="shared" si="143"/>
        <v>2.9508552681946969</v>
      </c>
      <c r="AT118" s="56">
        <f t="shared" si="143"/>
        <v>2.9717745933794721</v>
      </c>
      <c r="AU118" s="56">
        <f t="shared" si="130"/>
        <v>2.9003097831879123</v>
      </c>
      <c r="AV118" s="56"/>
      <c r="AW118" s="56"/>
      <c r="AX118" s="56"/>
      <c r="AY118" s="56"/>
      <c r="AZ118" s="56">
        <f t="shared" si="131"/>
        <v>6.6478166314741216E-7</v>
      </c>
      <c r="BA118" s="56">
        <f t="shared" si="132"/>
        <v>1.9106539433216531E-2</v>
      </c>
      <c r="BB118" s="56">
        <f t="shared" si="133"/>
        <v>0.92024108377752534</v>
      </c>
      <c r="BC118" s="56">
        <f t="shared" si="134"/>
        <v>0.91487975163674295</v>
      </c>
      <c r="BD118" s="56">
        <f t="shared" si="135"/>
        <v>0.22635926153576369</v>
      </c>
      <c r="BE118" s="56">
        <f t="shared" si="136"/>
        <v>1.9095679868090001</v>
      </c>
      <c r="BF118" s="56">
        <f t="shared" si="137"/>
        <v>1.4126168907471641</v>
      </c>
      <c r="BG118" s="56">
        <f t="shared" si="144"/>
        <v>1.6712965405444311</v>
      </c>
      <c r="BH118" s="56">
        <f t="shared" si="144"/>
        <v>1.6712965405533393</v>
      </c>
      <c r="BI118" s="56">
        <f t="shared" si="144"/>
        <v>1.671296540183391</v>
      </c>
      <c r="BJ118" s="56">
        <f t="shared" si="144"/>
        <v>1.6712965555470276</v>
      </c>
      <c r="BK118" s="56">
        <f t="shared" si="144"/>
        <v>1.6712959175062438</v>
      </c>
      <c r="BL118" s="56">
        <f t="shared" si="144"/>
        <v>1.6713224114846303</v>
      </c>
      <c r="BM118" s="56">
        <f t="shared" si="144"/>
        <v>1.670216356646014</v>
      </c>
      <c r="BN118" s="56">
        <f t="shared" si="138"/>
        <v>1.432507555884512</v>
      </c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</row>
    <row r="119" spans="1:102" s="62" customFormat="1" ht="12.95" customHeight="1" x14ac:dyDescent="0.2">
      <c r="A119" s="59" t="s">
        <v>166</v>
      </c>
      <c r="B119" s="62" t="s">
        <v>131</v>
      </c>
      <c r="C119" s="59">
        <v>33890.421999999999</v>
      </c>
      <c r="D119" s="59" t="s">
        <v>150</v>
      </c>
      <c r="E119" s="62">
        <f t="shared" si="110"/>
        <v>-3226.9837299702017</v>
      </c>
      <c r="F119" s="73">
        <f t="shared" si="111"/>
        <v>-3227</v>
      </c>
      <c r="G119" s="62">
        <f t="shared" si="112"/>
        <v>4.3088600003102329E-2</v>
      </c>
      <c r="I119" s="62">
        <f t="shared" si="145"/>
        <v>4.3088600003102329E-2</v>
      </c>
      <c r="P119" s="136"/>
      <c r="Q119" s="137">
        <f t="shared" si="114"/>
        <v>18871.921999999999</v>
      </c>
      <c r="S119" s="63">
        <v>0.1</v>
      </c>
      <c r="X119" s="138">
        <f t="shared" si="115"/>
        <v>8.5140495335088889E-7</v>
      </c>
      <c r="Y119" s="73">
        <f t="shared" si="116"/>
        <v>4.6006484430818562E-2</v>
      </c>
      <c r="Z119" s="56">
        <f t="shared" si="117"/>
        <v>-3227</v>
      </c>
      <c r="AA119" s="56">
        <f t="shared" si="118"/>
        <v>2.7840393983486204E-2</v>
      </c>
      <c r="AB119" s="56">
        <f t="shared" si="119"/>
        <v>1.1942647414462489E-2</v>
      </c>
      <c r="AC119" s="56">
        <f t="shared" si="120"/>
        <v>4.3088600003102329E-2</v>
      </c>
      <c r="AD119" s="56">
        <f t="shared" si="121"/>
        <v>1.5248206019616125E-2</v>
      </c>
      <c r="AE119" s="140">
        <f t="shared" si="122"/>
        <v>2.3250778681665744E-5</v>
      </c>
      <c r="AF119" s="56">
        <f t="shared" si="123"/>
        <v>4.3088600003102329E-2</v>
      </c>
      <c r="AG119" s="69"/>
      <c r="AH119" s="56">
        <f t="shared" si="124"/>
        <v>3.1145952588639839E-2</v>
      </c>
      <c r="AI119" s="56">
        <f t="shared" si="125"/>
        <v>0.7024657577860236</v>
      </c>
      <c r="AJ119" s="56">
        <f t="shared" si="126"/>
        <v>0.87013063542870872</v>
      </c>
      <c r="AK119" s="56">
        <f t="shared" si="127"/>
        <v>3.0371533861413391E-2</v>
      </c>
      <c r="AL119" s="56">
        <f t="shared" si="128"/>
        <v>3.0398675553498293</v>
      </c>
      <c r="AM119" s="56">
        <f t="shared" si="129"/>
        <v>19.643874236722738</v>
      </c>
      <c r="AN119" s="56">
        <f t="shared" si="143"/>
        <v>3.003206424474254</v>
      </c>
      <c r="AO119" s="56">
        <f t="shared" si="143"/>
        <v>3.0031703839571455</v>
      </c>
      <c r="AP119" s="56">
        <f t="shared" si="143"/>
        <v>3.0032920511557837</v>
      </c>
      <c r="AQ119" s="56">
        <f t="shared" si="143"/>
        <v>3.0028813132807057</v>
      </c>
      <c r="AR119" s="56">
        <f t="shared" si="143"/>
        <v>3.0042678345715279</v>
      </c>
      <c r="AS119" s="56">
        <f t="shared" si="143"/>
        <v>2.999586295194383</v>
      </c>
      <c r="AT119" s="56">
        <f t="shared" si="143"/>
        <v>3.0153813999131001</v>
      </c>
      <c r="AU119" s="56">
        <f t="shared" si="130"/>
        <v>2.9619391241384059</v>
      </c>
      <c r="AV119" s="56"/>
      <c r="AW119" s="56"/>
      <c r="AX119" s="56"/>
      <c r="AY119" s="56"/>
      <c r="AZ119" s="56">
        <f t="shared" si="131"/>
        <v>8.514049533508909E-7</v>
      </c>
      <c r="BA119" s="56">
        <f t="shared" si="132"/>
        <v>1.8166090447332361E-2</v>
      </c>
      <c r="BB119" s="56">
        <f t="shared" si="133"/>
        <v>0.8833899855527525</v>
      </c>
      <c r="BC119" s="56">
        <f t="shared" si="134"/>
        <v>0.83416529133514727</v>
      </c>
      <c r="BD119" s="56">
        <f t="shared" si="135"/>
        <v>0.20976678605206481</v>
      </c>
      <c r="BE119" s="56">
        <f t="shared" si="136"/>
        <v>2.0781603968380771</v>
      </c>
      <c r="BF119" s="56">
        <f t="shared" si="137"/>
        <v>1.7000308826714621</v>
      </c>
      <c r="BG119" s="56">
        <f t="shared" si="144"/>
        <v>1.8528526193893398</v>
      </c>
      <c r="BH119" s="56">
        <f t="shared" si="144"/>
        <v>1.8528526061932173</v>
      </c>
      <c r="BI119" s="56">
        <f t="shared" si="144"/>
        <v>1.8528528037413639</v>
      </c>
      <c r="BJ119" s="56">
        <f t="shared" si="144"/>
        <v>1.8528498463986933</v>
      </c>
      <c r="BK119" s="56">
        <f t="shared" si="144"/>
        <v>1.8528941153653287</v>
      </c>
      <c r="BL119" s="56">
        <f t="shared" si="144"/>
        <v>1.8522307370210693</v>
      </c>
      <c r="BM119" s="56">
        <f t="shared" si="144"/>
        <v>1.8620174929104545</v>
      </c>
      <c r="BN119" s="56">
        <f t="shared" si="138"/>
        <v>1.6223361851948432</v>
      </c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</row>
    <row r="120" spans="1:102" s="62" customFormat="1" ht="12.95" customHeight="1" x14ac:dyDescent="0.2">
      <c r="A120" s="59" t="s">
        <v>168</v>
      </c>
      <c r="B120" s="62" t="s">
        <v>131</v>
      </c>
      <c r="C120" s="59">
        <v>34605.474999999999</v>
      </c>
      <c r="D120" s="59" t="s">
        <v>150</v>
      </c>
      <c r="E120" s="62">
        <f t="shared" si="110"/>
        <v>-2956.9834603675395</v>
      </c>
      <c r="F120" s="73">
        <f t="shared" si="111"/>
        <v>-2957</v>
      </c>
      <c r="G120" s="62">
        <f t="shared" si="112"/>
        <v>4.3802600004710257E-2</v>
      </c>
      <c r="I120" s="62">
        <f t="shared" si="145"/>
        <v>4.3802600004710257E-2</v>
      </c>
      <c r="P120" s="136"/>
      <c r="Q120" s="137">
        <f t="shared" si="114"/>
        <v>19586.974999999999</v>
      </c>
      <c r="S120" s="63">
        <v>0.1</v>
      </c>
      <c r="X120" s="138">
        <f t="shared" si="115"/>
        <v>1.6458240554948704E-6</v>
      </c>
      <c r="Y120" s="73">
        <f t="shared" si="116"/>
        <v>3.9745724291190221E-2</v>
      </c>
      <c r="Z120" s="56">
        <f t="shared" si="117"/>
        <v>-2957</v>
      </c>
      <c r="AA120" s="56">
        <f t="shared" si="118"/>
        <v>2.6501188755344299E-2</v>
      </c>
      <c r="AB120" s="56">
        <f t="shared" si="119"/>
        <v>1.4868633666752649E-2</v>
      </c>
      <c r="AC120" s="56">
        <f t="shared" si="120"/>
        <v>4.3802600004710257E-2</v>
      </c>
      <c r="AD120" s="56">
        <f t="shared" si="121"/>
        <v>1.7301411249365958E-2</v>
      </c>
      <c r="AE120" s="140">
        <f t="shared" si="122"/>
        <v>2.993388312196869E-5</v>
      </c>
      <c r="AF120" s="56">
        <f t="shared" si="123"/>
        <v>4.3802600004710257E-2</v>
      </c>
      <c r="AG120" s="69"/>
      <c r="AH120" s="56">
        <f t="shared" si="124"/>
        <v>2.8933966337957608E-2</v>
      </c>
      <c r="AI120" s="56">
        <f t="shared" si="125"/>
        <v>0.70092804877431203</v>
      </c>
      <c r="AJ120" s="56">
        <f t="shared" si="126"/>
        <v>0.8198999406369003</v>
      </c>
      <c r="AK120" s="56">
        <f t="shared" si="127"/>
        <v>2.2412828915317432E-3</v>
      </c>
      <c r="AL120" s="56">
        <f t="shared" si="128"/>
        <v>3.1340986678599161</v>
      </c>
      <c r="AM120" s="56">
        <f t="shared" si="129"/>
        <v>266.87943000042299</v>
      </c>
      <c r="AN120" s="56">
        <f t="shared" si="143"/>
        <v>3.1313904257984149</v>
      </c>
      <c r="AO120" s="56">
        <f t="shared" si="143"/>
        <v>3.1313875897106596</v>
      </c>
      <c r="AP120" s="56">
        <f t="shared" si="143"/>
        <v>3.1313970728990754</v>
      </c>
      <c r="AQ120" s="56">
        <f t="shared" si="143"/>
        <v>3.1313653634173884</v>
      </c>
      <c r="AR120" s="56">
        <f t="shared" si="143"/>
        <v>3.1314713921921329</v>
      </c>
      <c r="AS120" s="56">
        <f t="shared" si="143"/>
        <v>3.1311168573707264</v>
      </c>
      <c r="AT120" s="56">
        <f t="shared" si="143"/>
        <v>3.1323023319705392</v>
      </c>
      <c r="AU120" s="56">
        <f t="shared" si="130"/>
        <v>3.1283383447047384</v>
      </c>
      <c r="AV120" s="56"/>
      <c r="AW120" s="56"/>
      <c r="AX120" s="56"/>
      <c r="AY120" s="56"/>
      <c r="AZ120" s="56">
        <f t="shared" si="131"/>
        <v>1.6458240554948732E-6</v>
      </c>
      <c r="BA120" s="56">
        <f t="shared" si="132"/>
        <v>1.3244535535845918E-2</v>
      </c>
      <c r="BB120" s="56">
        <f t="shared" si="133"/>
        <v>0.81099536330843458</v>
      </c>
      <c r="BC120" s="56">
        <f t="shared" si="134"/>
        <v>0.5540390682817885</v>
      </c>
      <c r="BD120" s="56">
        <f t="shared" si="135"/>
        <v>0.14790959167372936</v>
      </c>
      <c r="BE120" s="56">
        <f t="shared" si="136"/>
        <v>2.4775697238658174</v>
      </c>
      <c r="BF120" s="56">
        <f t="shared" si="137"/>
        <v>2.9004517681172279</v>
      </c>
      <c r="BG120" s="56">
        <f t="shared" si="144"/>
        <v>2.3119238999714189</v>
      </c>
      <c r="BH120" s="56">
        <f t="shared" si="144"/>
        <v>2.3119205158488469</v>
      </c>
      <c r="BI120" s="56">
        <f t="shared" si="144"/>
        <v>2.3119414016152513</v>
      </c>
      <c r="BJ120" s="56">
        <f t="shared" si="144"/>
        <v>2.3118124934637927</v>
      </c>
      <c r="BK120" s="56">
        <f t="shared" si="144"/>
        <v>2.3126078324377626</v>
      </c>
      <c r="BL120" s="56">
        <f t="shared" si="144"/>
        <v>2.3076896538055038</v>
      </c>
      <c r="BM120" s="56">
        <f t="shared" si="144"/>
        <v>2.3376932471714271</v>
      </c>
      <c r="BN120" s="56">
        <f t="shared" si="138"/>
        <v>2.1348734843327364</v>
      </c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</row>
    <row r="121" spans="1:102" s="62" customFormat="1" ht="12.95" customHeight="1" x14ac:dyDescent="0.2">
      <c r="A121" s="59" t="s">
        <v>168</v>
      </c>
      <c r="B121" s="62" t="s">
        <v>131</v>
      </c>
      <c r="C121" s="59">
        <v>35397.311000000002</v>
      </c>
      <c r="D121" s="59" t="s">
        <v>150</v>
      </c>
      <c r="E121" s="62">
        <f t="shared" si="110"/>
        <v>-2657.9903319125938</v>
      </c>
      <c r="F121" s="73">
        <f t="shared" si="111"/>
        <v>-2658</v>
      </c>
      <c r="G121" s="62">
        <f t="shared" si="112"/>
        <v>2.5604400005249772E-2</v>
      </c>
      <c r="I121" s="62">
        <f t="shared" si="145"/>
        <v>2.5604400005249772E-2</v>
      </c>
      <c r="P121" s="136"/>
      <c r="Q121" s="137">
        <f t="shared" si="114"/>
        <v>20378.811000000002</v>
      </c>
      <c r="S121" s="63">
        <v>0.1</v>
      </c>
      <c r="X121" s="138">
        <f t="shared" si="115"/>
        <v>1.851503066498612E-6</v>
      </c>
      <c r="Y121" s="73">
        <f t="shared" si="116"/>
        <v>2.9907309563326274E-2</v>
      </c>
      <c r="Z121" s="56">
        <f t="shared" si="117"/>
        <v>-2658</v>
      </c>
      <c r="AA121" s="56">
        <f t="shared" si="118"/>
        <v>2.4606886461550456E-2</v>
      </c>
      <c r="AB121" s="56">
        <f t="shared" si="119"/>
        <v>-3.2834859733564883E-4</v>
      </c>
      <c r="AC121" s="56">
        <f t="shared" si="120"/>
        <v>2.5604400005249772E-2</v>
      </c>
      <c r="AD121" s="56">
        <f t="shared" si="121"/>
        <v>9.9751354369931669E-4</v>
      </c>
      <c r="AE121" s="140">
        <f t="shared" si="122"/>
        <v>9.9503326986356863E-8</v>
      </c>
      <c r="AF121" s="56">
        <f t="shared" si="123"/>
        <v>2.5604400005249772E-2</v>
      </c>
      <c r="AG121" s="69"/>
      <c r="AH121" s="56">
        <f t="shared" si="124"/>
        <v>2.5932748602585421E-2</v>
      </c>
      <c r="AI121" s="56">
        <f t="shared" si="125"/>
        <v>0.70232041082890051</v>
      </c>
      <c r="AJ121" s="56">
        <f t="shared" si="126"/>
        <v>0.75582983102965196</v>
      </c>
      <c r="AK121" s="56">
        <f t="shared" si="127"/>
        <v>-2.8912238755681649E-2</v>
      </c>
      <c r="AL121" s="56">
        <f t="shared" si="128"/>
        <v>-3.044770976960343</v>
      </c>
      <c r="AM121" s="56">
        <f t="shared" si="129"/>
        <v>-20.640391895969042</v>
      </c>
      <c r="AN121" s="56">
        <f t="shared" ref="AN121:AT130" si="146">$AU121+$AB$7*SIN(AO121)</f>
        <v>3.2733173907963939</v>
      </c>
      <c r="AO121" s="56">
        <f t="shared" si="146"/>
        <v>3.2733519090579666</v>
      </c>
      <c r="AP121" s="56">
        <f t="shared" si="146"/>
        <v>3.2732354861533919</v>
      </c>
      <c r="AQ121" s="56">
        <f t="shared" si="146"/>
        <v>3.2736281635454092</v>
      </c>
      <c r="AR121" s="56">
        <f t="shared" si="146"/>
        <v>3.2723038018401565</v>
      </c>
      <c r="AS121" s="56">
        <f t="shared" si="146"/>
        <v>3.276771341246894</v>
      </c>
      <c r="AT121" s="56">
        <f t="shared" si="146"/>
        <v>3.2617110802495475</v>
      </c>
      <c r="AU121" s="56">
        <f t="shared" si="130"/>
        <v>3.3126100741467139</v>
      </c>
      <c r="AV121" s="56"/>
      <c r="AW121" s="56"/>
      <c r="AX121" s="56"/>
      <c r="AY121" s="56"/>
      <c r="AZ121" s="56">
        <f t="shared" si="131"/>
        <v>1.8515030664986107E-6</v>
      </c>
      <c r="BA121" s="56">
        <f t="shared" si="132"/>
        <v>5.3004231017758172E-3</v>
      </c>
      <c r="BB121" s="56">
        <f t="shared" si="133"/>
        <v>0.76931430011796709</v>
      </c>
      <c r="BC121" s="56">
        <f t="shared" si="134"/>
        <v>0.20131132623577375</v>
      </c>
      <c r="BD121" s="56">
        <f t="shared" si="135"/>
        <v>6.6212596006625907E-2</v>
      </c>
      <c r="BE121" s="56">
        <f t="shared" si="136"/>
        <v>2.8620814899781113</v>
      </c>
      <c r="BF121" s="56">
        <f t="shared" si="137"/>
        <v>7.1087033022377124</v>
      </c>
      <c r="BG121" s="56">
        <f t="shared" ref="BG121:BM130" si="147">$BN121+$BB$7*SIN(BH121)</f>
        <v>2.7860155689830073</v>
      </c>
      <c r="BH121" s="56">
        <f t="shared" si="147"/>
        <v>2.7860024796223359</v>
      </c>
      <c r="BI121" s="56">
        <f t="shared" si="147"/>
        <v>2.786060657579974</v>
      </c>
      <c r="BJ121" s="56">
        <f t="shared" si="147"/>
        <v>2.7858020658260823</v>
      </c>
      <c r="BK121" s="56">
        <f t="shared" si="147"/>
        <v>2.7869512750577408</v>
      </c>
      <c r="BL121" s="56">
        <f t="shared" si="147"/>
        <v>2.7818402962145057</v>
      </c>
      <c r="BM121" s="56">
        <f t="shared" si="147"/>
        <v>2.8044979473084051</v>
      </c>
      <c r="BN121" s="56">
        <f t="shared" si="138"/>
        <v>2.7024610859706257</v>
      </c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</row>
    <row r="122" spans="1:102" s="62" customFormat="1" ht="12.95" customHeight="1" x14ac:dyDescent="0.2">
      <c r="A122" s="59" t="s">
        <v>169</v>
      </c>
      <c r="B122" s="62" t="s">
        <v>131</v>
      </c>
      <c r="C122" s="59">
        <v>35932.262000000002</v>
      </c>
      <c r="D122" s="59" t="s">
        <v>150</v>
      </c>
      <c r="E122" s="62">
        <f t="shared" si="110"/>
        <v>-2455.9956347024372</v>
      </c>
      <c r="F122" s="73">
        <f t="shared" si="111"/>
        <v>-2456</v>
      </c>
      <c r="G122" s="62">
        <f t="shared" si="112"/>
        <v>1.1560800005099736E-2</v>
      </c>
      <c r="I122" s="62">
        <f t="shared" si="145"/>
        <v>1.1560800005099736E-2</v>
      </c>
      <c r="P122" s="136"/>
      <c r="Q122" s="137">
        <f t="shared" si="114"/>
        <v>20913.762000000002</v>
      </c>
      <c r="S122" s="63">
        <v>0.1</v>
      </c>
      <c r="X122" s="138">
        <f t="shared" si="115"/>
        <v>1.1834011538679114E-5</v>
      </c>
      <c r="Y122" s="73">
        <f t="shared" si="116"/>
        <v>2.2439224311348833E-2</v>
      </c>
      <c r="Z122" s="56">
        <f t="shared" si="117"/>
        <v>-2456</v>
      </c>
      <c r="AA122" s="56">
        <f t="shared" si="118"/>
        <v>2.3103495241651624E-2</v>
      </c>
      <c r="AB122" s="56">
        <f t="shared" si="119"/>
        <v>-1.2037230197058078E-2</v>
      </c>
      <c r="AC122" s="56">
        <f t="shared" si="120"/>
        <v>1.1560800005099736E-2</v>
      </c>
      <c r="AD122" s="56">
        <f t="shared" si="121"/>
        <v>-1.1542695236551888E-2</v>
      </c>
      <c r="AE122" s="140">
        <f t="shared" si="122"/>
        <v>1.3323381332391764E-5</v>
      </c>
      <c r="AF122" s="56">
        <f t="shared" si="123"/>
        <v>1.1560800005099736E-2</v>
      </c>
      <c r="AG122" s="69"/>
      <c r="AH122" s="56">
        <f t="shared" si="124"/>
        <v>2.3598030202157814E-2</v>
      </c>
      <c r="AI122" s="56">
        <f t="shared" si="125"/>
        <v>0.70511776561647577</v>
      </c>
      <c r="AJ122" s="56">
        <f t="shared" si="126"/>
        <v>0.7075280915318759</v>
      </c>
      <c r="AK122" s="56">
        <f t="shared" si="127"/>
        <v>-4.9935190035889837E-2</v>
      </c>
      <c r="AL122" s="56">
        <f t="shared" si="128"/>
        <v>-2.9738445803705478</v>
      </c>
      <c r="AM122" s="56">
        <f t="shared" si="129"/>
        <v>-11.89466953650564</v>
      </c>
      <c r="AN122" s="56">
        <f t="shared" si="146"/>
        <v>3.3695091708353075</v>
      </c>
      <c r="AO122" s="56">
        <f t="shared" si="146"/>
        <v>3.369562172507111</v>
      </c>
      <c r="AP122" s="56">
        <f t="shared" si="146"/>
        <v>3.3693802540282025</v>
      </c>
      <c r="AQ122" s="56">
        <f t="shared" si="146"/>
        <v>3.3700046877741467</v>
      </c>
      <c r="AR122" s="56">
        <f t="shared" si="146"/>
        <v>3.3678617005861127</v>
      </c>
      <c r="AS122" s="56">
        <f t="shared" si="146"/>
        <v>3.3752206744653517</v>
      </c>
      <c r="AT122" s="56">
        <f t="shared" si="146"/>
        <v>3.3500012112932906</v>
      </c>
      <c r="AU122" s="56">
        <f t="shared" si="130"/>
        <v>3.4371013428667112</v>
      </c>
      <c r="AV122" s="56"/>
      <c r="AW122" s="56"/>
      <c r="AX122" s="56"/>
      <c r="AY122" s="56"/>
      <c r="AZ122" s="56">
        <f t="shared" si="131"/>
        <v>1.1834011538679114E-5</v>
      </c>
      <c r="BA122" s="56">
        <f t="shared" si="132"/>
        <v>-6.6427093030279054E-4</v>
      </c>
      <c r="BB122" s="56">
        <f t="shared" si="133"/>
        <v>0.76014830359950625</v>
      </c>
      <c r="BC122" s="56">
        <f t="shared" si="134"/>
        <v>-4.1645986627702698E-2</v>
      </c>
      <c r="BD122" s="56">
        <f t="shared" si="135"/>
        <v>8.4358599920455416E-3</v>
      </c>
      <c r="BE122" s="56">
        <f t="shared" si="136"/>
        <v>3.1064359951870943</v>
      </c>
      <c r="BF122" s="56">
        <f t="shared" si="137"/>
        <v>56.882368466636422</v>
      </c>
      <c r="BG122" s="56">
        <f t="shared" si="147"/>
        <v>3.0966888232834799</v>
      </c>
      <c r="BH122" s="56">
        <f t="shared" si="147"/>
        <v>3.096686286776392</v>
      </c>
      <c r="BI122" s="56">
        <f t="shared" si="147"/>
        <v>3.0966968662187764</v>
      </c>
      <c r="BJ122" s="56">
        <f t="shared" si="147"/>
        <v>3.0966527407022091</v>
      </c>
      <c r="BK122" s="56">
        <f t="shared" si="147"/>
        <v>3.0968367820747611</v>
      </c>
      <c r="BL122" s="56">
        <f t="shared" si="147"/>
        <v>3.0960691610876503</v>
      </c>
      <c r="BM122" s="56">
        <f t="shared" si="147"/>
        <v>3.0992706709241746</v>
      </c>
      <c r="BN122" s="56">
        <f t="shared" si="138"/>
        <v>3.0859149171774942</v>
      </c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</row>
    <row r="123" spans="1:102" s="62" customFormat="1" ht="12.95" customHeight="1" x14ac:dyDescent="0.2">
      <c r="A123" s="59" t="s">
        <v>170</v>
      </c>
      <c r="B123" s="62" t="s">
        <v>131</v>
      </c>
      <c r="C123" s="59">
        <v>36549.33</v>
      </c>
      <c r="D123" s="59" t="s">
        <v>150</v>
      </c>
      <c r="E123" s="62">
        <f t="shared" si="110"/>
        <v>-2222.9939881627042</v>
      </c>
      <c r="F123" s="73">
        <f t="shared" si="111"/>
        <v>-2223</v>
      </c>
      <c r="G123" s="62">
        <f t="shared" si="112"/>
        <v>1.5921400001388974E-2</v>
      </c>
      <c r="I123" s="62">
        <f t="shared" si="145"/>
        <v>1.5921400001388974E-2</v>
      </c>
      <c r="P123" s="136"/>
      <c r="Q123" s="137">
        <f t="shared" si="114"/>
        <v>21530.83</v>
      </c>
      <c r="S123" s="63">
        <v>0.1</v>
      </c>
      <c r="X123" s="138">
        <f t="shared" si="115"/>
        <v>4.7176043582323897E-7</v>
      </c>
      <c r="Y123" s="73">
        <f t="shared" si="116"/>
        <v>1.3749395314876445E-2</v>
      </c>
      <c r="Z123" s="56">
        <f t="shared" si="117"/>
        <v>-2223</v>
      </c>
      <c r="AA123" s="56">
        <f t="shared" si="118"/>
        <v>2.1166196127255028E-2</v>
      </c>
      <c r="AB123" s="56">
        <f t="shared" si="119"/>
        <v>-4.6967863398903777E-3</v>
      </c>
      <c r="AC123" s="56">
        <f t="shared" si="120"/>
        <v>1.5921400001388974E-2</v>
      </c>
      <c r="AD123" s="56">
        <f t="shared" si="121"/>
        <v>-5.2447961258660532E-3</v>
      </c>
      <c r="AE123" s="140">
        <f t="shared" si="122"/>
        <v>2.7507886401899559E-6</v>
      </c>
      <c r="AF123" s="56">
        <f t="shared" si="123"/>
        <v>1.5921400001388974E-2</v>
      </c>
      <c r="AG123" s="69"/>
      <c r="AH123" s="56">
        <f t="shared" si="124"/>
        <v>2.0618186341279352E-2</v>
      </c>
      <c r="AI123" s="56">
        <f t="shared" si="125"/>
        <v>0.71025255110753227</v>
      </c>
      <c r="AJ123" s="56">
        <f t="shared" si="126"/>
        <v>0.64671278449781255</v>
      </c>
      <c r="AK123" s="56">
        <f t="shared" si="127"/>
        <v>-7.413144554942229E-2</v>
      </c>
      <c r="AL123" s="56">
        <f t="shared" si="128"/>
        <v>-2.8911171546210972</v>
      </c>
      <c r="AM123" s="56">
        <f t="shared" si="129"/>
        <v>-7.9430232860615098</v>
      </c>
      <c r="AN123" s="56">
        <f t="shared" si="146"/>
        <v>3.4810839020616551</v>
      </c>
      <c r="AO123" s="56">
        <f t="shared" si="146"/>
        <v>3.4811471252463018</v>
      </c>
      <c r="AP123" s="56">
        <f t="shared" si="146"/>
        <v>3.4809229414545024</v>
      </c>
      <c r="AQ123" s="56">
        <f t="shared" si="146"/>
        <v>3.4817179574246793</v>
      </c>
      <c r="AR123" s="56">
        <f t="shared" si="146"/>
        <v>3.4788996225498945</v>
      </c>
      <c r="AS123" s="56">
        <f t="shared" si="146"/>
        <v>3.4889033958035358</v>
      </c>
      <c r="AT123" s="56">
        <f t="shared" si="146"/>
        <v>3.4535498008596663</v>
      </c>
      <c r="AU123" s="56">
        <f t="shared" si="130"/>
        <v>3.5806977072813613</v>
      </c>
      <c r="AV123" s="56"/>
      <c r="AW123" s="56"/>
      <c r="AX123" s="56"/>
      <c r="AY123" s="56"/>
      <c r="AZ123" s="56">
        <f t="shared" si="131"/>
        <v>4.7176043582323897E-7</v>
      </c>
      <c r="BA123" s="56">
        <f t="shared" si="132"/>
        <v>-7.4168008123785822E-3</v>
      </c>
      <c r="BB123" s="56">
        <f t="shared" si="133"/>
        <v>0.7672041789546753</v>
      </c>
      <c r="BC123" s="56">
        <f t="shared" si="134"/>
        <v>-0.3168929717064774</v>
      </c>
      <c r="BD123" s="56">
        <f t="shared" si="135"/>
        <v>-5.8361851442814784E-2</v>
      </c>
      <c r="BE123" s="56">
        <f t="shared" si="136"/>
        <v>-2.8959555216288098</v>
      </c>
      <c r="BF123" s="56">
        <f t="shared" si="137"/>
        <v>-8.101110731700965</v>
      </c>
      <c r="BG123" s="56">
        <f t="shared" si="147"/>
        <v>3.4543652274997965</v>
      </c>
      <c r="BH123" s="56">
        <f t="shared" si="147"/>
        <v>3.4543779523405886</v>
      </c>
      <c r="BI123" s="56">
        <f t="shared" si="147"/>
        <v>3.4543222289609532</v>
      </c>
      <c r="BJ123" s="56">
        <f t="shared" si="147"/>
        <v>3.4545662547723204</v>
      </c>
      <c r="BK123" s="56">
        <f t="shared" si="147"/>
        <v>3.4534977505813491</v>
      </c>
      <c r="BL123" s="56">
        <f t="shared" si="147"/>
        <v>3.4581791022619552</v>
      </c>
      <c r="BM123" s="56">
        <f t="shared" si="147"/>
        <v>3.4377205496917331</v>
      </c>
      <c r="BN123" s="56">
        <f t="shared" si="138"/>
        <v>3.5282156234705653</v>
      </c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</row>
    <row r="124" spans="1:102" s="62" customFormat="1" ht="12.95" customHeight="1" x14ac:dyDescent="0.2">
      <c r="A124" s="59" t="s">
        <v>171</v>
      </c>
      <c r="B124" s="62" t="s">
        <v>131</v>
      </c>
      <c r="C124" s="59">
        <v>37325.281000000003</v>
      </c>
      <c r="D124" s="59" t="s">
        <v>150</v>
      </c>
      <c r="E124" s="62">
        <f t="shared" si="110"/>
        <v>-1929.9989525521194</v>
      </c>
      <c r="F124" s="73">
        <f t="shared" si="111"/>
        <v>-1930</v>
      </c>
      <c r="G124" s="62">
        <f t="shared" si="112"/>
        <v>2.7740000077756122E-3</v>
      </c>
      <c r="I124" s="62">
        <f t="shared" si="145"/>
        <v>2.7740000077756122E-3</v>
      </c>
      <c r="P124" s="136"/>
      <c r="Q124" s="137">
        <f t="shared" si="114"/>
        <v>22306.781000000003</v>
      </c>
      <c r="S124" s="63">
        <v>0.1</v>
      </c>
      <c r="X124" s="138">
        <f t="shared" si="115"/>
        <v>1.0813570607988703E-7</v>
      </c>
      <c r="Y124" s="73">
        <f t="shared" si="116"/>
        <v>3.8138832035235146E-3</v>
      </c>
      <c r="Z124" s="56">
        <f t="shared" si="117"/>
        <v>-1930</v>
      </c>
      <c r="AA124" s="56">
        <f t="shared" si="118"/>
        <v>1.8454394981315389E-2</v>
      </c>
      <c r="AB124" s="56">
        <f t="shared" si="119"/>
        <v>-1.3694196560158776E-2</v>
      </c>
      <c r="AC124" s="56">
        <f t="shared" si="120"/>
        <v>2.7740000077756122E-3</v>
      </c>
      <c r="AD124" s="56">
        <f t="shared" si="121"/>
        <v>-1.5680394973539777E-2</v>
      </c>
      <c r="AE124" s="140">
        <f t="shared" si="122"/>
        <v>2.458747865262115E-5</v>
      </c>
      <c r="AF124" s="56">
        <f t="shared" si="123"/>
        <v>2.7740000077756122E-3</v>
      </c>
      <c r="AG124" s="69"/>
      <c r="AH124" s="56">
        <f t="shared" si="124"/>
        <v>1.6468196567934388E-2</v>
      </c>
      <c r="AI124" s="56">
        <f t="shared" si="125"/>
        <v>0.71973889464630725</v>
      </c>
      <c r="AJ124" s="56">
        <f t="shared" si="126"/>
        <v>0.56225111792325044</v>
      </c>
      <c r="AK124" s="56">
        <f t="shared" si="127"/>
        <v>-0.10441632144864391</v>
      </c>
      <c r="AL124" s="56">
        <f t="shared" si="128"/>
        <v>-2.78495584451773</v>
      </c>
      <c r="AM124" s="56">
        <f t="shared" si="129"/>
        <v>-5.5483802402925066</v>
      </c>
      <c r="AN124" s="56">
        <f t="shared" si="146"/>
        <v>3.6228211962581662</v>
      </c>
      <c r="AO124" s="56">
        <f t="shared" si="146"/>
        <v>3.6228800249302981</v>
      </c>
      <c r="AP124" s="56">
        <f t="shared" si="146"/>
        <v>3.6226581304990177</v>
      </c>
      <c r="AQ124" s="56">
        <f t="shared" si="146"/>
        <v>3.6234952231828004</v>
      </c>
      <c r="AR124" s="56">
        <f t="shared" si="146"/>
        <v>3.6203392149597442</v>
      </c>
      <c r="AS124" s="56">
        <f t="shared" si="146"/>
        <v>3.6322654308732729</v>
      </c>
      <c r="AT124" s="56">
        <f t="shared" si="146"/>
        <v>3.5875736171389967</v>
      </c>
      <c r="AU124" s="56">
        <f t="shared" si="130"/>
        <v>3.7612716762663072</v>
      </c>
      <c r="AV124" s="56"/>
      <c r="AW124" s="56"/>
      <c r="AX124" s="56"/>
      <c r="AY124" s="56"/>
      <c r="AZ124" s="56">
        <f t="shared" si="131"/>
        <v>1.0813570607988703E-7</v>
      </c>
      <c r="BA124" s="56">
        <f t="shared" si="132"/>
        <v>-1.4640511777791874E-2</v>
      </c>
      <c r="BB124" s="56">
        <f t="shared" si="133"/>
        <v>0.80445449706521854</v>
      </c>
      <c r="BC124" s="56">
        <f t="shared" si="134"/>
        <v>-0.64059554188838475</v>
      </c>
      <c r="BD124" s="56">
        <f t="shared" si="135"/>
        <v>-0.13914724676393489</v>
      </c>
      <c r="BE124" s="56">
        <f t="shared" si="136"/>
        <v>-2.5231337635539322</v>
      </c>
      <c r="BF124" s="56">
        <f t="shared" si="137"/>
        <v>-3.130105072604779</v>
      </c>
      <c r="BG124" s="56">
        <f t="shared" si="147"/>
        <v>3.9164972212810221</v>
      </c>
      <c r="BH124" s="56">
        <f t="shared" si="147"/>
        <v>3.9165018380835659</v>
      </c>
      <c r="BI124" s="56">
        <f t="shared" si="147"/>
        <v>3.9164749145860811</v>
      </c>
      <c r="BJ124" s="56">
        <f t="shared" si="147"/>
        <v>3.9166319325408301</v>
      </c>
      <c r="BK124" s="56">
        <f t="shared" si="147"/>
        <v>3.915716542978724</v>
      </c>
      <c r="BL124" s="56">
        <f t="shared" si="147"/>
        <v>3.9210647370650871</v>
      </c>
      <c r="BM124" s="56">
        <f t="shared" si="147"/>
        <v>3.8902010455070077</v>
      </c>
      <c r="BN124" s="56">
        <f t="shared" si="138"/>
        <v>4.0844135073498347</v>
      </c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</row>
    <row r="125" spans="1:102" s="62" customFormat="1" ht="12.95" customHeight="1" x14ac:dyDescent="0.2">
      <c r="A125" s="59" t="s">
        <v>171</v>
      </c>
      <c r="B125" s="62" t="s">
        <v>131</v>
      </c>
      <c r="C125" s="59">
        <v>37325.283000000003</v>
      </c>
      <c r="D125" s="59" t="s">
        <v>150</v>
      </c>
      <c r="E125" s="62">
        <f t="shared" si="110"/>
        <v>-1929.9981973625888</v>
      </c>
      <c r="F125" s="73">
        <f t="shared" si="111"/>
        <v>-1930</v>
      </c>
      <c r="G125" s="62">
        <f t="shared" si="112"/>
        <v>4.7740000081830658E-3</v>
      </c>
      <c r="I125" s="62">
        <f t="shared" si="145"/>
        <v>4.7740000081830658E-3</v>
      </c>
      <c r="P125" s="136"/>
      <c r="Q125" s="137">
        <f t="shared" si="114"/>
        <v>22306.783000000003</v>
      </c>
      <c r="S125" s="63">
        <v>0.1</v>
      </c>
      <c r="X125" s="138">
        <f t="shared" si="115"/>
        <v>9.2182427858966687E-8</v>
      </c>
      <c r="Y125" s="73">
        <f t="shared" si="116"/>
        <v>3.8138832035235146E-3</v>
      </c>
      <c r="Z125" s="56">
        <f t="shared" si="117"/>
        <v>-1930</v>
      </c>
      <c r="AA125" s="56">
        <f t="shared" si="118"/>
        <v>1.8454394981315389E-2</v>
      </c>
      <c r="AB125" s="56">
        <f t="shared" si="119"/>
        <v>-1.1694196559751322E-2</v>
      </c>
      <c r="AC125" s="56">
        <f t="shared" si="120"/>
        <v>4.7740000081830658E-3</v>
      </c>
      <c r="AD125" s="56">
        <f t="shared" si="121"/>
        <v>-1.3680394973132323E-2</v>
      </c>
      <c r="AE125" s="140">
        <f t="shared" si="122"/>
        <v>1.8715320662090413E-5</v>
      </c>
      <c r="AF125" s="56">
        <f t="shared" si="123"/>
        <v>4.7740000081830658E-3</v>
      </c>
      <c r="AG125" s="69"/>
      <c r="AH125" s="56">
        <f t="shared" si="124"/>
        <v>1.6468196567934388E-2</v>
      </c>
      <c r="AI125" s="56">
        <f t="shared" si="125"/>
        <v>0.71973889464630725</v>
      </c>
      <c r="AJ125" s="56">
        <f t="shared" si="126"/>
        <v>0.56225111792325044</v>
      </c>
      <c r="AK125" s="56">
        <f t="shared" si="127"/>
        <v>-0.10441632144864391</v>
      </c>
      <c r="AL125" s="56">
        <f t="shared" si="128"/>
        <v>-2.78495584451773</v>
      </c>
      <c r="AM125" s="56">
        <f t="shared" si="129"/>
        <v>-5.5483802402925066</v>
      </c>
      <c r="AN125" s="56">
        <f t="shared" si="146"/>
        <v>3.6228211962581662</v>
      </c>
      <c r="AO125" s="56">
        <f t="shared" si="146"/>
        <v>3.6228800249302981</v>
      </c>
      <c r="AP125" s="56">
        <f t="shared" si="146"/>
        <v>3.6226581304990177</v>
      </c>
      <c r="AQ125" s="56">
        <f t="shared" si="146"/>
        <v>3.6234952231828004</v>
      </c>
      <c r="AR125" s="56">
        <f t="shared" si="146"/>
        <v>3.6203392149597442</v>
      </c>
      <c r="AS125" s="56">
        <f t="shared" si="146"/>
        <v>3.6322654308732729</v>
      </c>
      <c r="AT125" s="56">
        <f t="shared" si="146"/>
        <v>3.5875736171389967</v>
      </c>
      <c r="AU125" s="56">
        <f t="shared" si="130"/>
        <v>3.7612716762663072</v>
      </c>
      <c r="AV125" s="56"/>
      <c r="AW125" s="56"/>
      <c r="AX125" s="56"/>
      <c r="AY125" s="56"/>
      <c r="AZ125" s="56">
        <f t="shared" si="131"/>
        <v>9.2182427858966687E-8</v>
      </c>
      <c r="BA125" s="56">
        <f t="shared" si="132"/>
        <v>-1.4640511777791874E-2</v>
      </c>
      <c r="BB125" s="56">
        <f t="shared" si="133"/>
        <v>0.80445449706521854</v>
      </c>
      <c r="BC125" s="56">
        <f t="shared" si="134"/>
        <v>-0.64059554188838475</v>
      </c>
      <c r="BD125" s="56">
        <f t="shared" si="135"/>
        <v>-0.13914724676393489</v>
      </c>
      <c r="BE125" s="56">
        <f t="shared" si="136"/>
        <v>-2.5231337635539322</v>
      </c>
      <c r="BF125" s="56">
        <f t="shared" si="137"/>
        <v>-3.130105072604779</v>
      </c>
      <c r="BG125" s="56">
        <f t="shared" si="147"/>
        <v>3.9164972212810221</v>
      </c>
      <c r="BH125" s="56">
        <f t="shared" si="147"/>
        <v>3.9165018380835659</v>
      </c>
      <c r="BI125" s="56">
        <f t="shared" si="147"/>
        <v>3.9164749145860811</v>
      </c>
      <c r="BJ125" s="56">
        <f t="shared" si="147"/>
        <v>3.9166319325408301</v>
      </c>
      <c r="BK125" s="56">
        <f t="shared" si="147"/>
        <v>3.915716542978724</v>
      </c>
      <c r="BL125" s="56">
        <f t="shared" si="147"/>
        <v>3.9210647370650871</v>
      </c>
      <c r="BM125" s="56">
        <f t="shared" si="147"/>
        <v>3.8902010455070077</v>
      </c>
      <c r="BN125" s="56">
        <f t="shared" si="138"/>
        <v>4.0844135073498347</v>
      </c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</row>
    <row r="126" spans="1:102" s="62" customFormat="1" ht="12.95" customHeight="1" x14ac:dyDescent="0.2">
      <c r="A126" s="59" t="s">
        <v>171</v>
      </c>
      <c r="B126" s="62" t="s">
        <v>131</v>
      </c>
      <c r="C126" s="59">
        <v>37325.286999999997</v>
      </c>
      <c r="D126" s="59" t="s">
        <v>150</v>
      </c>
      <c r="E126" s="62">
        <f t="shared" si="110"/>
        <v>-1929.9966869835307</v>
      </c>
      <c r="F126" s="73">
        <f t="shared" si="111"/>
        <v>-1930</v>
      </c>
      <c r="G126" s="62">
        <f t="shared" si="112"/>
        <v>8.7740000017220154E-3</v>
      </c>
      <c r="I126" s="62">
        <f t="shared" si="145"/>
        <v>8.7740000017220154E-3</v>
      </c>
      <c r="P126" s="136"/>
      <c r="Q126" s="137">
        <f t="shared" si="114"/>
        <v>22306.786999999997</v>
      </c>
      <c r="S126" s="63">
        <v>0.1</v>
      </c>
      <c r="X126" s="138">
        <f t="shared" si="115"/>
        <v>2.4602758651770951E-6</v>
      </c>
      <c r="Y126" s="73">
        <f t="shared" si="116"/>
        <v>3.8138832035235146E-3</v>
      </c>
      <c r="Z126" s="56">
        <f t="shared" si="117"/>
        <v>-1930</v>
      </c>
      <c r="AA126" s="56">
        <f t="shared" si="118"/>
        <v>1.8454394981315389E-2</v>
      </c>
      <c r="AB126" s="56">
        <f t="shared" si="119"/>
        <v>-7.6941965662123725E-3</v>
      </c>
      <c r="AC126" s="56">
        <f t="shared" si="120"/>
        <v>8.7740000017220154E-3</v>
      </c>
      <c r="AD126" s="56">
        <f t="shared" si="121"/>
        <v>-9.6803949795933736E-3</v>
      </c>
      <c r="AE126" s="140">
        <f t="shared" si="122"/>
        <v>9.3710046960936596E-6</v>
      </c>
      <c r="AF126" s="56">
        <f t="shared" si="123"/>
        <v>8.7740000017220154E-3</v>
      </c>
      <c r="AG126" s="69"/>
      <c r="AH126" s="56">
        <f t="shared" si="124"/>
        <v>1.6468196567934388E-2</v>
      </c>
      <c r="AI126" s="56">
        <f t="shared" si="125"/>
        <v>0.71973889464630725</v>
      </c>
      <c r="AJ126" s="56">
        <f t="shared" si="126"/>
        <v>0.56225111792325044</v>
      </c>
      <c r="AK126" s="56">
        <f t="shared" si="127"/>
        <v>-0.10441632144864391</v>
      </c>
      <c r="AL126" s="56">
        <f t="shared" si="128"/>
        <v>-2.78495584451773</v>
      </c>
      <c r="AM126" s="56">
        <f t="shared" si="129"/>
        <v>-5.5483802402925066</v>
      </c>
      <c r="AN126" s="56">
        <f t="shared" si="146"/>
        <v>3.6228211962581662</v>
      </c>
      <c r="AO126" s="56">
        <f t="shared" si="146"/>
        <v>3.6228800249302981</v>
      </c>
      <c r="AP126" s="56">
        <f t="shared" si="146"/>
        <v>3.6226581304990177</v>
      </c>
      <c r="AQ126" s="56">
        <f t="shared" si="146"/>
        <v>3.6234952231828004</v>
      </c>
      <c r="AR126" s="56">
        <f t="shared" si="146"/>
        <v>3.6203392149597442</v>
      </c>
      <c r="AS126" s="56">
        <f t="shared" si="146"/>
        <v>3.6322654308732729</v>
      </c>
      <c r="AT126" s="56">
        <f t="shared" si="146"/>
        <v>3.5875736171389967</v>
      </c>
      <c r="AU126" s="56">
        <f t="shared" si="130"/>
        <v>3.7612716762663072</v>
      </c>
      <c r="AV126" s="56"/>
      <c r="AW126" s="56"/>
      <c r="AX126" s="56"/>
      <c r="AY126" s="56"/>
      <c r="AZ126" s="56">
        <f t="shared" si="131"/>
        <v>2.4602758651770951E-6</v>
      </c>
      <c r="BA126" s="56">
        <f t="shared" si="132"/>
        <v>-1.4640511777791874E-2</v>
      </c>
      <c r="BB126" s="56">
        <f t="shared" si="133"/>
        <v>0.80445449706521854</v>
      </c>
      <c r="BC126" s="56">
        <f t="shared" si="134"/>
        <v>-0.64059554188838475</v>
      </c>
      <c r="BD126" s="56">
        <f t="shared" si="135"/>
        <v>-0.13914724676393489</v>
      </c>
      <c r="BE126" s="56">
        <f t="shared" si="136"/>
        <v>-2.5231337635539322</v>
      </c>
      <c r="BF126" s="56">
        <f t="shared" si="137"/>
        <v>-3.130105072604779</v>
      </c>
      <c r="BG126" s="56">
        <f t="shared" si="147"/>
        <v>3.9164972212810221</v>
      </c>
      <c r="BH126" s="56">
        <f t="shared" si="147"/>
        <v>3.9165018380835659</v>
      </c>
      <c r="BI126" s="56">
        <f t="shared" si="147"/>
        <v>3.9164749145860811</v>
      </c>
      <c r="BJ126" s="56">
        <f t="shared" si="147"/>
        <v>3.9166319325408301</v>
      </c>
      <c r="BK126" s="56">
        <f t="shared" si="147"/>
        <v>3.915716542978724</v>
      </c>
      <c r="BL126" s="56">
        <f t="shared" si="147"/>
        <v>3.9210647370650871</v>
      </c>
      <c r="BM126" s="56">
        <f t="shared" si="147"/>
        <v>3.8902010455070077</v>
      </c>
      <c r="BN126" s="56">
        <f t="shared" si="138"/>
        <v>4.0844135073498347</v>
      </c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</row>
    <row r="127" spans="1:102" s="62" customFormat="1" ht="12.95" customHeight="1" x14ac:dyDescent="0.2">
      <c r="A127" s="59" t="s">
        <v>172</v>
      </c>
      <c r="B127" s="62" t="s">
        <v>131</v>
      </c>
      <c r="C127" s="59">
        <v>38371.366999999998</v>
      </c>
      <c r="D127" s="59" t="s">
        <v>150</v>
      </c>
      <c r="E127" s="62">
        <f t="shared" si="110"/>
        <v>-1535.0023550585497</v>
      </c>
      <c r="F127" s="73">
        <f t="shared" si="111"/>
        <v>-1535</v>
      </c>
      <c r="G127" s="62">
        <f t="shared" si="112"/>
        <v>-6.2370000014198013E-3</v>
      </c>
      <c r="I127" s="62">
        <f t="shared" si="145"/>
        <v>-6.2370000014198013E-3</v>
      </c>
      <c r="P127" s="136"/>
      <c r="Q127" s="137">
        <f t="shared" si="114"/>
        <v>23352.866999999998</v>
      </c>
      <c r="S127" s="63">
        <v>0.1</v>
      </c>
      <c r="X127" s="138">
        <f t="shared" si="115"/>
        <v>1.5036499577899624E-7</v>
      </c>
      <c r="Y127" s="73">
        <f t="shared" si="116"/>
        <v>-5.0107659463593645E-3</v>
      </c>
      <c r="Z127" s="56">
        <f t="shared" si="117"/>
        <v>-1535</v>
      </c>
      <c r="AA127" s="56">
        <f t="shared" si="118"/>
        <v>1.4394600897312084E-2</v>
      </c>
      <c r="AB127" s="56">
        <f t="shared" si="119"/>
        <v>-1.6482292482091612E-2</v>
      </c>
      <c r="AC127" s="56">
        <f t="shared" si="120"/>
        <v>-6.2370000014198013E-3</v>
      </c>
      <c r="AD127" s="56">
        <f t="shared" si="121"/>
        <v>-2.0631600898731887E-2</v>
      </c>
      <c r="AE127" s="140">
        <f t="shared" si="122"/>
        <v>4.2566295564455443E-5</v>
      </c>
      <c r="AF127" s="56">
        <f t="shared" si="123"/>
        <v>-6.2370000014198013E-3</v>
      </c>
      <c r="AG127" s="69"/>
      <c r="AH127" s="56">
        <f t="shared" si="124"/>
        <v>1.0245292480671813E-2</v>
      </c>
      <c r="AI127" s="56">
        <f t="shared" si="125"/>
        <v>0.73829834157483076</v>
      </c>
      <c r="AJ127" s="56">
        <f t="shared" si="126"/>
        <v>0.43354733500881748</v>
      </c>
      <c r="AK127" s="56">
        <f t="shared" si="127"/>
        <v>-0.14478016900272031</v>
      </c>
      <c r="AL127" s="56">
        <f t="shared" si="128"/>
        <v>-2.6362760202005768</v>
      </c>
      <c r="AM127" s="56">
        <f t="shared" si="129"/>
        <v>-3.873334391194323</v>
      </c>
      <c r="AN127" s="56">
        <f t="shared" si="146"/>
        <v>3.8175755663780233</v>
      </c>
      <c r="AO127" s="56">
        <f t="shared" si="146"/>
        <v>3.8176102195537474</v>
      </c>
      <c r="AP127" s="56">
        <f t="shared" si="146"/>
        <v>3.8174616959957524</v>
      </c>
      <c r="AQ127" s="56">
        <f t="shared" si="146"/>
        <v>3.8180983928293113</v>
      </c>
      <c r="AR127" s="56">
        <f t="shared" si="146"/>
        <v>3.8153712597675482</v>
      </c>
      <c r="AS127" s="56">
        <f t="shared" si="146"/>
        <v>3.8270946614242223</v>
      </c>
      <c r="AT127" s="56">
        <f t="shared" si="146"/>
        <v>3.7774450370925576</v>
      </c>
      <c r="AU127" s="56">
        <f t="shared" si="130"/>
        <v>4.0047075730207569</v>
      </c>
      <c r="AV127" s="56"/>
      <c r="AW127" s="56"/>
      <c r="AX127" s="56"/>
      <c r="AY127" s="56"/>
      <c r="AZ127" s="56">
        <f t="shared" si="131"/>
        <v>1.5036499577899666E-7</v>
      </c>
      <c r="BA127" s="56">
        <f t="shared" si="132"/>
        <v>-1.9405366843671449E-2</v>
      </c>
      <c r="BB127" s="56">
        <f t="shared" si="133"/>
        <v>0.91681827339620225</v>
      </c>
      <c r="BC127" s="56">
        <f t="shared" si="134"/>
        <v>-0.96184757720516845</v>
      </c>
      <c r="BD127" s="56">
        <f t="shared" si="135"/>
        <v>-0.22512396664773621</v>
      </c>
      <c r="BE127" s="56">
        <f t="shared" si="136"/>
        <v>-1.924730210316133</v>
      </c>
      <c r="BF127" s="56">
        <f t="shared" si="137"/>
        <v>-1.4355722823127839</v>
      </c>
      <c r="BG127" s="56">
        <f t="shared" si="147"/>
        <v>4.5958641156201336</v>
      </c>
      <c r="BH127" s="56">
        <f t="shared" si="147"/>
        <v>4.5958641156174949</v>
      </c>
      <c r="BI127" s="56">
        <f t="shared" si="147"/>
        <v>4.5958641157120761</v>
      </c>
      <c r="BJ127" s="56">
        <f t="shared" si="147"/>
        <v>4.5958641123223742</v>
      </c>
      <c r="BK127" s="56">
        <f t="shared" si="147"/>
        <v>4.595864233805294</v>
      </c>
      <c r="BL127" s="56">
        <f t="shared" si="147"/>
        <v>4.5958598800803063</v>
      </c>
      <c r="BM127" s="56">
        <f t="shared" si="147"/>
        <v>4.5960160108171255</v>
      </c>
      <c r="BN127" s="56">
        <f t="shared" si="138"/>
        <v>4.8342365931256417</v>
      </c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</row>
    <row r="128" spans="1:102" s="62" customFormat="1" ht="12.95" customHeight="1" x14ac:dyDescent="0.2">
      <c r="A128" s="59" t="s">
        <v>172</v>
      </c>
      <c r="B128" s="62" t="s">
        <v>131</v>
      </c>
      <c r="C128" s="59">
        <v>38371.368000000002</v>
      </c>
      <c r="D128" s="59" t="s">
        <v>150</v>
      </c>
      <c r="E128" s="62">
        <f t="shared" si="110"/>
        <v>-1535.0019774637831</v>
      </c>
      <c r="F128" s="73">
        <f t="shared" si="111"/>
        <v>-1535</v>
      </c>
      <c r="G128" s="62">
        <f t="shared" si="112"/>
        <v>-5.2369999975780956E-3</v>
      </c>
      <c r="I128" s="62">
        <f t="shared" si="145"/>
        <v>-5.2369999975780956E-3</v>
      </c>
      <c r="P128" s="136"/>
      <c r="Q128" s="137">
        <f t="shared" si="114"/>
        <v>23352.868000000002</v>
      </c>
      <c r="S128" s="63">
        <v>0.1</v>
      </c>
      <c r="X128" s="138">
        <f t="shared" si="115"/>
        <v>5.1181845930839471E-9</v>
      </c>
      <c r="Y128" s="73">
        <f t="shared" si="116"/>
        <v>-5.0107659463593645E-3</v>
      </c>
      <c r="Z128" s="56">
        <f t="shared" si="117"/>
        <v>-1535</v>
      </c>
      <c r="AA128" s="56">
        <f t="shared" si="118"/>
        <v>1.4394600897312084E-2</v>
      </c>
      <c r="AB128" s="56">
        <f t="shared" si="119"/>
        <v>-1.5482292478249908E-2</v>
      </c>
      <c r="AC128" s="56">
        <f t="shared" si="120"/>
        <v>-5.2369999975780956E-3</v>
      </c>
      <c r="AD128" s="56">
        <f t="shared" si="121"/>
        <v>-1.9631600894890182E-2</v>
      </c>
      <c r="AE128" s="140">
        <f t="shared" si="122"/>
        <v>3.8539975369625302E-5</v>
      </c>
      <c r="AF128" s="56">
        <f t="shared" si="123"/>
        <v>-5.2369999975780956E-3</v>
      </c>
      <c r="AG128" s="69"/>
      <c r="AH128" s="56">
        <f t="shared" si="124"/>
        <v>1.0245292480671813E-2</v>
      </c>
      <c r="AI128" s="56">
        <f t="shared" si="125"/>
        <v>0.73829834157483076</v>
      </c>
      <c r="AJ128" s="56">
        <f t="shared" si="126"/>
        <v>0.43354733500881748</v>
      </c>
      <c r="AK128" s="56">
        <f t="shared" si="127"/>
        <v>-0.14478016900272031</v>
      </c>
      <c r="AL128" s="56">
        <f t="shared" si="128"/>
        <v>-2.6362760202005768</v>
      </c>
      <c r="AM128" s="56">
        <f t="shared" si="129"/>
        <v>-3.873334391194323</v>
      </c>
      <c r="AN128" s="56">
        <f t="shared" si="146"/>
        <v>3.8175755663780233</v>
      </c>
      <c r="AO128" s="56">
        <f t="shared" si="146"/>
        <v>3.8176102195537474</v>
      </c>
      <c r="AP128" s="56">
        <f t="shared" si="146"/>
        <v>3.8174616959957524</v>
      </c>
      <c r="AQ128" s="56">
        <f t="shared" si="146"/>
        <v>3.8180983928293113</v>
      </c>
      <c r="AR128" s="56">
        <f t="shared" si="146"/>
        <v>3.8153712597675482</v>
      </c>
      <c r="AS128" s="56">
        <f t="shared" si="146"/>
        <v>3.8270946614242223</v>
      </c>
      <c r="AT128" s="56">
        <f t="shared" si="146"/>
        <v>3.7774450370925576</v>
      </c>
      <c r="AU128" s="56">
        <f t="shared" si="130"/>
        <v>4.0047075730207569</v>
      </c>
      <c r="AV128" s="56"/>
      <c r="AW128" s="56"/>
      <c r="AX128" s="56"/>
      <c r="AY128" s="56"/>
      <c r="AZ128" s="56">
        <f t="shared" si="131"/>
        <v>5.1181845930840256E-9</v>
      </c>
      <c r="BA128" s="56">
        <f t="shared" si="132"/>
        <v>-1.9405366843671449E-2</v>
      </c>
      <c r="BB128" s="56">
        <f t="shared" si="133"/>
        <v>0.91681827339620225</v>
      </c>
      <c r="BC128" s="56">
        <f t="shared" si="134"/>
        <v>-0.96184757720516845</v>
      </c>
      <c r="BD128" s="56">
        <f t="shared" si="135"/>
        <v>-0.22512396664773621</v>
      </c>
      <c r="BE128" s="56">
        <f t="shared" si="136"/>
        <v>-1.924730210316133</v>
      </c>
      <c r="BF128" s="56">
        <f t="shared" si="137"/>
        <v>-1.4355722823127839</v>
      </c>
      <c r="BG128" s="56">
        <f t="shared" si="147"/>
        <v>4.5958641156201336</v>
      </c>
      <c r="BH128" s="56">
        <f t="shared" si="147"/>
        <v>4.5958641156174949</v>
      </c>
      <c r="BI128" s="56">
        <f t="shared" si="147"/>
        <v>4.5958641157120761</v>
      </c>
      <c r="BJ128" s="56">
        <f t="shared" si="147"/>
        <v>4.5958641123223742</v>
      </c>
      <c r="BK128" s="56">
        <f t="shared" si="147"/>
        <v>4.595864233805294</v>
      </c>
      <c r="BL128" s="56">
        <f t="shared" si="147"/>
        <v>4.5958598800803063</v>
      </c>
      <c r="BM128" s="56">
        <f t="shared" si="147"/>
        <v>4.5960160108171255</v>
      </c>
      <c r="BN128" s="56">
        <f t="shared" si="138"/>
        <v>4.8342365931256417</v>
      </c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</row>
    <row r="129" spans="1:102" s="62" customFormat="1" ht="12.95" customHeight="1" x14ac:dyDescent="0.2">
      <c r="A129" s="59" t="s">
        <v>173</v>
      </c>
      <c r="B129" s="62" t="s">
        <v>131</v>
      </c>
      <c r="C129" s="59">
        <v>38739.485000000001</v>
      </c>
      <c r="D129" s="59" t="s">
        <v>150</v>
      </c>
      <c r="E129" s="62">
        <f t="shared" si="110"/>
        <v>-1396.002925302163</v>
      </c>
      <c r="F129" s="73">
        <f t="shared" si="111"/>
        <v>-1396</v>
      </c>
      <c r="G129" s="62">
        <f t="shared" si="112"/>
        <v>-7.7471999975387007E-3</v>
      </c>
      <c r="I129" s="62">
        <f t="shared" si="145"/>
        <v>-7.7471999975387007E-3</v>
      </c>
      <c r="P129" s="136"/>
      <c r="Q129" s="137">
        <f t="shared" si="114"/>
        <v>23720.985000000001</v>
      </c>
      <c r="S129" s="63">
        <v>0.1</v>
      </c>
      <c r="X129" s="138">
        <f t="shared" si="115"/>
        <v>2.9128373150188235E-7</v>
      </c>
      <c r="Y129" s="73">
        <f t="shared" si="116"/>
        <v>-6.0404963574714442E-3</v>
      </c>
      <c r="Z129" s="56">
        <f t="shared" si="117"/>
        <v>-1396</v>
      </c>
      <c r="AA129" s="56">
        <f t="shared" si="118"/>
        <v>1.2878254053233514E-2</v>
      </c>
      <c r="AB129" s="56">
        <f t="shared" si="119"/>
        <v>-1.5653699028593093E-2</v>
      </c>
      <c r="AC129" s="56">
        <f t="shared" si="120"/>
        <v>-7.7471999975387007E-3</v>
      </c>
      <c r="AD129" s="56">
        <f t="shared" si="121"/>
        <v>-2.0625454050772214E-2</v>
      </c>
      <c r="AE129" s="140">
        <f t="shared" si="122"/>
        <v>4.2540935480051593E-5</v>
      </c>
      <c r="AF129" s="56">
        <f t="shared" si="123"/>
        <v>-7.7471999975387007E-3</v>
      </c>
      <c r="AG129" s="69"/>
      <c r="AH129" s="56">
        <f t="shared" si="124"/>
        <v>7.9064990310543926E-3</v>
      </c>
      <c r="AI129" s="56">
        <f t="shared" si="125"/>
        <v>0.7465471969352615</v>
      </c>
      <c r="AJ129" s="56">
        <f t="shared" si="126"/>
        <v>0.38396935668803817</v>
      </c>
      <c r="AK129" s="56">
        <f t="shared" si="127"/>
        <v>-0.15877887761779588</v>
      </c>
      <c r="AL129" s="56">
        <f t="shared" si="128"/>
        <v>-2.5819417745937328</v>
      </c>
      <c r="AM129" s="56">
        <f t="shared" si="129"/>
        <v>-3.4798907807546109</v>
      </c>
      <c r="AN129" s="56">
        <f t="shared" si="146"/>
        <v>3.8874174644909121</v>
      </c>
      <c r="AO129" s="56">
        <f t="shared" si="146"/>
        <v>3.8874428676204014</v>
      </c>
      <c r="AP129" s="56">
        <f t="shared" si="146"/>
        <v>3.8873272357062412</v>
      </c>
      <c r="AQ129" s="56">
        <f t="shared" si="146"/>
        <v>3.8878536778338271</v>
      </c>
      <c r="AR129" s="56">
        <f t="shared" si="146"/>
        <v>3.8854589889771916</v>
      </c>
      <c r="AS129" s="56">
        <f t="shared" si="146"/>
        <v>3.8963952240776463</v>
      </c>
      <c r="AT129" s="56">
        <f t="shared" si="146"/>
        <v>3.8473082396813805</v>
      </c>
      <c r="AU129" s="56">
        <f t="shared" si="130"/>
        <v>4.090372356941943</v>
      </c>
      <c r="AV129" s="56"/>
      <c r="AW129" s="56"/>
      <c r="AX129" s="56"/>
      <c r="AY129" s="56"/>
      <c r="AZ129" s="56">
        <f t="shared" si="131"/>
        <v>2.9128373150188235E-7</v>
      </c>
      <c r="BA129" s="56">
        <f t="shared" si="132"/>
        <v>-1.8918750410704958E-2</v>
      </c>
      <c r="BB129" s="56">
        <f t="shared" si="133"/>
        <v>0.97705865550605575</v>
      </c>
      <c r="BC129" s="56">
        <f t="shared" si="134"/>
        <v>-0.99982101430075943</v>
      </c>
      <c r="BD129" s="56">
        <f t="shared" si="135"/>
        <v>-0.23890101446584561</v>
      </c>
      <c r="BE129" s="56">
        <f t="shared" si="136"/>
        <v>-1.666531433924139</v>
      </c>
      <c r="BF129" s="56">
        <f t="shared" si="137"/>
        <v>-1.1006288319111994</v>
      </c>
      <c r="BG129" s="56">
        <f t="shared" si="147"/>
        <v>4.8607343090440569</v>
      </c>
      <c r="BH129" s="56">
        <f t="shared" si="147"/>
        <v>4.8607343098988185</v>
      </c>
      <c r="BI129" s="56">
        <f t="shared" si="147"/>
        <v>4.8607343339953113</v>
      </c>
      <c r="BJ129" s="56">
        <f t="shared" si="147"/>
        <v>4.8607350132954554</v>
      </c>
      <c r="BK129" s="56">
        <f t="shared" si="147"/>
        <v>4.8607541620601342</v>
      </c>
      <c r="BL129" s="56">
        <f t="shared" si="147"/>
        <v>4.8612929401931</v>
      </c>
      <c r="BM129" s="56">
        <f t="shared" si="147"/>
        <v>4.8757307618612247</v>
      </c>
      <c r="BN129" s="56">
        <f t="shared" si="138"/>
        <v>5.098098387867001</v>
      </c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</row>
    <row r="130" spans="1:102" s="62" customFormat="1" ht="12.95" customHeight="1" x14ac:dyDescent="0.2">
      <c r="A130" s="59" t="s">
        <v>174</v>
      </c>
      <c r="B130" s="62" t="s">
        <v>131</v>
      </c>
      <c r="C130" s="59">
        <v>39033.453999999998</v>
      </c>
      <c r="D130" s="59" t="s">
        <v>150</v>
      </c>
      <c r="E130" s="62">
        <f t="shared" si="110"/>
        <v>-1285.0017697866638</v>
      </c>
      <c r="F130" s="73">
        <f t="shared" si="111"/>
        <v>-1285</v>
      </c>
      <c r="G130" s="62">
        <f t="shared" si="112"/>
        <v>-4.6870000005583279E-3</v>
      </c>
      <c r="I130" s="62">
        <f t="shared" si="145"/>
        <v>-4.6870000005583279E-3</v>
      </c>
      <c r="P130" s="136"/>
      <c r="Q130" s="137">
        <f t="shared" si="114"/>
        <v>24014.953999999998</v>
      </c>
      <c r="S130" s="63">
        <v>0.1</v>
      </c>
      <c r="X130" s="138">
        <f t="shared" si="115"/>
        <v>1.2985011381614317E-7</v>
      </c>
      <c r="Y130" s="73">
        <f t="shared" si="116"/>
        <v>-5.8265179416902048E-3</v>
      </c>
      <c r="Z130" s="56">
        <f t="shared" si="117"/>
        <v>-1285</v>
      </c>
      <c r="AA130" s="56">
        <f t="shared" si="118"/>
        <v>1.1642017925935038E-2</v>
      </c>
      <c r="AB130" s="56">
        <f t="shared" si="119"/>
        <v>-1.0677589831516347E-2</v>
      </c>
      <c r="AC130" s="56">
        <f t="shared" si="120"/>
        <v>-4.6870000005583279E-3</v>
      </c>
      <c r="AD130" s="56">
        <f t="shared" si="121"/>
        <v>-1.6329017926493366E-2</v>
      </c>
      <c r="AE130" s="140">
        <f t="shared" si="122"/>
        <v>2.6663682644374173E-5</v>
      </c>
      <c r="AF130" s="56">
        <f t="shared" si="123"/>
        <v>-4.6870000005583279E-3</v>
      </c>
      <c r="AG130" s="69"/>
      <c r="AH130" s="56">
        <f t="shared" si="124"/>
        <v>5.9905898309580196E-3</v>
      </c>
      <c r="AI130" s="56">
        <f t="shared" si="125"/>
        <v>0.75382821064907746</v>
      </c>
      <c r="AJ130" s="56">
        <f t="shared" si="126"/>
        <v>0.34269765225002513</v>
      </c>
      <c r="AK130" s="56">
        <f t="shared" si="127"/>
        <v>-0.16984847802292838</v>
      </c>
      <c r="AL130" s="56">
        <f t="shared" si="128"/>
        <v>-2.5376373515500612</v>
      </c>
      <c r="AM130" s="56">
        <f t="shared" si="129"/>
        <v>-3.2102268152989333</v>
      </c>
      <c r="AN130" s="56">
        <f t="shared" si="146"/>
        <v>3.9437755640106027</v>
      </c>
      <c r="AO130" s="56">
        <f t="shared" si="146"/>
        <v>3.9437943556994521</v>
      </c>
      <c r="AP130" s="56">
        <f t="shared" si="146"/>
        <v>3.9437039711197106</v>
      </c>
      <c r="AQ130" s="56">
        <f t="shared" si="146"/>
        <v>3.944138781827621</v>
      </c>
      <c r="AR130" s="56">
        <f t="shared" si="146"/>
        <v>3.9420488375198541</v>
      </c>
      <c r="AS130" s="56">
        <f t="shared" si="146"/>
        <v>3.9521360597459334</v>
      </c>
      <c r="AT130" s="56">
        <f t="shared" si="146"/>
        <v>3.9043732828498259</v>
      </c>
      <c r="AU130" s="56">
        <f t="shared" si="130"/>
        <v>4.1587809253969912</v>
      </c>
      <c r="AV130" s="56"/>
      <c r="AW130" s="56"/>
      <c r="AX130" s="56"/>
      <c r="AY130" s="56"/>
      <c r="AZ130" s="56">
        <f t="shared" si="131"/>
        <v>1.2985011381614317E-7</v>
      </c>
      <c r="BA130" s="56">
        <f t="shared" si="132"/>
        <v>-1.7468535867625243E-2</v>
      </c>
      <c r="BB130" s="56">
        <f t="shared" si="133"/>
        <v>1.0326986368991855</v>
      </c>
      <c r="BC130" s="56">
        <f t="shared" si="134"/>
        <v>-0.9772986892204294</v>
      </c>
      <c r="BD130" s="56">
        <f t="shared" si="135"/>
        <v>-0.23776206414172807</v>
      </c>
      <c r="BE130" s="56">
        <f t="shared" si="136"/>
        <v>-1.4341269398803704</v>
      </c>
      <c r="BF130" s="56">
        <f t="shared" si="137"/>
        <v>-0.8718857814812867</v>
      </c>
      <c r="BG130" s="56">
        <f t="shared" si="147"/>
        <v>5.0853035092490471</v>
      </c>
      <c r="BH130" s="56">
        <f t="shared" si="147"/>
        <v>5.0853036296549545</v>
      </c>
      <c r="BI130" s="56">
        <f t="shared" si="147"/>
        <v>5.0853050066719696</v>
      </c>
      <c r="BJ130" s="56">
        <f t="shared" si="147"/>
        <v>5.0853207545235488</v>
      </c>
      <c r="BK130" s="56">
        <f t="shared" si="147"/>
        <v>5.0855008051597528</v>
      </c>
      <c r="BL130" s="56">
        <f t="shared" si="147"/>
        <v>5.0875535321947085</v>
      </c>
      <c r="BM130" s="56">
        <f t="shared" si="147"/>
        <v>5.1102436386564163</v>
      </c>
      <c r="BN130" s="56">
        <f t="shared" si="138"/>
        <v>5.3088081664014686</v>
      </c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</row>
    <row r="131" spans="1:102" s="62" customFormat="1" ht="12.95" customHeight="1" x14ac:dyDescent="0.2">
      <c r="A131" s="10" t="s">
        <v>44</v>
      </c>
      <c r="B131" s="11"/>
      <c r="C131" s="12">
        <v>39091.712</v>
      </c>
      <c r="D131" s="12"/>
      <c r="E131" s="62">
        <f t="shared" si="110"/>
        <v>-1263.003853958729</v>
      </c>
      <c r="F131" s="73">
        <f t="shared" si="111"/>
        <v>-1263</v>
      </c>
      <c r="G131" s="62">
        <f t="shared" si="112"/>
        <v>-1.0206599996308796E-2</v>
      </c>
      <c r="I131" s="62">
        <f t="shared" si="145"/>
        <v>-1.0206599996308796E-2</v>
      </c>
      <c r="P131" s="136"/>
      <c r="Q131" s="137">
        <f t="shared" si="114"/>
        <v>24073.212</v>
      </c>
      <c r="S131" s="63">
        <v>0.1</v>
      </c>
      <c r="X131" s="138">
        <f t="shared" si="115"/>
        <v>2.0624980700441293E-6</v>
      </c>
      <c r="Y131" s="73">
        <f t="shared" si="116"/>
        <v>-5.6651265899745375E-3</v>
      </c>
      <c r="Z131" s="56">
        <f t="shared" si="117"/>
        <v>-1263</v>
      </c>
      <c r="AA131" s="56">
        <f t="shared" si="118"/>
        <v>1.139469123661286E-2</v>
      </c>
      <c r="AB131" s="56">
        <f t="shared" si="119"/>
        <v>-1.58127386386103E-2</v>
      </c>
      <c r="AC131" s="56">
        <f t="shared" si="120"/>
        <v>-1.0206599996308796E-2</v>
      </c>
      <c r="AD131" s="56">
        <f t="shared" si="121"/>
        <v>-2.1601291232921656E-2</v>
      </c>
      <c r="AE131" s="140">
        <f t="shared" si="122"/>
        <v>4.6661578292949801E-5</v>
      </c>
      <c r="AF131" s="56">
        <f t="shared" si="123"/>
        <v>-1.0206599996308796E-2</v>
      </c>
      <c r="AG131" s="69"/>
      <c r="AH131" s="56">
        <f t="shared" si="124"/>
        <v>5.6061386423015046E-3</v>
      </c>
      <c r="AI131" s="56">
        <f t="shared" si="125"/>
        <v>0.75534709162583491</v>
      </c>
      <c r="AJ131" s="56">
        <f t="shared" si="126"/>
        <v>0.334336819522914</v>
      </c>
      <c r="AK131" s="56">
        <f t="shared" si="127"/>
        <v>-0.17202909574546563</v>
      </c>
      <c r="AL131" s="56">
        <f t="shared" si="128"/>
        <v>-2.5287518843529124</v>
      </c>
      <c r="AM131" s="56">
        <f t="shared" si="129"/>
        <v>-3.1607052013728376</v>
      </c>
      <c r="AN131" s="56">
        <f t="shared" ref="AN131:AT140" si="148">$AU131+$AB$7*SIN(AO131)</f>
        <v>3.9550118756223731</v>
      </c>
      <c r="AO131" s="56">
        <f t="shared" si="148"/>
        <v>3.9550294689897334</v>
      </c>
      <c r="AP131" s="56">
        <f t="shared" si="148"/>
        <v>3.954943847762002</v>
      </c>
      <c r="AQ131" s="56">
        <f t="shared" si="148"/>
        <v>3.9553606115688091</v>
      </c>
      <c r="AR131" s="56">
        <f t="shared" si="148"/>
        <v>3.9533337270330033</v>
      </c>
      <c r="AS131" s="56">
        <f t="shared" si="148"/>
        <v>3.9632325236433945</v>
      </c>
      <c r="AT131" s="56">
        <f t="shared" si="148"/>
        <v>3.9158231955589522</v>
      </c>
      <c r="AU131" s="56">
        <f t="shared" si="130"/>
        <v>4.1723393804060995</v>
      </c>
      <c r="AV131" s="56"/>
      <c r="AW131" s="56"/>
      <c r="AX131" s="56"/>
      <c r="AY131" s="56"/>
      <c r="AZ131" s="56">
        <f t="shared" si="131"/>
        <v>2.0624980700441293E-6</v>
      </c>
      <c r="BA131" s="56">
        <f t="shared" si="132"/>
        <v>-1.7059817826587397E-2</v>
      </c>
      <c r="BB131" s="56">
        <f t="shared" si="133"/>
        <v>1.0443601799552482</v>
      </c>
      <c r="BC131" s="56">
        <f t="shared" si="134"/>
        <v>-0.96568773541874875</v>
      </c>
      <c r="BD131" s="56">
        <f t="shared" si="135"/>
        <v>-0.23586473758139004</v>
      </c>
      <c r="BE131" s="56">
        <f t="shared" si="136"/>
        <v>-1.3848932929100961</v>
      </c>
      <c r="BF131" s="56">
        <f t="shared" si="137"/>
        <v>-0.8294576885501681</v>
      </c>
      <c r="BG131" s="56">
        <f t="shared" ref="BG131:BM140" si="149">$BN131+$BB$7*SIN(BH131)</f>
        <v>5.1313251560565369</v>
      </c>
      <c r="BH131" s="56">
        <f t="shared" si="149"/>
        <v>5.1313253750087959</v>
      </c>
      <c r="BI131" s="56">
        <f t="shared" si="149"/>
        <v>5.131327617691503</v>
      </c>
      <c r="BJ131" s="56">
        <f t="shared" si="149"/>
        <v>5.1313505883763435</v>
      </c>
      <c r="BK131" s="56">
        <f t="shared" si="149"/>
        <v>5.1315857975085537</v>
      </c>
      <c r="BL131" s="56">
        <f t="shared" si="149"/>
        <v>5.133987126102439</v>
      </c>
      <c r="BM131" s="56">
        <f t="shared" si="149"/>
        <v>5.1578071591996366</v>
      </c>
      <c r="BN131" s="56">
        <f t="shared" si="138"/>
        <v>5.3505704648497412</v>
      </c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</row>
    <row r="132" spans="1:102" s="62" customFormat="1" ht="12.95" customHeight="1" x14ac:dyDescent="0.2">
      <c r="A132" s="10" t="s">
        <v>45</v>
      </c>
      <c r="B132" s="11"/>
      <c r="C132" s="12">
        <v>39528.692999999999</v>
      </c>
      <c r="D132" s="12"/>
      <c r="E132" s="62">
        <f t="shared" si="110"/>
        <v>-1098.0021158900249</v>
      </c>
      <c r="F132" s="73">
        <f t="shared" si="111"/>
        <v>-1098</v>
      </c>
      <c r="G132" s="62">
        <f t="shared" si="112"/>
        <v>-5.6035999950836413E-3</v>
      </c>
      <c r="I132" s="62">
        <f t="shared" si="145"/>
        <v>-5.6035999950836413E-3</v>
      </c>
      <c r="P132" s="136"/>
      <c r="Q132" s="137">
        <f t="shared" si="114"/>
        <v>24510.192999999999</v>
      </c>
      <c r="S132" s="63">
        <v>0.1</v>
      </c>
      <c r="X132" s="138">
        <f t="shared" si="115"/>
        <v>6.0256459718965106E-7</v>
      </c>
      <c r="Y132" s="73">
        <f t="shared" si="116"/>
        <v>-3.148880872272131E-3</v>
      </c>
      <c r="Z132" s="56">
        <f t="shared" si="117"/>
        <v>-1098</v>
      </c>
      <c r="AA132" s="56">
        <f t="shared" si="118"/>
        <v>9.5199401029864156E-3</v>
      </c>
      <c r="AB132" s="56">
        <f t="shared" si="119"/>
        <v>-8.2810923631037835E-3</v>
      </c>
      <c r="AC132" s="56">
        <f t="shared" si="120"/>
        <v>-5.6035999950836413E-3</v>
      </c>
      <c r="AD132" s="56">
        <f t="shared" si="121"/>
        <v>-1.5123540098070057E-2</v>
      </c>
      <c r="AE132" s="140">
        <f t="shared" si="122"/>
        <v>2.2872146509793288E-5</v>
      </c>
      <c r="AF132" s="56">
        <f t="shared" si="123"/>
        <v>-5.6035999950836413E-3</v>
      </c>
      <c r="AG132" s="69"/>
      <c r="AH132" s="56">
        <f t="shared" si="124"/>
        <v>2.6774923680201418E-3</v>
      </c>
      <c r="AI132" s="56">
        <f t="shared" si="125"/>
        <v>0.7675712886551026</v>
      </c>
      <c r="AJ132" s="56">
        <f t="shared" si="126"/>
        <v>0.26968109423838038</v>
      </c>
      <c r="AK132" s="56">
        <f t="shared" si="127"/>
        <v>-0.18821782461151365</v>
      </c>
      <c r="AL132" s="56">
        <f t="shared" si="128"/>
        <v>-2.4609122566949826</v>
      </c>
      <c r="AM132" s="56">
        <f t="shared" si="129"/>
        <v>-2.8239039622200468</v>
      </c>
      <c r="AN132" s="56">
        <f t="shared" si="148"/>
        <v>4.0400376280086476</v>
      </c>
      <c r="AO132" s="56">
        <f t="shared" si="148"/>
        <v>4.0400476089697896</v>
      </c>
      <c r="AP132" s="56">
        <f t="shared" si="148"/>
        <v>4.0399940283579525</v>
      </c>
      <c r="AQ132" s="56">
        <f t="shared" si="148"/>
        <v>4.0402817064789147</v>
      </c>
      <c r="AR132" s="56">
        <f t="shared" si="148"/>
        <v>4.0387383591169632</v>
      </c>
      <c r="AS132" s="56">
        <f t="shared" si="148"/>
        <v>4.0470535709439384</v>
      </c>
      <c r="AT132" s="56">
        <f t="shared" si="148"/>
        <v>4.0032259443979141</v>
      </c>
      <c r="AU132" s="56">
        <f t="shared" si="130"/>
        <v>4.2740277929744135</v>
      </c>
      <c r="AV132" s="56"/>
      <c r="AW132" s="56"/>
      <c r="AX132" s="56"/>
      <c r="AY132" s="56"/>
      <c r="AZ132" s="56">
        <f t="shared" si="131"/>
        <v>6.0256459718965106E-7</v>
      </c>
      <c r="BA132" s="56">
        <f t="shared" si="132"/>
        <v>-1.2668820975258547E-2</v>
      </c>
      <c r="BB132" s="56">
        <f t="shared" si="133"/>
        <v>1.1339832037091795</v>
      </c>
      <c r="BC132" s="56">
        <f t="shared" si="134"/>
        <v>-0.7843766279377139</v>
      </c>
      <c r="BD132" s="56">
        <f t="shared" si="135"/>
        <v>-0.19911931378905598</v>
      </c>
      <c r="BE132" s="56">
        <f t="shared" si="136"/>
        <v>-0.97850520322065848</v>
      </c>
      <c r="BF132" s="56">
        <f t="shared" si="137"/>
        <v>-0.53242849361731537</v>
      </c>
      <c r="BG132" s="56">
        <f t="shared" si="149"/>
        <v>5.4933275627049749</v>
      </c>
      <c r="BH132" s="56">
        <f t="shared" si="149"/>
        <v>5.4933311906738265</v>
      </c>
      <c r="BI132" s="56">
        <f t="shared" si="149"/>
        <v>5.4933526643522894</v>
      </c>
      <c r="BJ132" s="56">
        <f t="shared" si="149"/>
        <v>5.493479755937356</v>
      </c>
      <c r="BK132" s="56">
        <f t="shared" si="149"/>
        <v>5.4942316119966756</v>
      </c>
      <c r="BL132" s="56">
        <f t="shared" si="149"/>
        <v>5.4986679069434103</v>
      </c>
      <c r="BM132" s="56">
        <f t="shared" si="149"/>
        <v>5.5244569564940269</v>
      </c>
      <c r="BN132" s="56">
        <f t="shared" si="138"/>
        <v>5.6637877032117876</v>
      </c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</row>
    <row r="133" spans="1:102" s="62" customFormat="1" ht="12.95" customHeight="1" x14ac:dyDescent="0.2">
      <c r="A133" s="59" t="s">
        <v>175</v>
      </c>
      <c r="B133" s="62" t="s">
        <v>131</v>
      </c>
      <c r="C133" s="59">
        <v>39769.707000000002</v>
      </c>
      <c r="D133" s="59" t="s">
        <v>150</v>
      </c>
      <c r="E133" s="62">
        <f t="shared" si="110"/>
        <v>-1006.9964911628833</v>
      </c>
      <c r="F133" s="73">
        <f t="shared" si="111"/>
        <v>-1007</v>
      </c>
      <c r="G133" s="62">
        <f t="shared" si="112"/>
        <v>9.2926000070292503E-3</v>
      </c>
      <c r="I133" s="62">
        <f t="shared" si="145"/>
        <v>9.2926000070292503E-3</v>
      </c>
      <c r="P133" s="136"/>
      <c r="Q133" s="137">
        <f t="shared" si="114"/>
        <v>24751.207000000002</v>
      </c>
      <c r="S133" s="63">
        <v>0.1</v>
      </c>
      <c r="X133" s="138">
        <f t="shared" si="115"/>
        <v>1.0209613029995512E-5</v>
      </c>
      <c r="Y133" s="73">
        <f t="shared" si="116"/>
        <v>-8.1166296955420374E-4</v>
      </c>
      <c r="Z133" s="56">
        <f t="shared" si="117"/>
        <v>-1007</v>
      </c>
      <c r="AA133" s="56">
        <f t="shared" si="118"/>
        <v>8.4744426514696512E-3</v>
      </c>
      <c r="AB133" s="56">
        <f t="shared" si="119"/>
        <v>8.2610679743867124E-3</v>
      </c>
      <c r="AC133" s="56">
        <f t="shared" si="120"/>
        <v>9.2926000070292503E-3</v>
      </c>
      <c r="AD133" s="56">
        <f t="shared" si="121"/>
        <v>8.1815735555959904E-4</v>
      </c>
      <c r="AE133" s="140">
        <f t="shared" si="122"/>
        <v>6.6938145845627624E-8</v>
      </c>
      <c r="AF133" s="56">
        <f t="shared" si="123"/>
        <v>9.2926000070292503E-3</v>
      </c>
      <c r="AG133" s="69"/>
      <c r="AH133" s="56">
        <f t="shared" si="124"/>
        <v>1.0315320326425377E-3</v>
      </c>
      <c r="AI133" s="56">
        <f t="shared" si="125"/>
        <v>0.77496696989658886</v>
      </c>
      <c r="AJ133" s="56">
        <f t="shared" si="126"/>
        <v>0.23252127093938305</v>
      </c>
      <c r="AK133" s="56">
        <f t="shared" si="127"/>
        <v>-0.19700048406391651</v>
      </c>
      <c r="AL133" s="56">
        <f t="shared" si="128"/>
        <v>-2.4225196225966896</v>
      </c>
      <c r="AM133" s="56">
        <f t="shared" si="129"/>
        <v>-2.6604674700665063</v>
      </c>
      <c r="AN133" s="56">
        <f t="shared" si="148"/>
        <v>4.0875397747532345</v>
      </c>
      <c r="AO133" s="56">
        <f t="shared" si="148"/>
        <v>4.0875466365213802</v>
      </c>
      <c r="AP133" s="56">
        <f t="shared" si="148"/>
        <v>4.0875074169182373</v>
      </c>
      <c r="AQ133" s="56">
        <f t="shared" si="148"/>
        <v>4.0877316119814848</v>
      </c>
      <c r="AR133" s="56">
        <f t="shared" si="148"/>
        <v>4.0864509604234351</v>
      </c>
      <c r="AS133" s="56">
        <f t="shared" si="148"/>
        <v>4.093797234972266</v>
      </c>
      <c r="AT133" s="56">
        <f t="shared" si="148"/>
        <v>4.052618634379292</v>
      </c>
      <c r="AU133" s="56">
        <f t="shared" si="130"/>
        <v>4.3301104932393626</v>
      </c>
      <c r="AV133" s="56"/>
      <c r="AW133" s="56"/>
      <c r="AX133" s="56"/>
      <c r="AY133" s="56"/>
      <c r="AZ133" s="56">
        <f t="shared" si="131"/>
        <v>1.0209613029995512E-5</v>
      </c>
      <c r="BA133" s="56">
        <f t="shared" si="132"/>
        <v>-9.286105621023855E-3</v>
      </c>
      <c r="BB133" s="56">
        <f t="shared" si="133"/>
        <v>1.179548789781149</v>
      </c>
      <c r="BC133" s="56">
        <f t="shared" si="134"/>
        <v>-0.60419668547608385</v>
      </c>
      <c r="BD133" s="56">
        <f t="shared" si="135"/>
        <v>-0.15925524194865529</v>
      </c>
      <c r="BE133" s="56">
        <f t="shared" si="136"/>
        <v>-0.72557204316644541</v>
      </c>
      <c r="BF133" s="56">
        <f t="shared" si="137"/>
        <v>-0.37958694156102374</v>
      </c>
      <c r="BG133" s="56">
        <f t="shared" si="149"/>
        <v>5.7054655819126081</v>
      </c>
      <c r="BH133" s="56">
        <f t="shared" si="149"/>
        <v>5.7054728526893363</v>
      </c>
      <c r="BI133" s="56">
        <f t="shared" si="149"/>
        <v>5.7055090160370785</v>
      </c>
      <c r="BJ133" s="56">
        <f t="shared" si="149"/>
        <v>5.7056888724271468</v>
      </c>
      <c r="BK133" s="56">
        <f t="shared" si="149"/>
        <v>5.7065830653343657</v>
      </c>
      <c r="BL133" s="56">
        <f t="shared" si="149"/>
        <v>5.7110210457541193</v>
      </c>
      <c r="BM133" s="56">
        <f t="shared" si="149"/>
        <v>5.7328638028833723</v>
      </c>
      <c r="BN133" s="56">
        <f t="shared" si="138"/>
        <v>5.8365317558841889</v>
      </c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</row>
    <row r="134" spans="1:102" s="62" customFormat="1" ht="12.95" customHeight="1" x14ac:dyDescent="0.2">
      <c r="A134" s="59" t="s">
        <v>176</v>
      </c>
      <c r="B134" s="62" t="s">
        <v>131</v>
      </c>
      <c r="C134" s="59">
        <v>39801.474000000002</v>
      </c>
      <c r="D134" s="59" t="s">
        <v>150</v>
      </c>
      <c r="E134" s="62">
        <f t="shared" si="110"/>
        <v>-995.00143825845851</v>
      </c>
      <c r="F134" s="73">
        <f t="shared" si="111"/>
        <v>-995</v>
      </c>
      <c r="G134" s="62">
        <f t="shared" si="112"/>
        <v>-3.8089999943622388E-3</v>
      </c>
      <c r="I134" s="62">
        <f t="shared" si="145"/>
        <v>-3.8089999943622388E-3</v>
      </c>
      <c r="P134" s="136"/>
      <c r="Q134" s="137">
        <f t="shared" si="114"/>
        <v>24782.974000000002</v>
      </c>
      <c r="S134" s="63">
        <v>0.1</v>
      </c>
      <c r="X134" s="138">
        <f t="shared" si="115"/>
        <v>1.1223528288097176E-6</v>
      </c>
      <c r="Y134" s="73">
        <f t="shared" si="116"/>
        <v>-4.588465220423249E-4</v>
      </c>
      <c r="Z134" s="56">
        <f t="shared" si="117"/>
        <v>-995</v>
      </c>
      <c r="AA134" s="56">
        <f t="shared" si="118"/>
        <v>8.3361457381599703E-3</v>
      </c>
      <c r="AB134" s="56">
        <f t="shared" si="119"/>
        <v>-4.6220332537670926E-3</v>
      </c>
      <c r="AC134" s="56">
        <f t="shared" si="120"/>
        <v>-3.8089999943622388E-3</v>
      </c>
      <c r="AD134" s="56">
        <f t="shared" si="121"/>
        <v>-1.2145145732522209E-2</v>
      </c>
      <c r="AE134" s="140">
        <f t="shared" si="122"/>
        <v>1.4750456486420244E-5</v>
      </c>
      <c r="AF134" s="56">
        <f t="shared" si="123"/>
        <v>-3.8089999943622388E-3</v>
      </c>
      <c r="AG134" s="69"/>
      <c r="AH134" s="56">
        <f t="shared" si="124"/>
        <v>8.1303325940485372E-4</v>
      </c>
      <c r="AI134" s="56">
        <f t="shared" si="125"/>
        <v>0.77597827460304725</v>
      </c>
      <c r="AJ134" s="56">
        <f t="shared" si="126"/>
        <v>0.22753996780025806</v>
      </c>
      <c r="AK134" s="56">
        <f t="shared" si="127"/>
        <v>-0.19814974617473644</v>
      </c>
      <c r="AL134" s="56">
        <f t="shared" si="128"/>
        <v>-2.4174010503622774</v>
      </c>
      <c r="AM134" s="56">
        <f t="shared" si="129"/>
        <v>-2.639933105297315</v>
      </c>
      <c r="AN134" s="56">
        <f t="shared" si="148"/>
        <v>4.0938382413057957</v>
      </c>
      <c r="AO134" s="56">
        <f t="shared" si="148"/>
        <v>4.0938447478187543</v>
      </c>
      <c r="AP134" s="56">
        <f t="shared" si="148"/>
        <v>4.0938072303511763</v>
      </c>
      <c r="AQ134" s="56">
        <f t="shared" si="148"/>
        <v>4.0940235885223073</v>
      </c>
      <c r="AR134" s="56">
        <f t="shared" si="148"/>
        <v>4.0927767826341821</v>
      </c>
      <c r="AS134" s="56">
        <f t="shared" si="148"/>
        <v>4.0999920153830027</v>
      </c>
      <c r="AT134" s="56">
        <f t="shared" si="148"/>
        <v>4.0591966509836528</v>
      </c>
      <c r="AU134" s="56">
        <f t="shared" si="130"/>
        <v>4.3375060141534219</v>
      </c>
      <c r="AV134" s="56"/>
      <c r="AW134" s="56"/>
      <c r="AX134" s="56"/>
      <c r="AY134" s="56"/>
      <c r="AZ134" s="56">
        <f t="shared" si="131"/>
        <v>1.1223528288097176E-6</v>
      </c>
      <c r="BA134" s="56">
        <f t="shared" si="132"/>
        <v>-8.7949922602022952E-3</v>
      </c>
      <c r="BB134" s="56">
        <f t="shared" si="133"/>
        <v>1.1849817052004459</v>
      </c>
      <c r="BC134" s="56">
        <f t="shared" si="134"/>
        <v>-0.5761030671817482</v>
      </c>
      <c r="BD134" s="56">
        <f t="shared" si="135"/>
        <v>-0.15291098306248432</v>
      </c>
      <c r="BE134" s="56">
        <f t="shared" si="136"/>
        <v>-0.69076772068093428</v>
      </c>
      <c r="BF134" s="56">
        <f t="shared" si="137"/>
        <v>-0.35980603680424955</v>
      </c>
      <c r="BG134" s="56">
        <f t="shared" si="149"/>
        <v>5.7340434550452892</v>
      </c>
      <c r="BH134" s="56">
        <f t="shared" si="149"/>
        <v>5.7340511258226323</v>
      </c>
      <c r="BI134" s="56">
        <f t="shared" si="149"/>
        <v>5.7340885960182462</v>
      </c>
      <c r="BJ134" s="56">
        <f t="shared" si="149"/>
        <v>5.7342716179990507</v>
      </c>
      <c r="BK134" s="56">
        <f t="shared" si="149"/>
        <v>5.7351652889017855</v>
      </c>
      <c r="BL134" s="56">
        <f t="shared" si="149"/>
        <v>5.7395219900039347</v>
      </c>
      <c r="BM134" s="56">
        <f t="shared" si="149"/>
        <v>5.7606004402430662</v>
      </c>
      <c r="BN134" s="56">
        <f t="shared" si="138"/>
        <v>5.859311191401428</v>
      </c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</row>
    <row r="135" spans="1:102" s="62" customFormat="1" ht="12.95" customHeight="1" x14ac:dyDescent="0.2">
      <c r="A135" s="59" t="s">
        <v>177</v>
      </c>
      <c r="B135" s="62" t="s">
        <v>138</v>
      </c>
      <c r="C135" s="59">
        <v>39837.230000000003</v>
      </c>
      <c r="D135" s="59" t="s">
        <v>150</v>
      </c>
      <c r="E135" s="62">
        <f t="shared" si="110"/>
        <v>-981.50015983586161</v>
      </c>
      <c r="F135" s="73">
        <f t="shared" si="111"/>
        <v>-981.5</v>
      </c>
      <c r="G135" s="62">
        <f t="shared" si="112"/>
        <v>-4.2329999268986285E-4</v>
      </c>
      <c r="I135" s="62">
        <f t="shared" si="145"/>
        <v>-4.2329999268986285E-4</v>
      </c>
      <c r="P135" s="136"/>
      <c r="Q135" s="137">
        <f t="shared" si="114"/>
        <v>24818.730000000003</v>
      </c>
      <c r="S135" s="63">
        <v>0.1</v>
      </c>
      <c r="X135" s="138">
        <f t="shared" si="115"/>
        <v>1.3879558840059025E-8</v>
      </c>
      <c r="Y135" s="73">
        <f t="shared" si="116"/>
        <v>-5.074719320958751E-5</v>
      </c>
      <c r="Z135" s="56">
        <f t="shared" si="117"/>
        <v>-981.5</v>
      </c>
      <c r="AA135" s="56">
        <f t="shared" si="118"/>
        <v>8.1804655418351024E-3</v>
      </c>
      <c r="AB135" s="56">
        <f t="shared" si="119"/>
        <v>-9.9014188992833127E-4</v>
      </c>
      <c r="AC135" s="56">
        <f t="shared" si="120"/>
        <v>-4.2329999268986285E-4</v>
      </c>
      <c r="AD135" s="56">
        <f t="shared" si="121"/>
        <v>-8.6037655345249653E-3</v>
      </c>
      <c r="AE135" s="140">
        <f t="shared" si="122"/>
        <v>7.4024781373079664E-6</v>
      </c>
      <c r="AF135" s="56">
        <f t="shared" si="123"/>
        <v>-4.2329999268986285E-4</v>
      </c>
      <c r="AG135" s="69"/>
      <c r="AH135" s="56">
        <f t="shared" si="124"/>
        <v>5.6684189723846842E-4</v>
      </c>
      <c r="AI135" s="56">
        <f t="shared" si="125"/>
        <v>0.77712620564095203</v>
      </c>
      <c r="AJ135" s="56">
        <f t="shared" si="126"/>
        <v>0.22191324277925023</v>
      </c>
      <c r="AK135" s="56">
        <f t="shared" si="127"/>
        <v>-0.19944003396244428</v>
      </c>
      <c r="AL135" s="56">
        <f t="shared" si="128"/>
        <v>-2.4116266169863421</v>
      </c>
      <c r="AM135" s="56">
        <f t="shared" si="129"/>
        <v>-2.6170981488768152</v>
      </c>
      <c r="AN135" s="56">
        <f t="shared" si="148"/>
        <v>4.100933876007959</v>
      </c>
      <c r="AO135" s="56">
        <f t="shared" si="148"/>
        <v>4.1009399979895447</v>
      </c>
      <c r="AP135" s="56">
        <f t="shared" si="148"/>
        <v>4.1009043413870279</v>
      </c>
      <c r="AQ135" s="56">
        <f t="shared" si="148"/>
        <v>4.1011120436328206</v>
      </c>
      <c r="AR135" s="56">
        <f t="shared" si="148"/>
        <v>4.0999030265697796</v>
      </c>
      <c r="AS135" s="56">
        <f t="shared" si="148"/>
        <v>4.1069701551333235</v>
      </c>
      <c r="AT135" s="56">
        <f t="shared" si="148"/>
        <v>4.0666151165555098</v>
      </c>
      <c r="AU135" s="56">
        <f t="shared" si="130"/>
        <v>4.3458259751817385</v>
      </c>
      <c r="AV135" s="56"/>
      <c r="AW135" s="56"/>
      <c r="AX135" s="56"/>
      <c r="AY135" s="56"/>
      <c r="AZ135" s="56">
        <f t="shared" si="131"/>
        <v>1.3879558840059025E-8</v>
      </c>
      <c r="BA135" s="56">
        <f t="shared" si="132"/>
        <v>-8.2312127350446899E-3</v>
      </c>
      <c r="BB135" s="56">
        <f t="shared" si="133"/>
        <v>1.1908803958460976</v>
      </c>
      <c r="BC135" s="56">
        <f t="shared" si="134"/>
        <v>-0.54334933870138324</v>
      </c>
      <c r="BD135" s="56">
        <f t="shared" si="135"/>
        <v>-0.14548083888140417</v>
      </c>
      <c r="BE135" s="56">
        <f t="shared" si="136"/>
        <v>-0.65123632592011749</v>
      </c>
      <c r="BF135" s="56">
        <f t="shared" si="137"/>
        <v>-0.33763624496243549</v>
      </c>
      <c r="BG135" s="56">
        <f t="shared" si="149"/>
        <v>5.7663477662798783</v>
      </c>
      <c r="BH135" s="56">
        <f t="shared" si="149"/>
        <v>5.7663558252946094</v>
      </c>
      <c r="BI135" s="56">
        <f t="shared" si="149"/>
        <v>5.766394448757536</v>
      </c>
      <c r="BJ135" s="56">
        <f t="shared" si="149"/>
        <v>5.7665795429804536</v>
      </c>
      <c r="BK135" s="56">
        <f t="shared" si="149"/>
        <v>5.767466295375403</v>
      </c>
      <c r="BL135" s="56">
        <f t="shared" si="149"/>
        <v>5.7717084067223547</v>
      </c>
      <c r="BM135" s="56">
        <f t="shared" si="149"/>
        <v>5.7918652509032569</v>
      </c>
      <c r="BN135" s="56">
        <f t="shared" si="138"/>
        <v>5.8849380563583233</v>
      </c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</row>
    <row r="136" spans="1:102" s="62" customFormat="1" ht="12.95" customHeight="1" x14ac:dyDescent="0.2">
      <c r="A136" s="135" t="s">
        <v>46</v>
      </c>
      <c r="B136" s="57"/>
      <c r="C136" s="59">
        <v>39857.098100000003</v>
      </c>
      <c r="D136" s="59"/>
      <c r="E136" s="62">
        <f t="shared" si="110"/>
        <v>-973.99806928244448</v>
      </c>
      <c r="F136" s="73">
        <f t="shared" si="111"/>
        <v>-974</v>
      </c>
      <c r="G136" s="62">
        <f t="shared" si="112"/>
        <v>5.1132000080542639E-3</v>
      </c>
      <c r="J136" s="62">
        <f>G136</f>
        <v>5.1132000080542639E-3</v>
      </c>
      <c r="P136" s="136"/>
      <c r="Q136" s="137">
        <f t="shared" si="114"/>
        <v>24838.598100000003</v>
      </c>
      <c r="S136" s="63">
        <v>1</v>
      </c>
      <c r="X136" s="138">
        <f t="shared" si="115"/>
        <v>2.4327637191719723E-5</v>
      </c>
      <c r="Y136" s="73">
        <f t="shared" si="116"/>
        <v>1.8089454390063722E-4</v>
      </c>
      <c r="Z136" s="56">
        <f t="shared" si="117"/>
        <v>-974</v>
      </c>
      <c r="AA136" s="56">
        <f t="shared" si="118"/>
        <v>8.0939356409740846E-3</v>
      </c>
      <c r="AB136" s="56">
        <f t="shared" si="119"/>
        <v>4.6833019609324004E-3</v>
      </c>
      <c r="AC136" s="56">
        <f t="shared" si="120"/>
        <v>5.1132000080542639E-3</v>
      </c>
      <c r="AD136" s="56">
        <f t="shared" si="121"/>
        <v>-2.9807356329198207E-3</v>
      </c>
      <c r="AE136" s="140">
        <f t="shared" si="122"/>
        <v>8.8847849133579238E-6</v>
      </c>
      <c r="AF136" s="56">
        <f t="shared" si="123"/>
        <v>5.1132000080542639E-3</v>
      </c>
      <c r="AG136" s="69"/>
      <c r="AH136" s="56">
        <f t="shared" si="124"/>
        <v>4.2989804712186371E-4</v>
      </c>
      <c r="AI136" s="56">
        <f t="shared" si="125"/>
        <v>0.7777686406600719</v>
      </c>
      <c r="AJ136" s="56">
        <f t="shared" si="126"/>
        <v>0.21877685045745265</v>
      </c>
      <c r="AK136" s="56">
        <f t="shared" si="127"/>
        <v>-0.20015563515641493</v>
      </c>
      <c r="AL136" s="56">
        <f t="shared" si="128"/>
        <v>-2.4084111944216873</v>
      </c>
      <c r="AM136" s="56">
        <f t="shared" si="129"/>
        <v>-2.6045317598404578</v>
      </c>
      <c r="AN136" s="56">
        <f t="shared" si="148"/>
        <v>4.1048804412182918</v>
      </c>
      <c r="AO136" s="56">
        <f t="shared" si="148"/>
        <v>4.1048863564145277</v>
      </c>
      <c r="AP136" s="56">
        <f t="shared" si="148"/>
        <v>4.1048517088861907</v>
      </c>
      <c r="AQ136" s="56">
        <f t="shared" si="148"/>
        <v>4.105054677057403</v>
      </c>
      <c r="AR136" s="56">
        <f t="shared" si="148"/>
        <v>4.103866514022033</v>
      </c>
      <c r="AS136" s="56">
        <f t="shared" si="148"/>
        <v>4.1108510804778842</v>
      </c>
      <c r="AT136" s="56">
        <f t="shared" si="148"/>
        <v>4.0707448337030812</v>
      </c>
      <c r="AU136" s="56">
        <f t="shared" si="130"/>
        <v>4.3504481757530256</v>
      </c>
      <c r="AV136" s="56"/>
      <c r="AW136" s="56"/>
      <c r="AX136" s="56"/>
      <c r="AY136" s="56"/>
      <c r="AZ136" s="56">
        <f t="shared" si="131"/>
        <v>2.4327637191719723E-5</v>
      </c>
      <c r="BA136" s="56">
        <f t="shared" si="132"/>
        <v>-7.9130410970734474E-3</v>
      </c>
      <c r="BB136" s="56">
        <f t="shared" si="133"/>
        <v>1.1940527970628365</v>
      </c>
      <c r="BC136" s="56">
        <f t="shared" si="134"/>
        <v>-0.52464006041136702</v>
      </c>
      <c r="BD136" s="56">
        <f t="shared" si="135"/>
        <v>-0.14122149960997285</v>
      </c>
      <c r="BE136" s="56">
        <f t="shared" si="136"/>
        <v>-0.6291069511160714</v>
      </c>
      <c r="BF136" s="56">
        <f t="shared" si="137"/>
        <v>-0.32535558016350863</v>
      </c>
      <c r="BG136" s="56">
        <f t="shared" si="149"/>
        <v>5.7843629193390305</v>
      </c>
      <c r="BH136" s="56">
        <f t="shared" si="149"/>
        <v>5.7843711604822081</v>
      </c>
      <c r="BI136" s="56">
        <f t="shared" si="149"/>
        <v>5.7844102628136564</v>
      </c>
      <c r="BJ136" s="56">
        <f t="shared" si="149"/>
        <v>5.7845957830461092</v>
      </c>
      <c r="BK136" s="56">
        <f t="shared" si="149"/>
        <v>5.785475724954507</v>
      </c>
      <c r="BL136" s="56">
        <f t="shared" si="149"/>
        <v>5.7896436761473895</v>
      </c>
      <c r="BM136" s="56">
        <f t="shared" si="149"/>
        <v>5.8092612391208229</v>
      </c>
      <c r="BN136" s="56">
        <f t="shared" si="138"/>
        <v>5.8991752035565979</v>
      </c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</row>
    <row r="137" spans="1:102" s="62" customFormat="1" ht="12.95" customHeight="1" x14ac:dyDescent="0.2">
      <c r="A137" s="59" t="s">
        <v>175</v>
      </c>
      <c r="B137" s="62" t="s">
        <v>131</v>
      </c>
      <c r="C137" s="59">
        <v>39859.741000000002</v>
      </c>
      <c r="D137" s="59" t="s">
        <v>150</v>
      </c>
      <c r="E137" s="62">
        <f t="shared" si="110"/>
        <v>-973.00012407763791</v>
      </c>
      <c r="F137" s="73">
        <f t="shared" si="111"/>
        <v>-973</v>
      </c>
      <c r="G137" s="62">
        <f t="shared" si="112"/>
        <v>-3.2859999191714451E-4</v>
      </c>
      <c r="I137" s="62">
        <f t="shared" ref="I137:I143" si="150">G137</f>
        <v>-3.2859999191714451E-4</v>
      </c>
      <c r="P137" s="136"/>
      <c r="Q137" s="137">
        <f t="shared" si="114"/>
        <v>24841.241000000002</v>
      </c>
      <c r="S137" s="63">
        <v>0.1</v>
      </c>
      <c r="X137" s="138">
        <f t="shared" si="115"/>
        <v>2.9228971157765121E-8</v>
      </c>
      <c r="Y137" s="73">
        <f t="shared" si="116"/>
        <v>2.1203825273231718E-4</v>
      </c>
      <c r="Z137" s="56">
        <f t="shared" si="117"/>
        <v>-973</v>
      </c>
      <c r="AA137" s="56">
        <f t="shared" si="118"/>
        <v>8.0823962254987052E-3</v>
      </c>
      <c r="AB137" s="56">
        <f t="shared" si="119"/>
        <v>-7.4022974950430358E-4</v>
      </c>
      <c r="AC137" s="56">
        <f t="shared" si="120"/>
        <v>-3.2859999191714451E-4</v>
      </c>
      <c r="AD137" s="56">
        <f t="shared" si="121"/>
        <v>-8.4109962174158497E-3</v>
      </c>
      <c r="AE137" s="140">
        <f t="shared" si="122"/>
        <v>7.0744857369383733E-6</v>
      </c>
      <c r="AF137" s="56">
        <f t="shared" si="123"/>
        <v>-3.2859999191714451E-4</v>
      </c>
      <c r="AG137" s="69"/>
      <c r="AH137" s="56">
        <f t="shared" si="124"/>
        <v>4.1162975758715907E-4</v>
      </c>
      <c r="AI137" s="56">
        <f t="shared" si="125"/>
        <v>0.77785455289928351</v>
      </c>
      <c r="AJ137" s="56">
        <f t="shared" si="126"/>
        <v>0.21835810094849756</v>
      </c>
      <c r="AK137" s="56">
        <f t="shared" si="127"/>
        <v>-0.20025098174881173</v>
      </c>
      <c r="AL137" s="56">
        <f t="shared" si="128"/>
        <v>-2.4079820694558847</v>
      </c>
      <c r="AM137" s="56">
        <f t="shared" si="129"/>
        <v>-2.602862627113204</v>
      </c>
      <c r="AN137" s="56">
        <f t="shared" si="148"/>
        <v>4.1054068965093178</v>
      </c>
      <c r="AO137" s="56">
        <f t="shared" si="148"/>
        <v>4.1054127845004844</v>
      </c>
      <c r="AP137" s="56">
        <f t="shared" si="148"/>
        <v>4.1053782701802763</v>
      </c>
      <c r="AQ137" s="56">
        <f t="shared" si="148"/>
        <v>4.1055806112217494</v>
      </c>
      <c r="AR137" s="56">
        <f t="shared" si="148"/>
        <v>4.1043952208891685</v>
      </c>
      <c r="AS137" s="56">
        <f t="shared" si="148"/>
        <v>4.1113687649315578</v>
      </c>
      <c r="AT137" s="56">
        <f t="shared" si="148"/>
        <v>4.0712959139311433</v>
      </c>
      <c r="AU137" s="56">
        <f t="shared" si="130"/>
        <v>4.3510644691625302</v>
      </c>
      <c r="AV137" s="56"/>
      <c r="AW137" s="56"/>
      <c r="AX137" s="56"/>
      <c r="AY137" s="56"/>
      <c r="AZ137" s="56">
        <f t="shared" si="131"/>
        <v>2.9228971157765121E-8</v>
      </c>
      <c r="BA137" s="56">
        <f t="shared" si="132"/>
        <v>-7.870357972766388E-3</v>
      </c>
      <c r="BB137" s="56">
        <f t="shared" si="133"/>
        <v>1.1944698829255271</v>
      </c>
      <c r="BC137" s="56">
        <f t="shared" si="134"/>
        <v>-0.52211832568286243</v>
      </c>
      <c r="BD137" s="56">
        <f t="shared" si="135"/>
        <v>-0.14064659482167285</v>
      </c>
      <c r="BE137" s="56">
        <f t="shared" si="136"/>
        <v>-0.62614751323347773</v>
      </c>
      <c r="BF137" s="56">
        <f t="shared" si="137"/>
        <v>-0.32372000994550237</v>
      </c>
      <c r="BG137" s="56">
        <f t="shared" si="149"/>
        <v>5.786768541669705</v>
      </c>
      <c r="BH137" s="56">
        <f t="shared" si="149"/>
        <v>5.7867768050998789</v>
      </c>
      <c r="BI137" s="56">
        <f t="shared" si="149"/>
        <v>5.7868159619777702</v>
      </c>
      <c r="BJ137" s="56">
        <f t="shared" si="149"/>
        <v>5.7870014984648073</v>
      </c>
      <c r="BK137" s="56">
        <f t="shared" si="149"/>
        <v>5.7878803702884243</v>
      </c>
      <c r="BL137" s="56">
        <f t="shared" si="149"/>
        <v>5.7920378716873815</v>
      </c>
      <c r="BM137" s="56">
        <f t="shared" si="149"/>
        <v>5.8115820952298174</v>
      </c>
      <c r="BN137" s="56">
        <f t="shared" si="138"/>
        <v>5.9010734898497006</v>
      </c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</row>
    <row r="138" spans="1:102" s="62" customFormat="1" ht="12.95" customHeight="1" x14ac:dyDescent="0.2">
      <c r="A138" s="10" t="s">
        <v>47</v>
      </c>
      <c r="B138" s="11"/>
      <c r="C138" s="12">
        <v>40087.498599999999</v>
      </c>
      <c r="D138" s="12"/>
      <c r="E138" s="62">
        <f t="shared" si="110"/>
        <v>-887.00004659519311</v>
      </c>
      <c r="F138" s="73">
        <f t="shared" si="111"/>
        <v>-887</v>
      </c>
      <c r="G138" s="62">
        <f t="shared" si="112"/>
        <v>-1.2340000102994964E-4</v>
      </c>
      <c r="I138" s="62">
        <f t="shared" si="150"/>
        <v>-1.2340000102994964E-4</v>
      </c>
      <c r="P138" s="136"/>
      <c r="Q138" s="137">
        <f t="shared" si="114"/>
        <v>25068.998599999999</v>
      </c>
      <c r="S138" s="63">
        <v>0.1</v>
      </c>
      <c r="X138" s="138">
        <f t="shared" si="115"/>
        <v>1.0298948777334107E-6</v>
      </c>
      <c r="Y138" s="73">
        <f t="shared" si="116"/>
        <v>3.0857975275329318E-3</v>
      </c>
      <c r="Z138" s="56">
        <f t="shared" si="117"/>
        <v>-887</v>
      </c>
      <c r="AA138" s="56">
        <f t="shared" si="118"/>
        <v>7.0885946899252273E-3</v>
      </c>
      <c r="AB138" s="56">
        <f t="shared" si="119"/>
        <v>1.0436290559994916E-3</v>
      </c>
      <c r="AC138" s="56">
        <f t="shared" si="120"/>
        <v>-1.2340000102994964E-4</v>
      </c>
      <c r="AD138" s="56">
        <f t="shared" si="121"/>
        <v>-7.211994690955177E-3</v>
      </c>
      <c r="AE138" s="140">
        <f t="shared" si="122"/>
        <v>5.2012867422365662E-6</v>
      </c>
      <c r="AF138" s="56">
        <f t="shared" si="123"/>
        <v>-1.2340000102994964E-4</v>
      </c>
      <c r="AG138" s="69"/>
      <c r="AH138" s="56">
        <f t="shared" si="124"/>
        <v>-1.1670290570294413E-3</v>
      </c>
      <c r="AI138" s="56">
        <f t="shared" si="125"/>
        <v>0.78546996988013684</v>
      </c>
      <c r="AJ138" s="56">
        <f t="shared" si="126"/>
        <v>0.18184650856661327</v>
      </c>
      <c r="AK138" s="56">
        <f t="shared" si="127"/>
        <v>-0.20838887094974809</v>
      </c>
      <c r="AL138" s="56">
        <f t="shared" si="128"/>
        <v>-2.3707143604918608</v>
      </c>
      <c r="AM138" s="56">
        <f t="shared" si="129"/>
        <v>-2.4646727875391754</v>
      </c>
      <c r="AN138" s="56">
        <f t="shared" si="148"/>
        <v>4.1509039376128554</v>
      </c>
      <c r="AO138" s="56">
        <f t="shared" si="148"/>
        <v>4.1509077954410376</v>
      </c>
      <c r="AP138" s="56">
        <f t="shared" si="148"/>
        <v>4.1508835697870179</v>
      </c>
      <c r="AQ138" s="56">
        <f t="shared" si="148"/>
        <v>4.1510357129012094</v>
      </c>
      <c r="AR138" s="56">
        <f t="shared" si="148"/>
        <v>4.1500808256867341</v>
      </c>
      <c r="AS138" s="56">
        <f t="shared" si="148"/>
        <v>4.156098153897597</v>
      </c>
      <c r="AT138" s="56">
        <f t="shared" si="148"/>
        <v>4.1190888669049972</v>
      </c>
      <c r="AU138" s="56">
        <f t="shared" si="130"/>
        <v>4.4040657023799552</v>
      </c>
      <c r="AV138" s="56"/>
      <c r="AW138" s="56"/>
      <c r="AX138" s="56"/>
      <c r="AY138" s="56"/>
      <c r="AZ138" s="56">
        <f t="shared" si="131"/>
        <v>1.0298948777334107E-6</v>
      </c>
      <c r="BA138" s="56">
        <f t="shared" si="132"/>
        <v>-4.0027971623922956E-3</v>
      </c>
      <c r="BB138" s="56">
        <f t="shared" si="133"/>
        <v>1.2242163156976171</v>
      </c>
      <c r="BC138" s="56">
        <f t="shared" si="134"/>
        <v>-0.28391485944899636</v>
      </c>
      <c r="BD138" s="56">
        <f t="shared" si="135"/>
        <v>-8.5598152871346825E-2</v>
      </c>
      <c r="BE138" s="56">
        <f t="shared" si="136"/>
        <v>-0.36468922003855669</v>
      </c>
      <c r="BF138" s="56">
        <f t="shared" si="137"/>
        <v>-0.1843928142480542</v>
      </c>
      <c r="BG138" s="56">
        <f t="shared" si="149"/>
        <v>5.9964507308640602</v>
      </c>
      <c r="BH138" s="56">
        <f t="shared" si="149"/>
        <v>5.9964586019434547</v>
      </c>
      <c r="BI138" s="56">
        <f t="shared" si="149"/>
        <v>5.9964927938349346</v>
      </c>
      <c r="BJ138" s="56">
        <f t="shared" si="149"/>
        <v>5.9966413190754029</v>
      </c>
      <c r="BK138" s="56">
        <f t="shared" si="149"/>
        <v>5.997286418498903</v>
      </c>
      <c r="BL138" s="56">
        <f t="shared" si="149"/>
        <v>6.0000869062720872</v>
      </c>
      <c r="BM138" s="56">
        <f t="shared" si="149"/>
        <v>6.0122182293630777</v>
      </c>
      <c r="BN138" s="56">
        <f t="shared" si="138"/>
        <v>6.0643261110565856</v>
      </c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</row>
    <row r="139" spans="1:102" s="62" customFormat="1" ht="12.95" customHeight="1" x14ac:dyDescent="0.2">
      <c r="A139" s="141" t="s">
        <v>48</v>
      </c>
      <c r="C139" s="59">
        <v>40095.440000000002</v>
      </c>
      <c r="D139" s="59"/>
      <c r="E139" s="62">
        <f t="shared" si="110"/>
        <v>-884.00141552725347</v>
      </c>
      <c r="F139" s="73">
        <f t="shared" si="111"/>
        <v>-884</v>
      </c>
      <c r="G139" s="62">
        <f t="shared" si="112"/>
        <v>-3.7487999943550676E-3</v>
      </c>
      <c r="I139" s="62">
        <f t="shared" si="150"/>
        <v>-3.7487999943550676E-3</v>
      </c>
      <c r="P139" s="136"/>
      <c r="Q139" s="137">
        <f t="shared" si="114"/>
        <v>25076.940000000002</v>
      </c>
      <c r="S139" s="63">
        <v>0.1</v>
      </c>
      <c r="X139" s="138">
        <f t="shared" si="115"/>
        <v>4.8172226036556562E-6</v>
      </c>
      <c r="Y139" s="73">
        <f t="shared" si="116"/>
        <v>3.191821450195597E-3</v>
      </c>
      <c r="Z139" s="56">
        <f t="shared" si="117"/>
        <v>-884</v>
      </c>
      <c r="AA139" s="56">
        <f t="shared" si="118"/>
        <v>7.0538917916695108E-3</v>
      </c>
      <c r="AB139" s="56">
        <f t="shared" si="119"/>
        <v>-2.5264457138648127E-3</v>
      </c>
      <c r="AC139" s="56">
        <f t="shared" si="120"/>
        <v>-3.7487999943550676E-3</v>
      </c>
      <c r="AD139" s="56">
        <f t="shared" si="121"/>
        <v>-1.0802691786024578E-2</v>
      </c>
      <c r="AE139" s="140">
        <f t="shared" si="122"/>
        <v>1.166981498238429E-5</v>
      </c>
      <c r="AF139" s="56">
        <f t="shared" si="123"/>
        <v>-3.7487999943550676E-3</v>
      </c>
      <c r="AG139" s="69"/>
      <c r="AH139" s="56">
        <f t="shared" si="124"/>
        <v>-1.2223542804902549E-3</v>
      </c>
      <c r="AI139" s="56">
        <f t="shared" si="125"/>
        <v>0.78574383292595829</v>
      </c>
      <c r="AJ139" s="56">
        <f t="shared" si="126"/>
        <v>0.18055494408227193</v>
      </c>
      <c r="AK139" s="56">
        <f t="shared" si="127"/>
        <v>-0.20867043448864642</v>
      </c>
      <c r="AL139" s="56">
        <f t="shared" si="128"/>
        <v>-2.3694010556314358</v>
      </c>
      <c r="AM139" s="56">
        <f t="shared" si="129"/>
        <v>-2.4600347321266827</v>
      </c>
      <c r="AN139" s="56">
        <f t="shared" si="148"/>
        <v>4.1524991275730994</v>
      </c>
      <c r="AO139" s="56">
        <f t="shared" si="148"/>
        <v>4.1525029251403422</v>
      </c>
      <c r="AP139" s="56">
        <f t="shared" si="148"/>
        <v>4.1524790172382069</v>
      </c>
      <c r="AQ139" s="56">
        <f t="shared" si="148"/>
        <v>4.1526295466399947</v>
      </c>
      <c r="AR139" s="56">
        <f t="shared" si="148"/>
        <v>4.1516823823412192</v>
      </c>
      <c r="AS139" s="56">
        <f t="shared" si="148"/>
        <v>4.1576662005989684</v>
      </c>
      <c r="AT139" s="56">
        <f t="shared" si="148"/>
        <v>4.1207704311479398</v>
      </c>
      <c r="AU139" s="56">
        <f t="shared" si="130"/>
        <v>4.40591458260847</v>
      </c>
      <c r="AV139" s="56"/>
      <c r="AW139" s="56"/>
      <c r="AX139" s="56"/>
      <c r="AY139" s="56"/>
      <c r="AZ139" s="56">
        <f t="shared" si="131"/>
        <v>4.8172226036556562E-6</v>
      </c>
      <c r="BA139" s="56">
        <f t="shared" si="132"/>
        <v>-3.8620703414739138E-3</v>
      </c>
      <c r="BB139" s="56">
        <f t="shared" si="133"/>
        <v>1.2250056142565107</v>
      </c>
      <c r="BC139" s="56">
        <f t="shared" si="134"/>
        <v>-0.27495152078732371</v>
      </c>
      <c r="BD139" s="56">
        <f t="shared" si="135"/>
        <v>-8.3501338630289565E-2</v>
      </c>
      <c r="BE139" s="56">
        <f t="shared" si="136"/>
        <v>-0.35535397225274168</v>
      </c>
      <c r="BF139" s="56">
        <f t="shared" si="137"/>
        <v>-0.17957060317174531</v>
      </c>
      <c r="BG139" s="56">
        <f t="shared" si="149"/>
        <v>6.0038509534282749</v>
      </c>
      <c r="BH139" s="56">
        <f t="shared" si="149"/>
        <v>6.0038587166534034</v>
      </c>
      <c r="BI139" s="56">
        <f t="shared" si="149"/>
        <v>6.0038923675322877</v>
      </c>
      <c r="BJ139" s="56">
        <f t="shared" si="149"/>
        <v>6.0040382286256895</v>
      </c>
      <c r="BK139" s="56">
        <f t="shared" si="149"/>
        <v>6.004670398974004</v>
      </c>
      <c r="BL139" s="56">
        <f t="shared" si="149"/>
        <v>6.007408944890634</v>
      </c>
      <c r="BM139" s="56">
        <f t="shared" si="149"/>
        <v>6.0192480889742495</v>
      </c>
      <c r="BN139" s="56">
        <f t="shared" si="138"/>
        <v>6.0700209699358956</v>
      </c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</row>
    <row r="140" spans="1:102" s="62" customFormat="1" ht="12.95" customHeight="1" x14ac:dyDescent="0.2">
      <c r="A140" s="10" t="s">
        <v>47</v>
      </c>
      <c r="B140" s="11"/>
      <c r="C140" s="12">
        <v>40095.441200000001</v>
      </c>
      <c r="D140" s="12"/>
      <c r="E140" s="62">
        <f t="shared" si="110"/>
        <v>-884.00096241353572</v>
      </c>
      <c r="F140" s="73">
        <f t="shared" si="111"/>
        <v>-884</v>
      </c>
      <c r="G140" s="62">
        <f t="shared" si="112"/>
        <v>-2.548799995565787E-3</v>
      </c>
      <c r="I140" s="62">
        <f t="shared" si="150"/>
        <v>-2.548799995565787E-3</v>
      </c>
      <c r="P140" s="136"/>
      <c r="Q140" s="137">
        <f t="shared" si="114"/>
        <v>25076.941200000001</v>
      </c>
      <c r="S140" s="63">
        <v>0.1</v>
      </c>
      <c r="X140" s="138">
        <f t="shared" si="115"/>
        <v>3.2954734583535525E-6</v>
      </c>
      <c r="Y140" s="73">
        <f t="shared" si="116"/>
        <v>3.191821450195597E-3</v>
      </c>
      <c r="Z140" s="56">
        <f t="shared" si="117"/>
        <v>-884</v>
      </c>
      <c r="AA140" s="56">
        <f t="shared" si="118"/>
        <v>7.0538917916695108E-3</v>
      </c>
      <c r="AB140" s="56">
        <f t="shared" si="119"/>
        <v>-1.3264457150755321E-3</v>
      </c>
      <c r="AC140" s="56">
        <f t="shared" si="120"/>
        <v>-2.548799995565787E-3</v>
      </c>
      <c r="AD140" s="56">
        <f t="shared" si="121"/>
        <v>-9.6026917872352978E-3</v>
      </c>
      <c r="AE140" s="140">
        <f t="shared" si="122"/>
        <v>9.2211689560636244E-6</v>
      </c>
      <c r="AF140" s="56">
        <f t="shared" si="123"/>
        <v>-2.548799995565787E-3</v>
      </c>
      <c r="AG140" s="69"/>
      <c r="AH140" s="56">
        <f t="shared" si="124"/>
        <v>-1.2223542804902549E-3</v>
      </c>
      <c r="AI140" s="56">
        <f t="shared" si="125"/>
        <v>0.78574383292595829</v>
      </c>
      <c r="AJ140" s="56">
        <f t="shared" si="126"/>
        <v>0.18055494408227193</v>
      </c>
      <c r="AK140" s="56">
        <f t="shared" si="127"/>
        <v>-0.20867043448864642</v>
      </c>
      <c r="AL140" s="56">
        <f t="shared" si="128"/>
        <v>-2.3694010556314358</v>
      </c>
      <c r="AM140" s="56">
        <f t="shared" si="129"/>
        <v>-2.4600347321266827</v>
      </c>
      <c r="AN140" s="56">
        <f t="shared" si="148"/>
        <v>4.1524991275730994</v>
      </c>
      <c r="AO140" s="56">
        <f t="shared" si="148"/>
        <v>4.1525029251403422</v>
      </c>
      <c r="AP140" s="56">
        <f t="shared" si="148"/>
        <v>4.1524790172382069</v>
      </c>
      <c r="AQ140" s="56">
        <f t="shared" si="148"/>
        <v>4.1526295466399947</v>
      </c>
      <c r="AR140" s="56">
        <f t="shared" si="148"/>
        <v>4.1516823823412192</v>
      </c>
      <c r="AS140" s="56">
        <f t="shared" si="148"/>
        <v>4.1576662005989684</v>
      </c>
      <c r="AT140" s="56">
        <f t="shared" si="148"/>
        <v>4.1207704311479398</v>
      </c>
      <c r="AU140" s="56">
        <f t="shared" si="130"/>
        <v>4.40591458260847</v>
      </c>
      <c r="AV140" s="56"/>
      <c r="AW140" s="56"/>
      <c r="AX140" s="56"/>
      <c r="AY140" s="56"/>
      <c r="AZ140" s="56">
        <f t="shared" si="131"/>
        <v>3.2954734583535525E-6</v>
      </c>
      <c r="BA140" s="56">
        <f t="shared" si="132"/>
        <v>-3.8620703414739138E-3</v>
      </c>
      <c r="BB140" s="56">
        <f t="shared" si="133"/>
        <v>1.2250056142565107</v>
      </c>
      <c r="BC140" s="56">
        <f t="shared" si="134"/>
        <v>-0.27495152078732371</v>
      </c>
      <c r="BD140" s="56">
        <f t="shared" si="135"/>
        <v>-8.3501338630289565E-2</v>
      </c>
      <c r="BE140" s="56">
        <f t="shared" si="136"/>
        <v>-0.35535397225274168</v>
      </c>
      <c r="BF140" s="56">
        <f t="shared" si="137"/>
        <v>-0.17957060317174531</v>
      </c>
      <c r="BG140" s="56">
        <f t="shared" si="149"/>
        <v>6.0038509534282749</v>
      </c>
      <c r="BH140" s="56">
        <f t="shared" si="149"/>
        <v>6.0038587166534034</v>
      </c>
      <c r="BI140" s="56">
        <f t="shared" si="149"/>
        <v>6.0038923675322877</v>
      </c>
      <c r="BJ140" s="56">
        <f t="shared" si="149"/>
        <v>6.0040382286256895</v>
      </c>
      <c r="BK140" s="56">
        <f t="shared" si="149"/>
        <v>6.004670398974004</v>
      </c>
      <c r="BL140" s="56">
        <f t="shared" si="149"/>
        <v>6.007408944890634</v>
      </c>
      <c r="BM140" s="56">
        <f t="shared" si="149"/>
        <v>6.0192480889742495</v>
      </c>
      <c r="BN140" s="56">
        <f t="shared" si="138"/>
        <v>6.0700209699358956</v>
      </c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</row>
    <row r="141" spans="1:102" s="62" customFormat="1" ht="12.95" customHeight="1" x14ac:dyDescent="0.2">
      <c r="A141" s="59" t="s">
        <v>175</v>
      </c>
      <c r="B141" s="62" t="s">
        <v>131</v>
      </c>
      <c r="C141" s="59">
        <v>40145.777000000002</v>
      </c>
      <c r="D141" s="59" t="s">
        <v>150</v>
      </c>
      <c r="E141" s="62">
        <f t="shared" si="110"/>
        <v>-864.99442783404879</v>
      </c>
      <c r="F141" s="73">
        <f t="shared" si="111"/>
        <v>-865</v>
      </c>
      <c r="G141" s="62">
        <f t="shared" si="112"/>
        <v>1.4757000004465226E-2</v>
      </c>
      <c r="I141" s="62">
        <f t="shared" si="150"/>
        <v>1.4757000004465226E-2</v>
      </c>
      <c r="P141" s="136"/>
      <c r="Q141" s="137">
        <f t="shared" si="114"/>
        <v>25127.277000000002</v>
      </c>
      <c r="S141" s="63">
        <v>0.1</v>
      </c>
      <c r="X141" s="138">
        <f t="shared" si="115"/>
        <v>1.1852935851452471E-5</v>
      </c>
      <c r="Y141" s="73">
        <f t="shared" si="116"/>
        <v>3.8698810782054091E-3</v>
      </c>
      <c r="Z141" s="56">
        <f t="shared" si="117"/>
        <v>-865</v>
      </c>
      <c r="AA141" s="56">
        <f t="shared" si="118"/>
        <v>6.8340800780226137E-3</v>
      </c>
      <c r="AB141" s="56">
        <f t="shared" si="119"/>
        <v>1.6330118989797797E-2</v>
      </c>
      <c r="AC141" s="56">
        <f t="shared" si="120"/>
        <v>1.4757000004465226E-2</v>
      </c>
      <c r="AD141" s="56">
        <f t="shared" si="121"/>
        <v>7.9229199264426124E-3</v>
      </c>
      <c r="AE141" s="140">
        <f t="shared" si="122"/>
        <v>6.2772660160821414E-6</v>
      </c>
      <c r="AF141" s="56">
        <f t="shared" si="123"/>
        <v>1.4757000004465226E-2</v>
      </c>
      <c r="AG141" s="69"/>
      <c r="AH141" s="56">
        <f t="shared" si="124"/>
        <v>-1.5731189853325726E-3</v>
      </c>
      <c r="AI141" s="56">
        <f t="shared" si="125"/>
        <v>0.78749135968144957</v>
      </c>
      <c r="AJ141" s="56">
        <f t="shared" si="126"/>
        <v>0.17234683876076196</v>
      </c>
      <c r="AK141" s="56">
        <f t="shared" si="127"/>
        <v>-0.210449835231347</v>
      </c>
      <c r="AL141" s="56">
        <f t="shared" si="128"/>
        <v>-2.3610620810934186</v>
      </c>
      <c r="AM141" s="56">
        <f t="shared" si="129"/>
        <v>-2.4309308158505121</v>
      </c>
      <c r="AN141" s="56">
        <f t="shared" ref="AN141:AT150" si="151">$AU141+$AB$7*SIN(AO141)</f>
        <v>4.1626149681546263</v>
      </c>
      <c r="AO141" s="56">
        <f t="shared" si="151"/>
        <v>4.1626183996063464</v>
      </c>
      <c r="AP141" s="56">
        <f t="shared" si="151"/>
        <v>4.1625964410949603</v>
      </c>
      <c r="AQ141" s="56">
        <f t="shared" si="151"/>
        <v>4.162736971376491</v>
      </c>
      <c r="AR141" s="56">
        <f t="shared" si="151"/>
        <v>4.1618381604697534</v>
      </c>
      <c r="AS141" s="56">
        <f t="shared" si="151"/>
        <v>4.1676097775172343</v>
      </c>
      <c r="AT141" s="56">
        <f t="shared" si="151"/>
        <v>4.1314429966152897</v>
      </c>
      <c r="AU141" s="56">
        <f t="shared" si="130"/>
        <v>4.4176241573890636</v>
      </c>
      <c r="AV141" s="56"/>
      <c r="AW141" s="56"/>
      <c r="AX141" s="56"/>
      <c r="AY141" s="56"/>
      <c r="AZ141" s="56">
        <f t="shared" si="131"/>
        <v>1.1852935851452471E-5</v>
      </c>
      <c r="BA141" s="56">
        <f t="shared" si="132"/>
        <v>-2.9641989998172046E-3</v>
      </c>
      <c r="BB141" s="56">
        <f t="shared" si="133"/>
        <v>1.2295649892720002</v>
      </c>
      <c r="BC141" s="56">
        <f t="shared" si="134"/>
        <v>-0.21740148350412702</v>
      </c>
      <c r="BD141" s="56">
        <f t="shared" si="135"/>
        <v>-6.9999397858455825E-2</v>
      </c>
      <c r="BE141" s="56">
        <f t="shared" si="136"/>
        <v>-0.2959661803902161</v>
      </c>
      <c r="BF141" s="56">
        <f t="shared" si="137"/>
        <v>-0.14907286415663323</v>
      </c>
      <c r="BG141" s="56">
        <f t="shared" ref="BG141:BM150" si="152">$BN141+$BB$7*SIN(BH141)</f>
        <v>6.0508237196895109</v>
      </c>
      <c r="BH141" s="56">
        <f t="shared" si="152"/>
        <v>6.050830649061453</v>
      </c>
      <c r="BI141" s="56">
        <f t="shared" si="152"/>
        <v>6.0508603186576053</v>
      </c>
      <c r="BJ141" s="56">
        <f t="shared" si="152"/>
        <v>6.0509873530594245</v>
      </c>
      <c r="BK141" s="56">
        <f t="shared" si="152"/>
        <v>6.051531224971777</v>
      </c>
      <c r="BL141" s="56">
        <f t="shared" si="152"/>
        <v>6.053858915352583</v>
      </c>
      <c r="BM141" s="56">
        <f t="shared" si="152"/>
        <v>6.0638069797220044</v>
      </c>
      <c r="BN141" s="56">
        <f t="shared" si="138"/>
        <v>6.1060884095048582</v>
      </c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</row>
    <row r="142" spans="1:102" s="62" customFormat="1" ht="12.95" customHeight="1" x14ac:dyDescent="0.2">
      <c r="A142" s="59" t="s">
        <v>179</v>
      </c>
      <c r="B142" s="62" t="s">
        <v>131</v>
      </c>
      <c r="C142" s="59">
        <v>40148.408499999998</v>
      </c>
      <c r="D142" s="59" t="s">
        <v>150</v>
      </c>
      <c r="E142" s="62">
        <f t="shared" si="110"/>
        <v>-864.00078720956594</v>
      </c>
      <c r="F142" s="73">
        <f t="shared" si="111"/>
        <v>-864</v>
      </c>
      <c r="G142" s="62">
        <f t="shared" si="112"/>
        <v>-2.0847999985562637E-3</v>
      </c>
      <c r="I142" s="62">
        <f t="shared" si="150"/>
        <v>-2.0847999985562637E-3</v>
      </c>
      <c r="P142" s="136"/>
      <c r="Q142" s="137">
        <f t="shared" si="114"/>
        <v>25129.908499999998</v>
      </c>
      <c r="S142" s="63">
        <v>0.1</v>
      </c>
      <c r="X142" s="138">
        <f t="shared" si="115"/>
        <v>3.5887957581153061E-6</v>
      </c>
      <c r="Y142" s="73">
        <f t="shared" si="116"/>
        <v>3.905855857120397E-3</v>
      </c>
      <c r="Z142" s="56">
        <f t="shared" si="117"/>
        <v>-864</v>
      </c>
      <c r="AA142" s="56">
        <f t="shared" si="118"/>
        <v>6.8225100623496354E-3</v>
      </c>
      <c r="AB142" s="56">
        <f t="shared" si="119"/>
        <v>-4.9320223095367555E-4</v>
      </c>
      <c r="AC142" s="56">
        <f t="shared" si="120"/>
        <v>-2.0847999985562637E-3</v>
      </c>
      <c r="AD142" s="56">
        <f t="shared" si="121"/>
        <v>-8.9073100609059E-3</v>
      </c>
      <c r="AE142" s="140">
        <f t="shared" si="122"/>
        <v>7.9340172521115475E-6</v>
      </c>
      <c r="AF142" s="56">
        <f t="shared" si="123"/>
        <v>-2.0847999985562637E-3</v>
      </c>
      <c r="AG142" s="69"/>
      <c r="AH142" s="56">
        <f t="shared" si="124"/>
        <v>-1.5915977676025882E-3</v>
      </c>
      <c r="AI142" s="56">
        <f t="shared" si="125"/>
        <v>0.7875839618597974</v>
      </c>
      <c r="AJ142" s="56">
        <f t="shared" si="126"/>
        <v>0.17191348245301832</v>
      </c>
      <c r="AK142" s="56">
        <f t="shared" si="127"/>
        <v>-0.21054330219638942</v>
      </c>
      <c r="AL142" s="56">
        <f t="shared" si="128"/>
        <v>-2.3606221585929226</v>
      </c>
      <c r="AM142" s="56">
        <f t="shared" si="129"/>
        <v>-2.4294118223674754</v>
      </c>
      <c r="AN142" s="56">
        <f t="shared" si="151"/>
        <v>4.163148004681954</v>
      </c>
      <c r="AO142" s="56">
        <f t="shared" si="151"/>
        <v>4.1631514175969953</v>
      </c>
      <c r="AP142" s="56">
        <f t="shared" si="151"/>
        <v>4.163129558687559</v>
      </c>
      <c r="AQ142" s="56">
        <f t="shared" si="151"/>
        <v>4.1632695733203819</v>
      </c>
      <c r="AR142" s="56">
        <f t="shared" si="151"/>
        <v>4.1623732800301365</v>
      </c>
      <c r="AS142" s="56">
        <f t="shared" si="151"/>
        <v>4.1681337327105803</v>
      </c>
      <c r="AT142" s="56">
        <f t="shared" si="151"/>
        <v>4.1320057963214749</v>
      </c>
      <c r="AU142" s="56">
        <f t="shared" si="130"/>
        <v>4.4182404507985682</v>
      </c>
      <c r="AV142" s="56"/>
      <c r="AW142" s="56"/>
      <c r="AX142" s="56"/>
      <c r="AY142" s="56"/>
      <c r="AZ142" s="56">
        <f t="shared" si="131"/>
        <v>3.5887957581153078E-6</v>
      </c>
      <c r="BA142" s="56">
        <f t="shared" si="132"/>
        <v>-2.9166542052292384E-3</v>
      </c>
      <c r="BB142" s="56">
        <f t="shared" si="133"/>
        <v>1.22978348353289</v>
      </c>
      <c r="BC142" s="56">
        <f t="shared" si="134"/>
        <v>-0.21433794038492915</v>
      </c>
      <c r="BD142" s="56">
        <f t="shared" si="135"/>
        <v>-6.9278789650873987E-2</v>
      </c>
      <c r="BE142" s="56">
        <f t="shared" si="136"/>
        <v>-0.29282865992763335</v>
      </c>
      <c r="BF142" s="56">
        <f t="shared" si="137"/>
        <v>-0.14746961542768605</v>
      </c>
      <c r="BG142" s="56">
        <f t="shared" si="152"/>
        <v>6.0533006515887617</v>
      </c>
      <c r="BH142" s="56">
        <f t="shared" si="152"/>
        <v>6.0533075300425185</v>
      </c>
      <c r="BI142" s="56">
        <f t="shared" si="152"/>
        <v>6.0533369644622361</v>
      </c>
      <c r="BJ142" s="56">
        <f t="shared" si="152"/>
        <v>6.0534629185424675</v>
      </c>
      <c r="BK142" s="56">
        <f t="shared" si="152"/>
        <v>6.0540018521429131</v>
      </c>
      <c r="BL142" s="56">
        <f t="shared" si="152"/>
        <v>6.0563070838473498</v>
      </c>
      <c r="BM142" s="56">
        <f t="shared" si="152"/>
        <v>6.0661538049043422</v>
      </c>
      <c r="BN142" s="56">
        <f t="shared" si="138"/>
        <v>6.1079866957979618</v>
      </c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</row>
    <row r="143" spans="1:102" s="62" customFormat="1" ht="12.95" customHeight="1" x14ac:dyDescent="0.2">
      <c r="A143" s="59" t="s">
        <v>179</v>
      </c>
      <c r="B143" s="62" t="s">
        <v>131</v>
      </c>
      <c r="C143" s="59">
        <v>40156.3557</v>
      </c>
      <c r="D143" s="59" t="s">
        <v>150</v>
      </c>
      <c r="E143" s="62">
        <f t="shared" si="110"/>
        <v>-860.99996609198877</v>
      </c>
      <c r="F143" s="73">
        <f t="shared" si="111"/>
        <v>-861</v>
      </c>
      <c r="G143" s="62">
        <f t="shared" si="112"/>
        <v>8.9799999841488898E-5</v>
      </c>
      <c r="I143" s="62">
        <f t="shared" si="150"/>
        <v>8.9799999841488898E-5</v>
      </c>
      <c r="P143" s="136"/>
      <c r="Q143" s="137">
        <f t="shared" si="114"/>
        <v>25137.8557</v>
      </c>
      <c r="S143" s="63">
        <v>0.1</v>
      </c>
      <c r="X143" s="138">
        <f t="shared" si="115"/>
        <v>1.5398844275846569E-6</v>
      </c>
      <c r="Y143" s="73">
        <f t="shared" si="116"/>
        <v>4.013936118256161E-3</v>
      </c>
      <c r="Z143" s="56">
        <f t="shared" si="117"/>
        <v>-861</v>
      </c>
      <c r="AA143" s="56">
        <f t="shared" si="118"/>
        <v>6.7877996087650563E-3</v>
      </c>
      <c r="AB143" s="56">
        <f t="shared" si="119"/>
        <v>1.7368444231612972E-3</v>
      </c>
      <c r="AC143" s="56">
        <f t="shared" si="120"/>
        <v>8.9799999841488898E-5</v>
      </c>
      <c r="AD143" s="56">
        <f t="shared" si="121"/>
        <v>-6.6979996089235674E-3</v>
      </c>
      <c r="AE143" s="140">
        <f t="shared" si="122"/>
        <v>4.486319876114027E-6</v>
      </c>
      <c r="AF143" s="56">
        <f t="shared" si="123"/>
        <v>8.9799999841488898E-5</v>
      </c>
      <c r="AG143" s="69"/>
      <c r="AH143" s="56">
        <f t="shared" si="124"/>
        <v>-1.6470444233198083E-3</v>
      </c>
      <c r="AI143" s="56">
        <f t="shared" si="125"/>
        <v>0.78786214595172632</v>
      </c>
      <c r="AJ143" s="56">
        <f t="shared" si="126"/>
        <v>0.17061260210456122</v>
      </c>
      <c r="AK143" s="56">
        <f t="shared" si="127"/>
        <v>-0.21082359032786985</v>
      </c>
      <c r="AL143" s="56">
        <f t="shared" si="128"/>
        <v>-2.3593017698464491</v>
      </c>
      <c r="AM143" s="56">
        <f t="shared" si="129"/>
        <v>-2.4248624292434648</v>
      </c>
      <c r="AN143" s="56">
        <f t="shared" si="151"/>
        <v>4.1647474905394208</v>
      </c>
      <c r="AO143" s="56">
        <f t="shared" si="151"/>
        <v>4.1647508482773707</v>
      </c>
      <c r="AP143" s="56">
        <f t="shared" si="151"/>
        <v>4.1647292863870007</v>
      </c>
      <c r="AQ143" s="56">
        <f t="shared" si="151"/>
        <v>4.1648677604700151</v>
      </c>
      <c r="AR143" s="56">
        <f t="shared" si="151"/>
        <v>4.1639790033071495</v>
      </c>
      <c r="AS143" s="56">
        <f t="shared" si="151"/>
        <v>4.1697059670110992</v>
      </c>
      <c r="AT143" s="56">
        <f t="shared" si="151"/>
        <v>4.133694847822774</v>
      </c>
      <c r="AU143" s="56">
        <f t="shared" si="130"/>
        <v>4.420089331027083</v>
      </c>
      <c r="AV143" s="56"/>
      <c r="AW143" s="56"/>
      <c r="AX143" s="56"/>
      <c r="AY143" s="56"/>
      <c r="AZ143" s="56">
        <f t="shared" si="131"/>
        <v>1.5398844275846569E-6</v>
      </c>
      <c r="BA143" s="56">
        <f t="shared" si="132"/>
        <v>-2.7738634905088949E-3</v>
      </c>
      <c r="BB143" s="56">
        <f t="shared" si="133"/>
        <v>1.2304258295508723</v>
      </c>
      <c r="BC143" s="56">
        <f t="shared" si="134"/>
        <v>-0.20512830140451552</v>
      </c>
      <c r="BD143" s="56">
        <f t="shared" si="135"/>
        <v>-6.7111378139569869E-2</v>
      </c>
      <c r="BE143" s="56">
        <f t="shared" si="136"/>
        <v>-0.28340948728110649</v>
      </c>
      <c r="BF143" s="56">
        <f t="shared" si="137"/>
        <v>-0.14266091256860369</v>
      </c>
      <c r="BG143" s="56">
        <f t="shared" si="152"/>
        <v>6.0607340556858773</v>
      </c>
      <c r="BH143" s="56">
        <f t="shared" si="152"/>
        <v>6.0607407773086859</v>
      </c>
      <c r="BI143" s="56">
        <f t="shared" si="152"/>
        <v>6.0607694914656864</v>
      </c>
      <c r="BJ143" s="56">
        <f t="shared" si="152"/>
        <v>6.0608921536150655</v>
      </c>
      <c r="BK143" s="56">
        <f t="shared" si="152"/>
        <v>6.0614161078475064</v>
      </c>
      <c r="BL143" s="56">
        <f t="shared" si="152"/>
        <v>6.0636534957744272</v>
      </c>
      <c r="BM143" s="56">
        <f t="shared" si="152"/>
        <v>6.0731951784497893</v>
      </c>
      <c r="BN143" s="56">
        <f t="shared" si="138"/>
        <v>6.1136815546772718</v>
      </c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</row>
    <row r="144" spans="1:102" s="62" customFormat="1" ht="12.95" customHeight="1" x14ac:dyDescent="0.2">
      <c r="A144" s="135" t="s">
        <v>46</v>
      </c>
      <c r="B144" s="57"/>
      <c r="C144" s="59">
        <v>40222.578500000003</v>
      </c>
      <c r="D144" s="59"/>
      <c r="E144" s="62">
        <f t="shared" si="110"/>
        <v>-835.99458347861048</v>
      </c>
      <c r="F144" s="73">
        <f t="shared" si="111"/>
        <v>-836</v>
      </c>
      <c r="G144" s="62">
        <f t="shared" si="112"/>
        <v>1.4344800008984748E-2</v>
      </c>
      <c r="J144" s="62">
        <f>G144</f>
        <v>1.4344800008984748E-2</v>
      </c>
      <c r="P144" s="136"/>
      <c r="Q144" s="137">
        <f t="shared" si="114"/>
        <v>25204.078500000003</v>
      </c>
      <c r="S144" s="63">
        <v>1</v>
      </c>
      <c r="X144" s="138">
        <f t="shared" si="115"/>
        <v>8.8780587281571207E-5</v>
      </c>
      <c r="Y144" s="73">
        <f t="shared" si="116"/>
        <v>4.9224549037802474E-3</v>
      </c>
      <c r="Z144" s="56">
        <f t="shared" si="117"/>
        <v>-836</v>
      </c>
      <c r="AA144" s="56">
        <f t="shared" si="118"/>
        <v>6.4985354989046361E-3</v>
      </c>
      <c r="AB144" s="56">
        <f t="shared" si="119"/>
        <v>1.6454487863192629E-2</v>
      </c>
      <c r="AC144" s="56">
        <f t="shared" si="120"/>
        <v>1.4344800008984748E-2</v>
      </c>
      <c r="AD144" s="56">
        <f t="shared" si="121"/>
        <v>7.8462645100801122E-3</v>
      </c>
      <c r="AE144" s="140">
        <f t="shared" si="122"/>
        <v>6.1563866762142698E-5</v>
      </c>
      <c r="AF144" s="56">
        <f t="shared" si="123"/>
        <v>1.4344800008984748E-2</v>
      </c>
      <c r="AG144" s="69"/>
      <c r="AH144" s="56">
        <f t="shared" si="124"/>
        <v>-2.1096878542078818E-3</v>
      </c>
      <c r="AI144" s="56">
        <f t="shared" si="125"/>
        <v>0.79020246753765555</v>
      </c>
      <c r="AJ144" s="56">
        <f t="shared" si="126"/>
        <v>0.15972452988669217</v>
      </c>
      <c r="AK144" s="56">
        <f t="shared" si="127"/>
        <v>-0.21315264655089722</v>
      </c>
      <c r="AL144" s="56">
        <f t="shared" si="128"/>
        <v>-2.3482620104770668</v>
      </c>
      <c r="AM144" s="56">
        <f t="shared" si="129"/>
        <v>-2.3873871145054113</v>
      </c>
      <c r="AN144" s="56">
        <f t="shared" si="151"/>
        <v>4.1780986334320955</v>
      </c>
      <c r="AO144" s="56">
        <f t="shared" si="151"/>
        <v>4.178101556120243</v>
      </c>
      <c r="AP144" s="56">
        <f t="shared" si="151"/>
        <v>4.1780823661030695</v>
      </c>
      <c r="AQ144" s="56">
        <f t="shared" si="151"/>
        <v>4.1782083768114271</v>
      </c>
      <c r="AR144" s="56">
        <f t="shared" si="151"/>
        <v>4.1773814208379774</v>
      </c>
      <c r="AS144" s="56">
        <f t="shared" si="151"/>
        <v>4.1828296721309082</v>
      </c>
      <c r="AT144" s="56">
        <f t="shared" si="151"/>
        <v>4.1478084002836386</v>
      </c>
      <c r="AU144" s="56">
        <f t="shared" si="130"/>
        <v>4.4354966662647071</v>
      </c>
      <c r="AV144" s="56"/>
      <c r="AW144" s="56"/>
      <c r="AX144" s="56"/>
      <c r="AY144" s="56"/>
      <c r="AZ144" s="56">
        <f t="shared" si="131"/>
        <v>8.8780587281571207E-5</v>
      </c>
      <c r="BA144" s="56">
        <f t="shared" si="132"/>
        <v>-1.5760805951243885E-3</v>
      </c>
      <c r="BB144" s="56">
        <f t="shared" si="133"/>
        <v>1.2349956911428286</v>
      </c>
      <c r="BC144" s="56">
        <f t="shared" si="134"/>
        <v>-0.12740667348893345</v>
      </c>
      <c r="BD144" s="56">
        <f t="shared" si="135"/>
        <v>-4.8754744838879947E-2</v>
      </c>
      <c r="BE144" s="56">
        <f t="shared" si="136"/>
        <v>-0.20456859601222296</v>
      </c>
      <c r="BF144" s="56">
        <f t="shared" si="137"/>
        <v>-0.10264249918052343</v>
      </c>
      <c r="BG144" s="56">
        <f t="shared" si="152"/>
        <v>6.1228160962054199</v>
      </c>
      <c r="BH144" s="56">
        <f t="shared" si="152"/>
        <v>6.1228212878839781</v>
      </c>
      <c r="BI144" s="56">
        <f t="shared" si="152"/>
        <v>6.1228432010019631</v>
      </c>
      <c r="BJ144" s="56">
        <f t="shared" si="152"/>
        <v>6.1229356913772488</v>
      </c>
      <c r="BK144" s="56">
        <f t="shared" si="152"/>
        <v>6.1233260573633848</v>
      </c>
      <c r="BL144" s="56">
        <f t="shared" si="152"/>
        <v>6.1249733708079441</v>
      </c>
      <c r="BM144" s="56">
        <f t="shared" si="152"/>
        <v>6.1319201921991544</v>
      </c>
      <c r="BN144" s="56">
        <f t="shared" si="138"/>
        <v>6.1611387120048544</v>
      </c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</row>
    <row r="145" spans="1:102" s="62" customFormat="1" ht="12.95" customHeight="1" x14ac:dyDescent="0.2">
      <c r="A145" s="10" t="s">
        <v>51</v>
      </c>
      <c r="B145" s="11"/>
      <c r="C145" s="12">
        <v>40233.159</v>
      </c>
      <c r="D145" s="12">
        <v>4.0000000000000001E-3</v>
      </c>
      <c r="E145" s="62">
        <f t="shared" si="110"/>
        <v>-831.99944206597388</v>
      </c>
      <c r="F145" s="73">
        <f t="shared" si="111"/>
        <v>-832</v>
      </c>
      <c r="G145" s="62">
        <f t="shared" si="112"/>
        <v>1.4776000025449321E-3</v>
      </c>
      <c r="I145" s="62">
        <f>G145</f>
        <v>1.4776000025449321E-3</v>
      </c>
      <c r="P145" s="136"/>
      <c r="Q145" s="137">
        <f t="shared" si="114"/>
        <v>25214.659</v>
      </c>
      <c r="S145" s="63">
        <v>0.1</v>
      </c>
      <c r="X145" s="138">
        <f t="shared" si="115"/>
        <v>1.2897347359501565E-6</v>
      </c>
      <c r="Y145" s="73">
        <f t="shared" si="116"/>
        <v>5.0688877046793021E-3</v>
      </c>
      <c r="Z145" s="56">
        <f t="shared" si="117"/>
        <v>-832</v>
      </c>
      <c r="AA145" s="56">
        <f t="shared" si="118"/>
        <v>6.4522539931862622E-3</v>
      </c>
      <c r="AB145" s="56">
        <f t="shared" si="119"/>
        <v>3.6614057764703598E-3</v>
      </c>
      <c r="AC145" s="56">
        <f t="shared" si="120"/>
        <v>1.4776000025449321E-3</v>
      </c>
      <c r="AD145" s="56">
        <f t="shared" si="121"/>
        <v>-4.9746539906413301E-3</v>
      </c>
      <c r="AE145" s="140">
        <f t="shared" si="122"/>
        <v>2.4747182326603713E-6</v>
      </c>
      <c r="AF145" s="56">
        <f t="shared" si="123"/>
        <v>1.4776000025449321E-3</v>
      </c>
      <c r="AG145" s="69"/>
      <c r="AH145" s="56">
        <f t="shared" si="124"/>
        <v>-2.1838057739254277E-3</v>
      </c>
      <c r="AI145" s="56">
        <f t="shared" si="125"/>
        <v>0.79058060248640993</v>
      </c>
      <c r="AJ145" s="56">
        <f t="shared" si="126"/>
        <v>0.15797457053188418</v>
      </c>
      <c r="AK145" s="56">
        <f t="shared" si="127"/>
        <v>-0.21352417030393792</v>
      </c>
      <c r="AL145" s="56">
        <f t="shared" si="128"/>
        <v>-2.3464895455348893</v>
      </c>
      <c r="AM145" s="56">
        <f t="shared" si="129"/>
        <v>-2.381462230368427</v>
      </c>
      <c r="AN145" s="56">
        <f t="shared" si="151"/>
        <v>4.180238504153917</v>
      </c>
      <c r="AO145" s="56">
        <f t="shared" si="151"/>
        <v>4.1802413612451774</v>
      </c>
      <c r="AP145" s="56">
        <f t="shared" si="151"/>
        <v>4.1802225337938452</v>
      </c>
      <c r="AQ145" s="56">
        <f t="shared" si="151"/>
        <v>4.18034661264746</v>
      </c>
      <c r="AR145" s="56">
        <f t="shared" si="151"/>
        <v>4.1795293748084257</v>
      </c>
      <c r="AS145" s="56">
        <f t="shared" si="151"/>
        <v>4.1849331144514785</v>
      </c>
      <c r="AT145" s="56">
        <f t="shared" si="151"/>
        <v>4.1500728984042174</v>
      </c>
      <c r="AU145" s="56">
        <f t="shared" si="130"/>
        <v>4.4379618399027265</v>
      </c>
      <c r="AV145" s="56"/>
      <c r="AW145" s="56"/>
      <c r="AX145" s="56"/>
      <c r="AY145" s="56"/>
      <c r="AZ145" s="56">
        <f t="shared" si="131"/>
        <v>1.2897347359501561E-6</v>
      </c>
      <c r="BA145" s="56">
        <f t="shared" si="132"/>
        <v>-1.3833662885069605E-3</v>
      </c>
      <c r="BB145" s="56">
        <f t="shared" si="133"/>
        <v>1.2355943114557162</v>
      </c>
      <c r="BC145" s="56">
        <f t="shared" si="134"/>
        <v>-0.11483490319411631</v>
      </c>
      <c r="BD145" s="56">
        <f t="shared" si="135"/>
        <v>-4.5774669957379506E-2</v>
      </c>
      <c r="BE145" s="56">
        <f t="shared" si="136"/>
        <v>-0.19190349462851045</v>
      </c>
      <c r="BF145" s="56">
        <f t="shared" si="137"/>
        <v>-9.6247303331427073E-2</v>
      </c>
      <c r="BG145" s="56">
        <f t="shared" si="152"/>
        <v>6.1327691082143101</v>
      </c>
      <c r="BH145" s="56">
        <f t="shared" si="152"/>
        <v>6.1327740213604747</v>
      </c>
      <c r="BI145" s="56">
        <f t="shared" si="152"/>
        <v>6.1327947265418858</v>
      </c>
      <c r="BJ145" s="56">
        <f t="shared" si="152"/>
        <v>6.1328819824501544</v>
      </c>
      <c r="BK145" s="56">
        <f t="shared" si="152"/>
        <v>6.133249684198451</v>
      </c>
      <c r="BL145" s="56">
        <f t="shared" si="152"/>
        <v>6.1347989781560566</v>
      </c>
      <c r="BM145" s="56">
        <f t="shared" si="152"/>
        <v>6.1413229616496094</v>
      </c>
      <c r="BN145" s="56">
        <f t="shared" si="138"/>
        <v>6.168731857177268</v>
      </c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</row>
    <row r="146" spans="1:102" s="62" customFormat="1" ht="12.95" customHeight="1" x14ac:dyDescent="0.2">
      <c r="A146" s="141" t="s">
        <v>52</v>
      </c>
      <c r="C146" s="59">
        <v>40299.368000000002</v>
      </c>
      <c r="D146" s="59"/>
      <c r="E146" s="62">
        <f t="shared" si="110"/>
        <v>-806.99927026035482</v>
      </c>
      <c r="F146" s="73">
        <f t="shared" si="111"/>
        <v>-807</v>
      </c>
      <c r="G146" s="62">
        <f t="shared" si="112"/>
        <v>1.9326000037835911E-3</v>
      </c>
      <c r="I146" s="62">
        <f>G146</f>
        <v>1.9326000037835911E-3</v>
      </c>
      <c r="P146" s="136"/>
      <c r="Q146" s="137">
        <f t="shared" si="114"/>
        <v>25280.868000000002</v>
      </c>
      <c r="S146" s="63">
        <v>0.1</v>
      </c>
      <c r="X146" s="138">
        <f t="shared" si="115"/>
        <v>1.6448637121824151E-6</v>
      </c>
      <c r="Y146" s="73">
        <f t="shared" si="116"/>
        <v>5.9882919449724369E-3</v>
      </c>
      <c r="Z146" s="56">
        <f t="shared" si="117"/>
        <v>-807</v>
      </c>
      <c r="AA146" s="56">
        <f t="shared" si="118"/>
        <v>6.1630255591090428E-3</v>
      </c>
      <c r="AB146" s="56">
        <f t="shared" si="119"/>
        <v>4.5802100657482223E-3</v>
      </c>
      <c r="AC146" s="56">
        <f t="shared" si="120"/>
        <v>1.9326000037835911E-3</v>
      </c>
      <c r="AD146" s="56">
        <f t="shared" si="121"/>
        <v>-4.2304255553254518E-3</v>
      </c>
      <c r="AE146" s="140">
        <f t="shared" si="122"/>
        <v>1.7896500379150657E-6</v>
      </c>
      <c r="AF146" s="56">
        <f t="shared" si="123"/>
        <v>1.9326000037835911E-3</v>
      </c>
      <c r="AG146" s="69"/>
      <c r="AH146" s="56">
        <f t="shared" si="124"/>
        <v>-2.6476100619646317E-3</v>
      </c>
      <c r="AI146" s="56">
        <f t="shared" si="125"/>
        <v>0.79296715655881667</v>
      </c>
      <c r="AJ146" s="56">
        <f t="shared" si="126"/>
        <v>0.1469880228496161</v>
      </c>
      <c r="AK146" s="56">
        <f t="shared" si="127"/>
        <v>-0.21583896102325609</v>
      </c>
      <c r="AL146" s="56">
        <f t="shared" si="128"/>
        <v>-2.3353729436614068</v>
      </c>
      <c r="AM146" s="56">
        <f t="shared" si="129"/>
        <v>-2.3448648491346518</v>
      </c>
      <c r="AN146" s="56">
        <f t="shared" si="151"/>
        <v>4.1936360271622304</v>
      </c>
      <c r="AO146" s="56">
        <f t="shared" si="151"/>
        <v>4.1936384983531187</v>
      </c>
      <c r="AP146" s="56">
        <f t="shared" si="151"/>
        <v>4.1936218331892743</v>
      </c>
      <c r="AQ146" s="56">
        <f t="shared" si="151"/>
        <v>4.1937342287853534</v>
      </c>
      <c r="AR146" s="56">
        <f t="shared" si="151"/>
        <v>4.1929766223220106</v>
      </c>
      <c r="AS146" s="56">
        <f t="shared" si="151"/>
        <v>4.1981029138636892</v>
      </c>
      <c r="AT146" s="56">
        <f t="shared" si="151"/>
        <v>4.1642656967829046</v>
      </c>
      <c r="AU146" s="56">
        <f t="shared" si="130"/>
        <v>4.4533691751403497</v>
      </c>
      <c r="AV146" s="56"/>
      <c r="AW146" s="56"/>
      <c r="AX146" s="56"/>
      <c r="AY146" s="56"/>
      <c r="AZ146" s="56">
        <f t="shared" si="131"/>
        <v>1.6448637121824151E-6</v>
      </c>
      <c r="BA146" s="56">
        <f t="shared" si="132"/>
        <v>-1.7473361413660626E-4</v>
      </c>
      <c r="BB146" s="56">
        <f t="shared" si="133"/>
        <v>1.2384826461856875</v>
      </c>
      <c r="BC146" s="56">
        <f t="shared" si="134"/>
        <v>-3.5685335309010496E-2</v>
      </c>
      <c r="BD146" s="56">
        <f t="shared" si="135"/>
        <v>-2.694489688739234E-2</v>
      </c>
      <c r="BE146" s="56">
        <f t="shared" si="136"/>
        <v>-0.11250760634725857</v>
      </c>
      <c r="BF146" s="56">
        <f t="shared" si="137"/>
        <v>-5.6313216586199207E-2</v>
      </c>
      <c r="BG146" s="56">
        <f t="shared" si="152"/>
        <v>6.1950692305214305</v>
      </c>
      <c r="BH146" s="56">
        <f t="shared" si="152"/>
        <v>6.1950722344543552</v>
      </c>
      <c r="BI146" s="56">
        <f t="shared" si="152"/>
        <v>6.1950847995803207</v>
      </c>
      <c r="BJ146" s="56">
        <f t="shared" si="152"/>
        <v>6.1951373579897311</v>
      </c>
      <c r="BK146" s="56">
        <f t="shared" si="152"/>
        <v>6.1953572008481208</v>
      </c>
      <c r="BL146" s="56">
        <f t="shared" si="152"/>
        <v>6.196276720008254</v>
      </c>
      <c r="BM146" s="56">
        <f t="shared" si="152"/>
        <v>6.2001219300867474</v>
      </c>
      <c r="BN146" s="56">
        <f t="shared" si="138"/>
        <v>6.2161890145048506</v>
      </c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</row>
    <row r="147" spans="1:102" s="62" customFormat="1" ht="12.95" customHeight="1" x14ac:dyDescent="0.2">
      <c r="A147" s="59" t="s">
        <v>180</v>
      </c>
      <c r="B147" s="62" t="s">
        <v>131</v>
      </c>
      <c r="C147" s="59">
        <v>40855.519</v>
      </c>
      <c r="D147" s="59" t="s">
        <v>150</v>
      </c>
      <c r="E147" s="62">
        <f t="shared" si="110"/>
        <v>-596.99956402908276</v>
      </c>
      <c r="F147" s="73">
        <f t="shared" si="111"/>
        <v>-597</v>
      </c>
      <c r="G147" s="62">
        <f t="shared" si="112"/>
        <v>1.1546000023372471E-3</v>
      </c>
      <c r="I147" s="62">
        <f>G147</f>
        <v>1.1546000023372471E-3</v>
      </c>
      <c r="P147" s="136"/>
      <c r="Q147" s="137">
        <f t="shared" si="114"/>
        <v>25837.019</v>
      </c>
      <c r="S147" s="63">
        <v>0.1</v>
      </c>
      <c r="X147" s="138">
        <f t="shared" si="115"/>
        <v>1.4619100059424964E-5</v>
      </c>
      <c r="Y147" s="73">
        <f t="shared" si="116"/>
        <v>1.3245547053509443E-2</v>
      </c>
      <c r="Z147" s="56">
        <f t="shared" si="117"/>
        <v>-597</v>
      </c>
      <c r="AA147" s="56">
        <f t="shared" si="118"/>
        <v>3.7439662980468507E-3</v>
      </c>
      <c r="AB147" s="56">
        <f t="shared" si="119"/>
        <v>7.7284298781682588E-3</v>
      </c>
      <c r="AC147" s="56">
        <f t="shared" si="120"/>
        <v>1.1546000023372471E-3</v>
      </c>
      <c r="AD147" s="56">
        <f t="shared" si="121"/>
        <v>-2.5893662957096036E-3</v>
      </c>
      <c r="AE147" s="140">
        <f t="shared" si="122"/>
        <v>6.7048178133568748E-7</v>
      </c>
      <c r="AF147" s="56">
        <f t="shared" si="123"/>
        <v>1.1546000023372471E-3</v>
      </c>
      <c r="AG147" s="69"/>
      <c r="AH147" s="56">
        <f t="shared" si="124"/>
        <v>-6.5738298758310117E-3</v>
      </c>
      <c r="AI147" s="56">
        <f t="shared" si="125"/>
        <v>0.8146530126298771</v>
      </c>
      <c r="AJ147" s="56">
        <f t="shared" si="126"/>
        <v>5.1313140734711819E-2</v>
      </c>
      <c r="AK147" s="56">
        <f t="shared" si="127"/>
        <v>-0.23472441209162645</v>
      </c>
      <c r="AL147" s="56">
        <f t="shared" si="128"/>
        <v>-2.2391861022280568</v>
      </c>
      <c r="AM147" s="56">
        <f t="shared" si="129"/>
        <v>-2.06381318580965</v>
      </c>
      <c r="AN147" s="56">
        <f t="shared" si="151"/>
        <v>4.3078508593377451</v>
      </c>
      <c r="AO147" s="56">
        <f t="shared" si="151"/>
        <v>4.307851418106682</v>
      </c>
      <c r="AP147" s="56">
        <f t="shared" si="151"/>
        <v>4.307846671384211</v>
      </c>
      <c r="AQ147" s="56">
        <f t="shared" si="151"/>
        <v>4.3078869963001125</v>
      </c>
      <c r="AR147" s="56">
        <f t="shared" si="151"/>
        <v>4.3075445441501703</v>
      </c>
      <c r="AS147" s="56">
        <f t="shared" si="151"/>
        <v>4.3104615281388474</v>
      </c>
      <c r="AT147" s="56">
        <f t="shared" si="151"/>
        <v>4.28621855890158</v>
      </c>
      <c r="AU147" s="56">
        <f t="shared" si="130"/>
        <v>4.5827907911363859</v>
      </c>
      <c r="AV147" s="56"/>
      <c r="AW147" s="56"/>
      <c r="AX147" s="56"/>
      <c r="AY147" s="56"/>
      <c r="AZ147" s="56">
        <f t="shared" si="131"/>
        <v>1.4619100059424964E-5</v>
      </c>
      <c r="BA147" s="56">
        <f t="shared" si="132"/>
        <v>9.5015807554625926E-3</v>
      </c>
      <c r="BB147" s="56">
        <f t="shared" si="133"/>
        <v>1.2050148053011727</v>
      </c>
      <c r="BC147" s="56">
        <f t="shared" si="134"/>
        <v>0.58391769134579674</v>
      </c>
      <c r="BD147" s="56">
        <f t="shared" si="135"/>
        <v>0.12477551685856594</v>
      </c>
      <c r="BE147" s="56">
        <f t="shared" si="136"/>
        <v>0.54673152502197309</v>
      </c>
      <c r="BF147" s="56">
        <f t="shared" si="137"/>
        <v>0.28038509139964823</v>
      </c>
      <c r="BG147" s="56">
        <f t="shared" si="152"/>
        <v>6.7153477471985052</v>
      </c>
      <c r="BH147" s="56">
        <f t="shared" si="152"/>
        <v>6.7153390873337679</v>
      </c>
      <c r="BI147" s="56">
        <f t="shared" si="152"/>
        <v>6.7152993518439601</v>
      </c>
      <c r="BJ147" s="56">
        <f t="shared" si="152"/>
        <v>6.7151170362576424</v>
      </c>
      <c r="BK147" s="56">
        <f t="shared" si="152"/>
        <v>6.7142807265822375</v>
      </c>
      <c r="BL147" s="56">
        <f t="shared" si="152"/>
        <v>6.7104485514768504</v>
      </c>
      <c r="BM147" s="56">
        <f t="shared" si="152"/>
        <v>6.6929725892423422</v>
      </c>
      <c r="BN147" s="56">
        <f t="shared" si="138"/>
        <v>6.614829136056545</v>
      </c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</row>
    <row r="148" spans="1:102" s="62" customFormat="1" ht="12.95" customHeight="1" x14ac:dyDescent="0.2">
      <c r="A148" s="59" t="s">
        <v>181</v>
      </c>
      <c r="B148" s="62" t="s">
        <v>131</v>
      </c>
      <c r="C148" s="59">
        <v>40863.491999999998</v>
      </c>
      <c r="D148" s="59" t="s">
        <v>150</v>
      </c>
      <c r="E148" s="62">
        <f t="shared" si="110"/>
        <v>-593.98900096656644</v>
      </c>
      <c r="F148" s="73">
        <f t="shared" si="111"/>
        <v>-594</v>
      </c>
      <c r="G148" s="62">
        <f t="shared" si="112"/>
        <v>2.9129200003808364E-2</v>
      </c>
      <c r="I148" s="62">
        <f>G148</f>
        <v>2.9129200003808364E-2</v>
      </c>
      <c r="P148" s="136"/>
      <c r="Q148" s="137">
        <f t="shared" si="114"/>
        <v>25844.991999999998</v>
      </c>
      <c r="S148" s="63">
        <v>0.1</v>
      </c>
      <c r="X148" s="138">
        <f t="shared" si="115"/>
        <v>2.4948046404427124E-5</v>
      </c>
      <c r="Y148" s="73">
        <f t="shared" si="116"/>
        <v>1.333424941685586E-2</v>
      </c>
      <c r="Z148" s="56">
        <f t="shared" si="117"/>
        <v>-594</v>
      </c>
      <c r="AA148" s="56">
        <f t="shared" si="118"/>
        <v>3.7096568671916557E-3</v>
      </c>
      <c r="AB148" s="56">
        <f t="shared" si="119"/>
        <v>3.5759397475220861E-2</v>
      </c>
      <c r="AC148" s="56">
        <f t="shared" si="120"/>
        <v>2.9129200003808364E-2</v>
      </c>
      <c r="AD148" s="56">
        <f t="shared" si="121"/>
        <v>2.5419543136616707E-2</v>
      </c>
      <c r="AE148" s="140">
        <f t="shared" si="122"/>
        <v>6.4615317327431751E-5</v>
      </c>
      <c r="AF148" s="56">
        <f t="shared" si="123"/>
        <v>2.9129200003808364E-2</v>
      </c>
      <c r="AG148" s="69"/>
      <c r="AH148" s="56">
        <f t="shared" si="124"/>
        <v>-6.6301974714124967E-3</v>
      </c>
      <c r="AI148" s="56">
        <f t="shared" si="125"/>
        <v>0.81498481180040572</v>
      </c>
      <c r="AJ148" s="56">
        <f t="shared" si="126"/>
        <v>4.9902169665942533E-2</v>
      </c>
      <c r="AK148" s="56">
        <f t="shared" si="127"/>
        <v>-0.23498603255174305</v>
      </c>
      <c r="AL148" s="56">
        <f t="shared" si="128"/>
        <v>-2.2377733207192594</v>
      </c>
      <c r="AM148" s="56">
        <f t="shared" si="129"/>
        <v>-2.0601034549957444</v>
      </c>
      <c r="AN148" s="56">
        <f t="shared" si="151"/>
        <v>4.3095053565833608</v>
      </c>
      <c r="AO148" s="56">
        <f t="shared" si="151"/>
        <v>4.3095059012786647</v>
      </c>
      <c r="AP148" s="56">
        <f t="shared" si="151"/>
        <v>4.3095012561545545</v>
      </c>
      <c r="AQ148" s="56">
        <f t="shared" si="151"/>
        <v>4.3095408710789069</v>
      </c>
      <c r="AR148" s="56">
        <f t="shared" si="151"/>
        <v>4.3092031419831205</v>
      </c>
      <c r="AS148" s="56">
        <f t="shared" si="151"/>
        <v>4.3120910236625312</v>
      </c>
      <c r="AT148" s="56">
        <f t="shared" si="151"/>
        <v>4.2879964834024991</v>
      </c>
      <c r="AU148" s="56">
        <f t="shared" si="130"/>
        <v>4.5846396713649007</v>
      </c>
      <c r="AV148" s="56"/>
      <c r="AW148" s="56"/>
      <c r="AX148" s="56"/>
      <c r="AY148" s="56"/>
      <c r="AZ148" s="56">
        <f t="shared" si="131"/>
        <v>2.4948046404427124E-5</v>
      </c>
      <c r="BA148" s="56">
        <f t="shared" si="132"/>
        <v>9.6245925496642043E-3</v>
      </c>
      <c r="BB148" s="56">
        <f t="shared" si="133"/>
        <v>1.203879687442188</v>
      </c>
      <c r="BC148" s="56">
        <f t="shared" si="134"/>
        <v>0.59122478519053889</v>
      </c>
      <c r="BD148" s="56">
        <f t="shared" si="135"/>
        <v>0.12662177162113838</v>
      </c>
      <c r="BE148" s="56">
        <f t="shared" si="136"/>
        <v>0.55576193383767036</v>
      </c>
      <c r="BF148" s="56">
        <f t="shared" si="137"/>
        <v>0.28526146882454478</v>
      </c>
      <c r="BG148" s="56">
        <f t="shared" si="152"/>
        <v>6.722626161930517</v>
      </c>
      <c r="BH148" s="56">
        <f t="shared" si="152"/>
        <v>6.7226175263760064</v>
      </c>
      <c r="BI148" s="56">
        <f t="shared" si="152"/>
        <v>6.7225777679174596</v>
      </c>
      <c r="BJ148" s="56">
        <f t="shared" si="152"/>
        <v>6.7223947278746108</v>
      </c>
      <c r="BK148" s="56">
        <f t="shared" si="152"/>
        <v>6.7215522507566936</v>
      </c>
      <c r="BL148" s="56">
        <f t="shared" si="152"/>
        <v>6.7176788603886814</v>
      </c>
      <c r="BM148" s="56">
        <f t="shared" si="152"/>
        <v>6.6999584628384108</v>
      </c>
      <c r="BN148" s="56">
        <f t="shared" si="138"/>
        <v>6.620523994935855</v>
      </c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</row>
    <row r="149" spans="1:102" s="62" customFormat="1" ht="12.95" customHeight="1" x14ac:dyDescent="0.2">
      <c r="A149" s="59" t="s">
        <v>181</v>
      </c>
      <c r="B149" s="62" t="s">
        <v>131</v>
      </c>
      <c r="C149" s="59">
        <v>40940.281000000003</v>
      </c>
      <c r="D149" s="59" t="s">
        <v>150</v>
      </c>
      <c r="E149" s="62">
        <f t="shared" ref="E149:E212" si="153">(C149-C$7)/C$8</f>
        <v>-564.99387654569136</v>
      </c>
      <c r="F149" s="73">
        <f t="shared" ref="F149:F212" si="154">ROUND(2*E149,0)/2</f>
        <v>-565</v>
      </c>
      <c r="G149" s="62">
        <f t="shared" ref="G149:G212" si="155">C149-(C$7+F149*C$8)</f>
        <v>1.6217000003962312E-2</v>
      </c>
      <c r="I149" s="62">
        <f>G149</f>
        <v>1.6217000003962312E-2</v>
      </c>
      <c r="P149" s="136"/>
      <c r="Q149" s="137">
        <f t="shared" ref="Q149:Q212" si="156">C149-15018.5</f>
        <v>25921.781000000003</v>
      </c>
      <c r="S149" s="63">
        <v>0.1</v>
      </c>
      <c r="X149" s="138">
        <f t="shared" ref="X149:X212" si="157">(G149-Y149)^2*S149</f>
        <v>4.2351600806744515E-7</v>
      </c>
      <c r="Y149" s="73">
        <f t="shared" ref="Y149:Y212" si="158">AA149+BA149</f>
        <v>1.4159049547640671E-2</v>
      </c>
      <c r="Z149" s="56">
        <f t="shared" ref="Z149:Z212" si="159">F149</f>
        <v>-565</v>
      </c>
      <c r="AA149" s="56">
        <f t="shared" ref="AA149:AA212" si="160">AB$3+AB$4*Z149+AB$5*Z149^2+AH149</f>
        <v>3.3785364655617781E-3</v>
      </c>
      <c r="AB149" s="56">
        <f t="shared" ref="AB149:AB212" si="161">IF(S149&lt;&gt;0,G149-AH149,-9999)</f>
        <v>2.3392312583770142E-2</v>
      </c>
      <c r="AC149" s="56">
        <f t="shared" ref="AC149:AC212" si="162">+G149-P149</f>
        <v>1.6217000003962312E-2</v>
      </c>
      <c r="AD149" s="56">
        <f t="shared" ref="AD149:AD212" si="163">G149-AA149</f>
        <v>1.2838463538400534E-2</v>
      </c>
      <c r="AE149" s="140">
        <f t="shared" ref="AE149:AE212" si="164">+(G149-AA149)^2*S149</f>
        <v>1.6482614602683995E-5</v>
      </c>
      <c r="AF149" s="56">
        <f t="shared" ref="AF149:AF212" si="165">IF(S149&lt;&gt;0,G149-P149,-9999)</f>
        <v>1.6217000003962312E-2</v>
      </c>
      <c r="AG149" s="69"/>
      <c r="AH149" s="56">
        <f t="shared" ref="AH149:AH212" si="166">$AB$6*($AB$11/AI149*AJ149+$AB$12)</f>
        <v>-7.1753125798078299E-3</v>
      </c>
      <c r="AI149" s="56">
        <f t="shared" ref="AI149:AI212" si="167">1+$AB$7*COS(AL149)</f>
        <v>0.81822534310859929</v>
      </c>
      <c r="AJ149" s="56">
        <f t="shared" ref="AJ149:AJ212" si="168">SIN(AL149+RADIANS($AB$9))</f>
        <v>3.6198316896786688E-2</v>
      </c>
      <c r="AK149" s="56">
        <f t="shared" ref="AK149:AK212" si="169">$AB$7*SIN(AL149)</f>
        <v>-0.23750164098581233</v>
      </c>
      <c r="AL149" s="56">
        <f t="shared" ref="AL149:AL212" si="170">2*ATAN(AM149)</f>
        <v>-2.2240566433054867</v>
      </c>
      <c r="AM149" s="56">
        <f t="shared" ref="AM149:AM212" si="171">SQRT((1+$AB$7)/(1-$AB$7))*TAN(AN149/2)</f>
        <v>-2.0246386687329023</v>
      </c>
      <c r="AN149" s="56">
        <f t="shared" si="151"/>
        <v>4.3255337898354274</v>
      </c>
      <c r="AO149" s="56">
        <f t="shared" si="151"/>
        <v>4.3255342121835172</v>
      </c>
      <c r="AP149" s="56">
        <f t="shared" si="151"/>
        <v>4.3255304691840024</v>
      </c>
      <c r="AQ149" s="56">
        <f t="shared" si="151"/>
        <v>4.3255636421798469</v>
      </c>
      <c r="AR149" s="56">
        <f t="shared" si="151"/>
        <v>4.3252697346851114</v>
      </c>
      <c r="AS149" s="56">
        <f t="shared" si="151"/>
        <v>4.3278811363595739</v>
      </c>
      <c r="AT149" s="56">
        <f t="shared" si="151"/>
        <v>4.3052354005317781</v>
      </c>
      <c r="AU149" s="56">
        <f t="shared" ref="AU149:AU212" si="172">RADIANS($AB$9)+$AB$18*(F149-AB$15)</f>
        <v>4.6025121802405442</v>
      </c>
      <c r="AV149" s="56"/>
      <c r="AW149" s="56"/>
      <c r="AX149" s="56"/>
      <c r="AY149" s="56"/>
      <c r="AZ149" s="56">
        <f t="shared" ref="AZ149:AZ212" si="173">(AD149-BA149)^2*S149</f>
        <v>4.2351600806744515E-7</v>
      </c>
      <c r="BA149" s="56">
        <f t="shared" ref="BA149:BA212" si="174">$BB$6*($BB$11/BB149*BC149+$BB$12)</f>
        <v>1.0780513082078893E-2</v>
      </c>
      <c r="BB149" s="56">
        <f t="shared" ref="BB149:BB212" si="175">1+$BB$7*COS(BE149)</f>
        <v>1.1921951232910482</v>
      </c>
      <c r="BC149" s="56">
        <f t="shared" ref="BC149:BC212" si="176">SIN(BE149+RADIANS($BB$9))</f>
        <v>0.65860210049430035</v>
      </c>
      <c r="BD149" s="56">
        <f t="shared" ref="BD149:BD212" si="177">$BB$7*SIN(BE149)</f>
        <v>0.14373946772942628</v>
      </c>
      <c r="BE149" s="56">
        <f t="shared" ref="BE149:BE212" si="178">2*ATAN(BF149)</f>
        <v>0.6421448592479676</v>
      </c>
      <c r="BF149" s="56">
        <f t="shared" ref="BF149:BF212" si="179">TAN(BG149/2)*SQRT((1+$BB$7)/(1-$BB$7))</f>
        <v>0.33258003152578247</v>
      </c>
      <c r="BG149" s="56">
        <f t="shared" si="152"/>
        <v>6.7926158310464144</v>
      </c>
      <c r="BH149" s="56">
        <f t="shared" si="152"/>
        <v>6.7926076939619229</v>
      </c>
      <c r="BI149" s="56">
        <f t="shared" si="152"/>
        <v>6.7925688587636772</v>
      </c>
      <c r="BJ149" s="56">
        <f t="shared" si="152"/>
        <v>6.7923835247882636</v>
      </c>
      <c r="BK149" s="56">
        <f t="shared" si="152"/>
        <v>6.791499315734665</v>
      </c>
      <c r="BL149" s="56">
        <f t="shared" si="152"/>
        <v>6.7872868171193046</v>
      </c>
      <c r="BM149" s="56">
        <f t="shared" si="152"/>
        <v>6.7673495598760107</v>
      </c>
      <c r="BN149" s="56">
        <f t="shared" ref="BN149:BN212" si="180">RADIANS($BB$9)+$BB$18*(F149-BB$15)</f>
        <v>6.6755742974358512</v>
      </c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</row>
    <row r="150" spans="1:102" s="62" customFormat="1" ht="12.95" customHeight="1" x14ac:dyDescent="0.2">
      <c r="A150" s="135" t="s">
        <v>46</v>
      </c>
      <c r="B150" s="57"/>
      <c r="C150" s="59">
        <v>40950.860200000003</v>
      </c>
      <c r="D150" s="59"/>
      <c r="E150" s="62">
        <f t="shared" si="153"/>
        <v>-560.99922600624814</v>
      </c>
      <c r="F150" s="73">
        <f t="shared" si="154"/>
        <v>-561</v>
      </c>
      <c r="G150" s="62">
        <f t="shared" si="155"/>
        <v>2.0498000085353851E-3</v>
      </c>
      <c r="J150" s="62">
        <f>G150</f>
        <v>2.0498000085353851E-3</v>
      </c>
      <c r="P150" s="136"/>
      <c r="Q150" s="137">
        <f t="shared" si="156"/>
        <v>25932.360200000003</v>
      </c>
      <c r="S150" s="63">
        <v>1</v>
      </c>
      <c r="X150" s="138">
        <f t="shared" si="157"/>
        <v>1.4928437786627298E-4</v>
      </c>
      <c r="Y150" s="73">
        <f t="shared" si="158"/>
        <v>1.4267998642797024E-2</v>
      </c>
      <c r="Z150" s="56">
        <f t="shared" si="159"/>
        <v>-561</v>
      </c>
      <c r="AA150" s="56">
        <f t="shared" si="160"/>
        <v>3.3329450589153374E-3</v>
      </c>
      <c r="AB150" s="56">
        <f t="shared" si="161"/>
        <v>9.3003294320244297E-3</v>
      </c>
      <c r="AC150" s="56">
        <f t="shared" si="162"/>
        <v>2.0498000085353851E-3</v>
      </c>
      <c r="AD150" s="56">
        <f t="shared" si="163"/>
        <v>-1.2831450503799522E-3</v>
      </c>
      <c r="AE150" s="140">
        <f t="shared" si="164"/>
        <v>1.6464612203145702E-6</v>
      </c>
      <c r="AF150" s="56">
        <f t="shared" si="165"/>
        <v>2.0498000085353851E-3</v>
      </c>
      <c r="AG150" s="69"/>
      <c r="AH150" s="56">
        <f t="shared" si="166"/>
        <v>-7.2505294234890454E-3</v>
      </c>
      <c r="AI150" s="56">
        <f t="shared" si="167"/>
        <v>0.81867705244903499</v>
      </c>
      <c r="AJ150" s="56">
        <f t="shared" si="168"/>
        <v>3.4298958423702453E-2</v>
      </c>
      <c r="AK150" s="56">
        <f t="shared" si="169"/>
        <v>-0.23784668181492497</v>
      </c>
      <c r="AL150" s="56">
        <f t="shared" si="170"/>
        <v>-2.2221561035000326</v>
      </c>
      <c r="AM150" s="56">
        <f t="shared" si="171"/>
        <v>-2.0198023921173469</v>
      </c>
      <c r="AN150" s="56">
        <f t="shared" si="151"/>
        <v>4.3277496193665286</v>
      </c>
      <c r="AO150" s="56">
        <f t="shared" si="151"/>
        <v>4.3277500266807856</v>
      </c>
      <c r="AP150" s="56">
        <f t="shared" si="151"/>
        <v>4.3277463971657157</v>
      </c>
      <c r="AQ150" s="56">
        <f t="shared" si="151"/>
        <v>4.3277787403666581</v>
      </c>
      <c r="AR150" s="56">
        <f t="shared" si="151"/>
        <v>4.327490615854594</v>
      </c>
      <c r="AS150" s="56">
        <f t="shared" si="151"/>
        <v>4.330064596894732</v>
      </c>
      <c r="AT150" s="56">
        <f t="shared" si="151"/>
        <v>4.3076206299300557</v>
      </c>
      <c r="AU150" s="56">
        <f t="shared" si="172"/>
        <v>4.6049773538785637</v>
      </c>
      <c r="AV150" s="56"/>
      <c r="AW150" s="56"/>
      <c r="AX150" s="56"/>
      <c r="AY150" s="56"/>
      <c r="AZ150" s="56">
        <f t="shared" si="173"/>
        <v>1.4928437786627298E-4</v>
      </c>
      <c r="BA150" s="56">
        <f t="shared" si="174"/>
        <v>1.0935053583881686E-2</v>
      </c>
      <c r="BB150" s="56">
        <f t="shared" si="175"/>
        <v>1.1904885786404678</v>
      </c>
      <c r="BC150" s="56">
        <f t="shared" si="176"/>
        <v>0.66742053628453146</v>
      </c>
      <c r="BD150" s="56">
        <f t="shared" si="177"/>
        <v>0.14599349782621932</v>
      </c>
      <c r="BE150" s="56">
        <f t="shared" si="178"/>
        <v>0.65392484370900295</v>
      </c>
      <c r="BF150" s="56">
        <f t="shared" si="179"/>
        <v>0.33913442788025522</v>
      </c>
      <c r="BG150" s="56">
        <f t="shared" si="152"/>
        <v>6.8022148141105987</v>
      </c>
      <c r="BH150" s="56">
        <f t="shared" si="152"/>
        <v>6.8022067790248508</v>
      </c>
      <c r="BI150" s="56">
        <f t="shared" si="152"/>
        <v>6.8021682221166184</v>
      </c>
      <c r="BJ150" s="56">
        <f t="shared" si="152"/>
        <v>6.8019832159687041</v>
      </c>
      <c r="BK150" s="56">
        <f t="shared" si="152"/>
        <v>6.8010957796023579</v>
      </c>
      <c r="BL150" s="56">
        <f t="shared" si="152"/>
        <v>6.7968451416930957</v>
      </c>
      <c r="BM150" s="56">
        <f t="shared" si="152"/>
        <v>6.7766238957010696</v>
      </c>
      <c r="BN150" s="56">
        <f t="shared" si="180"/>
        <v>6.6831674426082639</v>
      </c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</row>
    <row r="151" spans="1:102" s="62" customFormat="1" ht="12.95" customHeight="1" x14ac:dyDescent="0.2">
      <c r="A151" s="59" t="s">
        <v>182</v>
      </c>
      <c r="B151" s="62" t="s">
        <v>131</v>
      </c>
      <c r="C151" s="59">
        <v>40982.646000000001</v>
      </c>
      <c r="D151" s="59" t="s">
        <v>150</v>
      </c>
      <c r="E151" s="62">
        <f t="shared" si="153"/>
        <v>-548.99707432023922</v>
      </c>
      <c r="F151" s="73">
        <f t="shared" si="154"/>
        <v>-549</v>
      </c>
      <c r="G151" s="62">
        <f t="shared" si="155"/>
        <v>7.7482000051531941E-3</v>
      </c>
      <c r="I151" s="62">
        <f>G151</f>
        <v>7.7482000051531941E-3</v>
      </c>
      <c r="P151" s="136"/>
      <c r="Q151" s="137">
        <f t="shared" si="156"/>
        <v>25964.146000000001</v>
      </c>
      <c r="S151" s="63">
        <v>0.1</v>
      </c>
      <c r="X151" s="138">
        <f t="shared" si="157"/>
        <v>4.6776737495133076E-6</v>
      </c>
      <c r="Y151" s="73">
        <f t="shared" si="158"/>
        <v>1.4587552130547314E-2</v>
      </c>
      <c r="Z151" s="56">
        <f t="shared" si="159"/>
        <v>-549</v>
      </c>
      <c r="AA151" s="56">
        <f t="shared" si="160"/>
        <v>3.1962949597950756E-3</v>
      </c>
      <c r="AB151" s="56">
        <f t="shared" si="161"/>
        <v>1.5224414276331229E-2</v>
      </c>
      <c r="AC151" s="56">
        <f t="shared" si="162"/>
        <v>7.7482000051531941E-3</v>
      </c>
      <c r="AD151" s="56">
        <f t="shared" si="163"/>
        <v>4.5519050453581185E-3</v>
      </c>
      <c r="AE151" s="140">
        <f t="shared" si="164"/>
        <v>2.0719839541956695E-6</v>
      </c>
      <c r="AF151" s="56">
        <f t="shared" si="165"/>
        <v>7.7482000051531941E-3</v>
      </c>
      <c r="AG151" s="69"/>
      <c r="AH151" s="56">
        <f t="shared" si="166"/>
        <v>-7.476214271178035E-3</v>
      </c>
      <c r="AI151" s="56">
        <f t="shared" si="167"/>
        <v>0.82003912124533185</v>
      </c>
      <c r="AJ151" s="56">
        <f t="shared" si="168"/>
        <v>2.8587539760917897E-2</v>
      </c>
      <c r="AK151" s="56">
        <f t="shared" si="169"/>
        <v>-0.23887891802498559</v>
      </c>
      <c r="AL151" s="56">
        <f t="shared" si="170"/>
        <v>-2.2164418515677413</v>
      </c>
      <c r="AM151" s="56">
        <f t="shared" si="171"/>
        <v>-2.0053725630177066</v>
      </c>
      <c r="AN151" s="56">
        <f t="shared" ref="AN151:AT160" si="181">$AU151+$AB$7*SIN(AO151)</f>
        <v>4.3344044671234672</v>
      </c>
      <c r="AO151" s="56">
        <f t="shared" si="181"/>
        <v>4.334404831825772</v>
      </c>
      <c r="AP151" s="56">
        <f t="shared" si="181"/>
        <v>4.3344015276255412</v>
      </c>
      <c r="AQ151" s="56">
        <f t="shared" si="181"/>
        <v>4.3344314646596001</v>
      </c>
      <c r="AR151" s="56">
        <f t="shared" si="181"/>
        <v>4.3341603086140363</v>
      </c>
      <c r="AS151" s="56">
        <f t="shared" si="181"/>
        <v>4.3366231134112869</v>
      </c>
      <c r="AT151" s="56">
        <f t="shared" si="181"/>
        <v>4.3147871623732978</v>
      </c>
      <c r="AU151" s="56">
        <f t="shared" si="172"/>
        <v>4.6123728747926229</v>
      </c>
      <c r="AV151" s="56"/>
      <c r="AW151" s="56"/>
      <c r="AX151" s="56"/>
      <c r="AY151" s="56"/>
      <c r="AZ151" s="56">
        <f t="shared" si="173"/>
        <v>4.6776737495133076E-6</v>
      </c>
      <c r="BA151" s="56">
        <f t="shared" si="174"/>
        <v>1.1391257170752239E-2</v>
      </c>
      <c r="BB151" s="56">
        <f t="shared" si="175"/>
        <v>1.1852426058080461</v>
      </c>
      <c r="BC151" s="56">
        <f t="shared" si="176"/>
        <v>0.69316752683271754</v>
      </c>
      <c r="BD151" s="56">
        <f t="shared" si="177"/>
        <v>0.15259481312759252</v>
      </c>
      <c r="BE151" s="56">
        <f t="shared" si="178"/>
        <v>0.68905972988384812</v>
      </c>
      <c r="BF151" s="56">
        <f t="shared" si="179"/>
        <v>0.35884177888909286</v>
      </c>
      <c r="BG151" s="56">
        <f t="shared" ref="BG151:BM160" si="182">$BN151+$BB$7*SIN(BH151)</f>
        <v>6.8309280756113555</v>
      </c>
      <c r="BH151" s="56">
        <f t="shared" si="182"/>
        <v>6.8309203865231689</v>
      </c>
      <c r="BI151" s="56">
        <f t="shared" si="182"/>
        <v>6.8308828589738493</v>
      </c>
      <c r="BJ151" s="56">
        <f t="shared" si="182"/>
        <v>6.8306997134358349</v>
      </c>
      <c r="BK151" s="56">
        <f t="shared" si="182"/>
        <v>6.8298062022171324</v>
      </c>
      <c r="BL151" s="56">
        <f t="shared" si="182"/>
        <v>6.8254539680775057</v>
      </c>
      <c r="BM151" s="56">
        <f t="shared" si="182"/>
        <v>6.8044141873009414</v>
      </c>
      <c r="BN151" s="56">
        <f t="shared" si="180"/>
        <v>6.7059468781255038</v>
      </c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</row>
    <row r="152" spans="1:102" s="62" customFormat="1" ht="12.95" customHeight="1" x14ac:dyDescent="0.2">
      <c r="A152" s="59" t="s">
        <v>182</v>
      </c>
      <c r="B152" s="62" t="s">
        <v>131</v>
      </c>
      <c r="C152" s="59">
        <v>40985.29</v>
      </c>
      <c r="D152" s="59" t="s">
        <v>150</v>
      </c>
      <c r="E152" s="62">
        <f t="shared" si="153"/>
        <v>-547.9987137611904</v>
      </c>
      <c r="F152" s="73">
        <f t="shared" si="154"/>
        <v>-548</v>
      </c>
      <c r="G152" s="62">
        <f t="shared" si="155"/>
        <v>3.4064000064972788E-3</v>
      </c>
      <c r="I152" s="62">
        <f>G152</f>
        <v>3.4064000064972788E-3</v>
      </c>
      <c r="P152" s="136"/>
      <c r="Q152" s="137">
        <f t="shared" si="156"/>
        <v>25966.79</v>
      </c>
      <c r="S152" s="63">
        <v>0.1</v>
      </c>
      <c r="X152" s="138">
        <f t="shared" si="157"/>
        <v>1.2560314607639018E-5</v>
      </c>
      <c r="Y152" s="73">
        <f t="shared" si="158"/>
        <v>1.4613680946867703E-2</v>
      </c>
      <c r="Z152" s="56">
        <f t="shared" si="159"/>
        <v>-548</v>
      </c>
      <c r="AA152" s="56">
        <f t="shared" si="160"/>
        <v>3.1849160418967364E-3</v>
      </c>
      <c r="AB152" s="56">
        <f t="shared" si="161"/>
        <v>1.0901423485491033E-2</v>
      </c>
      <c r="AC152" s="56">
        <f t="shared" si="162"/>
        <v>3.4064000064972788E-3</v>
      </c>
      <c r="AD152" s="56">
        <f t="shared" si="163"/>
        <v>2.2148396460054242E-4</v>
      </c>
      <c r="AE152" s="140">
        <f t="shared" si="164"/>
        <v>4.9055146575174333E-9</v>
      </c>
      <c r="AF152" s="56">
        <f t="shared" si="165"/>
        <v>3.4064000064972788E-3</v>
      </c>
      <c r="AG152" s="69"/>
      <c r="AH152" s="56">
        <f t="shared" si="166"/>
        <v>-7.4950234789937552E-3</v>
      </c>
      <c r="AI152" s="56">
        <f t="shared" si="167"/>
        <v>0.82015309813194048</v>
      </c>
      <c r="AJ152" s="56">
        <f t="shared" si="168"/>
        <v>2.8110684739077168E-2</v>
      </c>
      <c r="AK152" s="56">
        <f t="shared" si="169"/>
        <v>-0.23896474059450851</v>
      </c>
      <c r="AL152" s="56">
        <f t="shared" si="170"/>
        <v>-2.2159648048082365</v>
      </c>
      <c r="AM152" s="56">
        <f t="shared" si="171"/>
        <v>-2.0041753859274563</v>
      </c>
      <c r="AN152" s="56">
        <f t="shared" si="181"/>
        <v>4.3349595378519412</v>
      </c>
      <c r="AO152" s="56">
        <f t="shared" si="181"/>
        <v>4.3349598991670977</v>
      </c>
      <c r="AP152" s="56">
        <f t="shared" si="181"/>
        <v>4.3349566210714219</v>
      </c>
      <c r="AQ152" s="56">
        <f t="shared" si="181"/>
        <v>4.3349863631670855</v>
      </c>
      <c r="AR152" s="56">
        <f t="shared" si="181"/>
        <v>4.3347165954025213</v>
      </c>
      <c r="AS152" s="56">
        <f t="shared" si="181"/>
        <v>4.337170210193265</v>
      </c>
      <c r="AT152" s="56">
        <f t="shared" si="181"/>
        <v>4.3153851079243681</v>
      </c>
      <c r="AU152" s="56">
        <f t="shared" si="172"/>
        <v>4.6129891682021285</v>
      </c>
      <c r="AV152" s="56"/>
      <c r="AW152" s="56"/>
      <c r="AX152" s="56"/>
      <c r="AY152" s="56"/>
      <c r="AZ152" s="56">
        <f t="shared" si="173"/>
        <v>1.2560314607639018E-5</v>
      </c>
      <c r="BA152" s="56">
        <f t="shared" si="174"/>
        <v>1.1428764904970967E-2</v>
      </c>
      <c r="BB152" s="56">
        <f t="shared" si="175"/>
        <v>1.1847971868156109</v>
      </c>
      <c r="BC152" s="56">
        <f t="shared" si="176"/>
        <v>0.69526479152424681</v>
      </c>
      <c r="BD152" s="56">
        <f t="shared" si="177"/>
        <v>0.15313392747864918</v>
      </c>
      <c r="BE152" s="56">
        <f t="shared" si="178"/>
        <v>0.69197354607532413</v>
      </c>
      <c r="BF152" s="56">
        <f t="shared" si="179"/>
        <v>0.36048715064847897</v>
      </c>
      <c r="BG152" s="56">
        <f t="shared" si="182"/>
        <v>6.8333150848833668</v>
      </c>
      <c r="BH152" s="56">
        <f t="shared" si="182"/>
        <v>6.8333074271118877</v>
      </c>
      <c r="BI152" s="56">
        <f t="shared" si="182"/>
        <v>6.83326999780222</v>
      </c>
      <c r="BJ152" s="56">
        <f t="shared" si="182"/>
        <v>6.8330870648715534</v>
      </c>
      <c r="BK152" s="56">
        <f t="shared" si="182"/>
        <v>6.8321932888013901</v>
      </c>
      <c r="BL152" s="56">
        <f t="shared" si="182"/>
        <v>6.827833460739078</v>
      </c>
      <c r="BM152" s="56">
        <f t="shared" si="182"/>
        <v>6.8067277743387491</v>
      </c>
      <c r="BN152" s="56">
        <f t="shared" si="180"/>
        <v>6.7078451644186075</v>
      </c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</row>
    <row r="153" spans="1:102" s="62" customFormat="1" ht="12.95" customHeight="1" x14ac:dyDescent="0.2">
      <c r="A153" s="59" t="s">
        <v>182</v>
      </c>
      <c r="B153" s="62" t="s">
        <v>131</v>
      </c>
      <c r="C153" s="59">
        <v>41035.601000000002</v>
      </c>
      <c r="D153" s="59" t="s">
        <v>150</v>
      </c>
      <c r="E153" s="62">
        <f t="shared" si="153"/>
        <v>-529.00154353187884</v>
      </c>
      <c r="F153" s="73">
        <f t="shared" si="154"/>
        <v>-529</v>
      </c>
      <c r="G153" s="62">
        <f t="shared" si="155"/>
        <v>-4.087799992703367E-3</v>
      </c>
      <c r="I153" s="62">
        <f>G153</f>
        <v>-4.087799992703367E-3</v>
      </c>
      <c r="P153" s="136"/>
      <c r="Q153" s="137">
        <f t="shared" si="156"/>
        <v>26017.101000000002</v>
      </c>
      <c r="S153" s="63">
        <v>0.1</v>
      </c>
      <c r="X153" s="138">
        <f t="shared" si="157"/>
        <v>3.679853983634286E-5</v>
      </c>
      <c r="Y153" s="73">
        <f t="shared" si="158"/>
        <v>1.5095145515310481E-2</v>
      </c>
      <c r="Z153" s="56">
        <f t="shared" si="159"/>
        <v>-529</v>
      </c>
      <c r="AA153" s="56">
        <f t="shared" si="160"/>
        <v>2.9689780367639518E-3</v>
      </c>
      <c r="AB153" s="56">
        <f t="shared" si="161"/>
        <v>3.7646505740016999E-3</v>
      </c>
      <c r="AC153" s="56">
        <f t="shared" si="162"/>
        <v>-4.087799992703367E-3</v>
      </c>
      <c r="AD153" s="56">
        <f t="shared" si="163"/>
        <v>-7.0567780294673189E-3</v>
      </c>
      <c r="AE153" s="140">
        <f t="shared" si="164"/>
        <v>4.9798116157172654E-6</v>
      </c>
      <c r="AF153" s="56">
        <f t="shared" si="165"/>
        <v>-4.087799992703367E-3</v>
      </c>
      <c r="AG153" s="69"/>
      <c r="AH153" s="56">
        <f t="shared" si="166"/>
        <v>-7.852450566705067E-3</v>
      </c>
      <c r="AI153" s="56">
        <f t="shared" si="167"/>
        <v>0.82233249765606609</v>
      </c>
      <c r="AJ153" s="56">
        <f t="shared" si="168"/>
        <v>1.9024031172300025E-2</v>
      </c>
      <c r="AK153" s="56">
        <f t="shared" si="169"/>
        <v>-0.24058951342443921</v>
      </c>
      <c r="AL153" s="56">
        <f t="shared" si="170"/>
        <v>-2.2068755953942283</v>
      </c>
      <c r="AM153" s="56">
        <f t="shared" si="171"/>
        <v>-1.9815820103466715</v>
      </c>
      <c r="AN153" s="56">
        <f t="shared" si="181"/>
        <v>4.34552059921484</v>
      </c>
      <c r="AO153" s="56">
        <f t="shared" si="181"/>
        <v>4.3455209007097233</v>
      </c>
      <c r="AP153" s="56">
        <f t="shared" si="181"/>
        <v>4.3455180903187349</v>
      </c>
      <c r="AQ153" s="56">
        <f t="shared" si="181"/>
        <v>4.3455442882355362</v>
      </c>
      <c r="AR153" s="56">
        <f t="shared" si="181"/>
        <v>4.3453001455991274</v>
      </c>
      <c r="AS153" s="56">
        <f t="shared" si="181"/>
        <v>4.3475813971426964</v>
      </c>
      <c r="AT153" s="56">
        <f t="shared" si="181"/>
        <v>4.3267675577789815</v>
      </c>
      <c r="AU153" s="56">
        <f t="shared" si="172"/>
        <v>4.624698742982722</v>
      </c>
      <c r="AV153" s="56"/>
      <c r="AW153" s="56"/>
      <c r="AX153" s="56"/>
      <c r="AY153" s="56"/>
      <c r="AZ153" s="56">
        <f t="shared" si="173"/>
        <v>3.679853983634286E-5</v>
      </c>
      <c r="BA153" s="56">
        <f t="shared" si="174"/>
        <v>1.2126167478546529E-2</v>
      </c>
      <c r="BB153" s="56">
        <f t="shared" si="175"/>
        <v>1.176109394051557</v>
      </c>
      <c r="BC153" s="56">
        <f t="shared" si="176"/>
        <v>0.73368431129194256</v>
      </c>
      <c r="BD153" s="56">
        <f t="shared" si="177"/>
        <v>0.16305054837930896</v>
      </c>
      <c r="BE153" s="56">
        <f t="shared" si="178"/>
        <v>0.74691367144669041</v>
      </c>
      <c r="BF153" s="56">
        <f t="shared" si="179"/>
        <v>0.3918453914047097</v>
      </c>
      <c r="BG153" s="56">
        <f t="shared" si="182"/>
        <v>6.8784948256132434</v>
      </c>
      <c r="BH153" s="56">
        <f t="shared" si="182"/>
        <v>6.878487822883903</v>
      </c>
      <c r="BI153" s="56">
        <f t="shared" si="182"/>
        <v>6.8784525832288805</v>
      </c>
      <c r="BJ153" s="56">
        <f t="shared" si="182"/>
        <v>6.8782752603799544</v>
      </c>
      <c r="BK153" s="56">
        <f t="shared" si="182"/>
        <v>6.8773833101023376</v>
      </c>
      <c r="BL153" s="56">
        <f t="shared" si="182"/>
        <v>6.8729048312162888</v>
      </c>
      <c r="BM153" s="56">
        <f t="shared" si="182"/>
        <v>6.8506165285348741</v>
      </c>
      <c r="BN153" s="56">
        <f t="shared" si="180"/>
        <v>6.7439126039875701</v>
      </c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</row>
    <row r="154" spans="1:102" s="62" customFormat="1" ht="12.95" customHeight="1" x14ac:dyDescent="0.2">
      <c r="A154" s="141" t="s">
        <v>54</v>
      </c>
      <c r="C154" s="59">
        <v>41202.457000000002</v>
      </c>
      <c r="D154" s="59"/>
      <c r="E154" s="62">
        <f t="shared" si="153"/>
        <v>-465.99759139851</v>
      </c>
      <c r="F154" s="73">
        <f t="shared" si="154"/>
        <v>-466</v>
      </c>
      <c r="G154" s="62">
        <f t="shared" si="155"/>
        <v>6.3788000043132342E-3</v>
      </c>
      <c r="I154" s="62">
        <f>G154</f>
        <v>6.3788000043132342E-3</v>
      </c>
      <c r="P154" s="136"/>
      <c r="Q154" s="137">
        <f t="shared" si="156"/>
        <v>26183.957000000002</v>
      </c>
      <c r="S154" s="63">
        <v>0.1</v>
      </c>
      <c r="X154" s="138">
        <f t="shared" si="157"/>
        <v>1.0199078442908341E-5</v>
      </c>
      <c r="Y154" s="73">
        <f t="shared" si="158"/>
        <v>1.6477848693624689E-2</v>
      </c>
      <c r="Z154" s="56">
        <f t="shared" si="159"/>
        <v>-466</v>
      </c>
      <c r="AA154" s="56">
        <f t="shared" si="160"/>
        <v>2.2568990115676771E-3</v>
      </c>
      <c r="AB154" s="56">
        <f t="shared" si="161"/>
        <v>1.5416740564896413E-2</v>
      </c>
      <c r="AC154" s="56">
        <f t="shared" si="162"/>
        <v>6.3788000043132342E-3</v>
      </c>
      <c r="AD154" s="56">
        <f t="shared" si="163"/>
        <v>4.1219009927455572E-3</v>
      </c>
      <c r="AE154" s="140">
        <f t="shared" si="164"/>
        <v>1.6990067793996813E-6</v>
      </c>
      <c r="AF154" s="56">
        <f t="shared" si="165"/>
        <v>6.3788000043132342E-3</v>
      </c>
      <c r="AG154" s="69"/>
      <c r="AH154" s="56">
        <f t="shared" si="166"/>
        <v>-9.0379405605831784E-3</v>
      </c>
      <c r="AI154" s="56">
        <f t="shared" si="167"/>
        <v>0.82974942101707305</v>
      </c>
      <c r="AJ154" s="56">
        <f t="shared" si="168"/>
        <v>-1.1464198284172576E-2</v>
      </c>
      <c r="AK154" s="56">
        <f t="shared" si="169"/>
        <v>-0.24589387083642067</v>
      </c>
      <c r="AL154" s="56">
        <f t="shared" si="170"/>
        <v>-2.1763859671070551</v>
      </c>
      <c r="AM154" s="56">
        <f t="shared" si="171"/>
        <v>-1.9086727404894948</v>
      </c>
      <c r="AN154" s="56">
        <f t="shared" si="181"/>
        <v>4.3807424907869486</v>
      </c>
      <c r="AO154" s="56">
        <f t="shared" si="181"/>
        <v>4.3807426471848654</v>
      </c>
      <c r="AP154" s="56">
        <f t="shared" si="181"/>
        <v>4.3807410411404302</v>
      </c>
      <c r="AQ154" s="56">
        <f t="shared" si="181"/>
        <v>4.3807575339079303</v>
      </c>
      <c r="AR154" s="56">
        <f t="shared" si="181"/>
        <v>4.3805882042027795</v>
      </c>
      <c r="AS154" s="56">
        <f t="shared" si="181"/>
        <v>4.3823306763537797</v>
      </c>
      <c r="AT154" s="56">
        <f t="shared" si="181"/>
        <v>4.3648018594460778</v>
      </c>
      <c r="AU154" s="56">
        <f t="shared" si="172"/>
        <v>4.6635252277815331</v>
      </c>
      <c r="AV154" s="56"/>
      <c r="AW154" s="56"/>
      <c r="AX154" s="56"/>
      <c r="AY154" s="56"/>
      <c r="AZ154" s="56">
        <f t="shared" si="173"/>
        <v>1.0199078442908338E-5</v>
      </c>
      <c r="BA154" s="56">
        <f t="shared" si="174"/>
        <v>1.422094968205701E-2</v>
      </c>
      <c r="BB154" s="56">
        <f t="shared" si="175"/>
        <v>1.1448140469455423</v>
      </c>
      <c r="BC154" s="56">
        <f t="shared" si="176"/>
        <v>0.84139712173468983</v>
      </c>
      <c r="BD154" s="56">
        <f t="shared" si="177"/>
        <v>0.19138675974908578</v>
      </c>
      <c r="BE154" s="56">
        <f t="shared" si="178"/>
        <v>0.92304861479224587</v>
      </c>
      <c r="BF154" s="56">
        <f t="shared" si="179"/>
        <v>0.49734868378172864</v>
      </c>
      <c r="BG154" s="56">
        <f t="shared" si="182"/>
        <v>7.0257949084380105</v>
      </c>
      <c r="BH154" s="56">
        <f t="shared" si="182"/>
        <v>7.0257904670191511</v>
      </c>
      <c r="BI154" s="56">
        <f t="shared" si="182"/>
        <v>7.0257653476194282</v>
      </c>
      <c r="BJ154" s="56">
        <f t="shared" si="182"/>
        <v>7.0256232903493201</v>
      </c>
      <c r="BK154" s="56">
        <f t="shared" si="182"/>
        <v>7.0248202646570927</v>
      </c>
      <c r="BL154" s="56">
        <f t="shared" si="182"/>
        <v>7.0202919436310811</v>
      </c>
      <c r="BM154" s="56">
        <f t="shared" si="182"/>
        <v>6.9950944850614292</v>
      </c>
      <c r="BN154" s="56">
        <f t="shared" si="180"/>
        <v>6.8635046404530788</v>
      </c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</row>
    <row r="155" spans="1:102" s="62" customFormat="1" ht="12.95" customHeight="1" x14ac:dyDescent="0.2">
      <c r="A155" s="135" t="s">
        <v>46</v>
      </c>
      <c r="B155" s="57"/>
      <c r="C155" s="59">
        <v>41316.334999999999</v>
      </c>
      <c r="D155" s="59"/>
      <c r="E155" s="62">
        <f t="shared" si="153"/>
        <v>-422.99785473310038</v>
      </c>
      <c r="F155" s="73">
        <f t="shared" si="154"/>
        <v>-423</v>
      </c>
      <c r="G155" s="62">
        <f t="shared" si="155"/>
        <v>5.6814000054146163E-3</v>
      </c>
      <c r="J155" s="62">
        <f>G155</f>
        <v>5.6814000054146163E-3</v>
      </c>
      <c r="P155" s="136"/>
      <c r="Q155" s="137">
        <f t="shared" si="156"/>
        <v>26297.834999999999</v>
      </c>
      <c r="S155" s="63">
        <v>1</v>
      </c>
      <c r="X155" s="138">
        <f t="shared" si="157"/>
        <v>1.3321910418289285E-4</v>
      </c>
      <c r="Y155" s="73">
        <f t="shared" si="158"/>
        <v>1.7223458062056544E-2</v>
      </c>
      <c r="Z155" s="56">
        <f t="shared" si="159"/>
        <v>-423</v>
      </c>
      <c r="AA155" s="56">
        <f t="shared" si="160"/>
        <v>1.7748483109119913E-3</v>
      </c>
      <c r="AB155" s="56">
        <f t="shared" si="161"/>
        <v>1.5528274278317811E-2</v>
      </c>
      <c r="AC155" s="56">
        <f t="shared" si="162"/>
        <v>5.6814000054146163E-3</v>
      </c>
      <c r="AD155" s="56">
        <f t="shared" si="163"/>
        <v>3.906551694502625E-3</v>
      </c>
      <c r="AE155" s="140">
        <f t="shared" si="164"/>
        <v>1.526114614182133E-5</v>
      </c>
      <c r="AF155" s="56">
        <f t="shared" si="165"/>
        <v>5.6814000054146163E-3</v>
      </c>
      <c r="AG155" s="69"/>
      <c r="AH155" s="56">
        <f t="shared" si="166"/>
        <v>-9.8468742729031951E-3</v>
      </c>
      <c r="AI155" s="56">
        <f t="shared" si="167"/>
        <v>0.83498299903667583</v>
      </c>
      <c r="AJ155" s="56">
        <f t="shared" si="168"/>
        <v>-3.2589568232885925E-2</v>
      </c>
      <c r="AK155" s="56">
        <f t="shared" si="169"/>
        <v>-0.24943625388465573</v>
      </c>
      <c r="AL155" s="56">
        <f t="shared" si="170"/>
        <v>-2.1552550767456053</v>
      </c>
      <c r="AM155" s="56">
        <f t="shared" si="171"/>
        <v>-1.860584991442046</v>
      </c>
      <c r="AN155" s="56">
        <f t="shared" si="181"/>
        <v>4.4049672888294218</v>
      </c>
      <c r="AO155" s="56">
        <f t="shared" si="181"/>
        <v>4.4049673830226448</v>
      </c>
      <c r="AP155" s="56">
        <f t="shared" si="181"/>
        <v>4.4049663422422816</v>
      </c>
      <c r="AQ155" s="56">
        <f t="shared" si="181"/>
        <v>4.404977842449818</v>
      </c>
      <c r="AR155" s="56">
        <f t="shared" si="181"/>
        <v>4.4048507928673288</v>
      </c>
      <c r="AS155" s="56">
        <f t="shared" si="181"/>
        <v>4.4062572182311452</v>
      </c>
      <c r="AT155" s="56">
        <f t="shared" si="181"/>
        <v>4.3910202784520616</v>
      </c>
      <c r="AU155" s="56">
        <f t="shared" si="172"/>
        <v>4.6900258443902452</v>
      </c>
      <c r="AV155" s="56"/>
      <c r="AW155" s="56"/>
      <c r="AX155" s="56"/>
      <c r="AY155" s="56"/>
      <c r="AZ155" s="56">
        <f t="shared" si="173"/>
        <v>1.3321910418289285E-4</v>
      </c>
      <c r="BA155" s="56">
        <f t="shared" si="174"/>
        <v>1.5448609751144553E-2</v>
      </c>
      <c r="BB155" s="56">
        <f t="shared" si="175"/>
        <v>1.1219724646826776</v>
      </c>
      <c r="BC155" s="56">
        <f t="shared" si="176"/>
        <v>0.89768879477519015</v>
      </c>
      <c r="BD155" s="56">
        <f t="shared" si="177"/>
        <v>0.20669474560141324</v>
      </c>
      <c r="BE155" s="56">
        <f t="shared" si="178"/>
        <v>1.0376812401612294</v>
      </c>
      <c r="BF155" s="56">
        <f t="shared" si="179"/>
        <v>0.57102339478394226</v>
      </c>
      <c r="BG155" s="56">
        <f t="shared" si="182"/>
        <v>7.1239705883246582</v>
      </c>
      <c r="BH155" s="56">
        <f t="shared" si="182"/>
        <v>7.1239677677121103</v>
      </c>
      <c r="BI155" s="56">
        <f t="shared" si="182"/>
        <v>7.1239501446957627</v>
      </c>
      <c r="BJ155" s="56">
        <f t="shared" si="182"/>
        <v>7.1238400450132016</v>
      </c>
      <c r="BK155" s="56">
        <f t="shared" si="182"/>
        <v>7.1231525042280461</v>
      </c>
      <c r="BL155" s="56">
        <f t="shared" si="182"/>
        <v>7.1188708693957832</v>
      </c>
      <c r="BM155" s="56">
        <f t="shared" si="182"/>
        <v>7.0926476072323466</v>
      </c>
      <c r="BN155" s="56">
        <f t="shared" si="180"/>
        <v>6.9451309510565213</v>
      </c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</row>
    <row r="156" spans="1:102" s="62" customFormat="1" ht="12.95" customHeight="1" x14ac:dyDescent="0.2">
      <c r="A156" s="141" t="s">
        <v>55</v>
      </c>
      <c r="C156" s="59">
        <v>41324.28</v>
      </c>
      <c r="D156" s="59"/>
      <c r="E156" s="62">
        <f t="shared" si="153"/>
        <v>-419.99786432400748</v>
      </c>
      <c r="F156" s="73">
        <f t="shared" si="154"/>
        <v>-420</v>
      </c>
      <c r="G156" s="62">
        <f t="shared" si="155"/>
        <v>5.6560000011813827E-3</v>
      </c>
      <c r="I156" s="62">
        <f t="shared" ref="I156:I162" si="183">G156</f>
        <v>5.6560000011813827E-3</v>
      </c>
      <c r="P156" s="136"/>
      <c r="Q156" s="137">
        <f t="shared" si="156"/>
        <v>26305.78</v>
      </c>
      <c r="S156" s="63">
        <v>0.1</v>
      </c>
      <c r="X156" s="138">
        <f t="shared" si="157"/>
        <v>1.3486922190665048E-5</v>
      </c>
      <c r="Y156" s="73">
        <f t="shared" si="158"/>
        <v>1.7269320883110482E-2</v>
      </c>
      <c r="Z156" s="56">
        <f t="shared" si="159"/>
        <v>-420</v>
      </c>
      <c r="AA156" s="56">
        <f t="shared" si="160"/>
        <v>1.7413508843993619E-3</v>
      </c>
      <c r="AB156" s="56">
        <f t="shared" si="161"/>
        <v>1.5559291369036214E-2</v>
      </c>
      <c r="AC156" s="56">
        <f t="shared" si="162"/>
        <v>5.6560000011813827E-3</v>
      </c>
      <c r="AD156" s="56">
        <f t="shared" si="163"/>
        <v>3.9146491167820208E-3</v>
      </c>
      <c r="AE156" s="140">
        <f t="shared" si="164"/>
        <v>1.5324477707522256E-6</v>
      </c>
      <c r="AF156" s="56">
        <f t="shared" si="165"/>
        <v>5.6560000011813827E-3</v>
      </c>
      <c r="AG156" s="69"/>
      <c r="AH156" s="56">
        <f t="shared" si="166"/>
        <v>-9.9032913678548315E-3</v>
      </c>
      <c r="AI156" s="56">
        <f t="shared" si="167"/>
        <v>0.83535340068995845</v>
      </c>
      <c r="AJ156" s="56">
        <f t="shared" si="168"/>
        <v>-3.4072970422792587E-2</v>
      </c>
      <c r="AK156" s="56">
        <f t="shared" si="169"/>
        <v>-0.24968090174176077</v>
      </c>
      <c r="AL156" s="56">
        <f t="shared" si="170"/>
        <v>-2.1537708497215098</v>
      </c>
      <c r="AM156" s="56">
        <f t="shared" si="171"/>
        <v>-1.8572784118092365</v>
      </c>
      <c r="AN156" s="56">
        <f t="shared" si="181"/>
        <v>4.4066631040644406</v>
      </c>
      <c r="AO156" s="56">
        <f t="shared" si="181"/>
        <v>4.4066631947926851</v>
      </c>
      <c r="AP156" s="56">
        <f t="shared" si="181"/>
        <v>4.4066621869133868</v>
      </c>
      <c r="AQ156" s="56">
        <f t="shared" si="181"/>
        <v>4.4066733833945744</v>
      </c>
      <c r="AR156" s="56">
        <f t="shared" si="181"/>
        <v>4.4065490245335663</v>
      </c>
      <c r="AS156" s="56">
        <f t="shared" si="181"/>
        <v>4.4079330350364527</v>
      </c>
      <c r="AT156" s="56">
        <f t="shared" si="181"/>
        <v>4.3928573047688042</v>
      </c>
      <c r="AU156" s="56">
        <f t="shared" si="172"/>
        <v>4.69187472461876</v>
      </c>
      <c r="AV156" s="56"/>
      <c r="AW156" s="56"/>
      <c r="AX156" s="56"/>
      <c r="AY156" s="56"/>
      <c r="AZ156" s="56">
        <f t="shared" si="173"/>
        <v>1.3486922190665048E-5</v>
      </c>
      <c r="BA156" s="56">
        <f t="shared" si="174"/>
        <v>1.552796999871112E-2</v>
      </c>
      <c r="BB156" s="56">
        <f t="shared" si="175"/>
        <v>1.1203514199743274</v>
      </c>
      <c r="BC156" s="56">
        <f t="shared" si="176"/>
        <v>0.90110908274196777</v>
      </c>
      <c r="BD156" s="56">
        <f t="shared" si="177"/>
        <v>0.20764280799046009</v>
      </c>
      <c r="BE156" s="56">
        <f t="shared" si="178"/>
        <v>1.045505954206233</v>
      </c>
      <c r="BF156" s="56">
        <f t="shared" si="179"/>
        <v>0.57622308802128008</v>
      </c>
      <c r="BG156" s="56">
        <f t="shared" si="182"/>
        <v>7.1307457178569011</v>
      </c>
      <c r="BH156" s="56">
        <f t="shared" si="182"/>
        <v>7.1307429977018826</v>
      </c>
      <c r="BI156" s="56">
        <f t="shared" si="182"/>
        <v>7.1307258722943487</v>
      </c>
      <c r="BJ156" s="56">
        <f t="shared" si="182"/>
        <v>7.13061806269104</v>
      </c>
      <c r="BK156" s="56">
        <f t="shared" si="182"/>
        <v>7.1299396707033456</v>
      </c>
      <c r="BL156" s="56">
        <f t="shared" si="182"/>
        <v>7.1256827604690329</v>
      </c>
      <c r="BM156" s="56">
        <f t="shared" si="182"/>
        <v>7.0994181703617736</v>
      </c>
      <c r="BN156" s="56">
        <f t="shared" si="180"/>
        <v>6.9508258099358304</v>
      </c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</row>
    <row r="157" spans="1:102" s="62" customFormat="1" ht="12.95" customHeight="1" x14ac:dyDescent="0.2">
      <c r="A157" s="13" t="s">
        <v>56</v>
      </c>
      <c r="B157" s="11"/>
      <c r="C157" s="12">
        <v>41353.417000000001</v>
      </c>
      <c r="D157" s="12"/>
      <c r="E157" s="62">
        <f t="shared" si="153"/>
        <v>-408.99588565191823</v>
      </c>
      <c r="F157" s="73">
        <f t="shared" si="154"/>
        <v>-409</v>
      </c>
      <c r="G157" s="62">
        <f t="shared" si="155"/>
        <v>1.0896200001297984E-2</v>
      </c>
      <c r="I157" s="62">
        <f t="shared" si="183"/>
        <v>1.0896200001297984E-2</v>
      </c>
      <c r="P157" s="136"/>
      <c r="Q157" s="137">
        <f t="shared" si="156"/>
        <v>26334.917000000001</v>
      </c>
      <c r="S157" s="63">
        <v>0.1</v>
      </c>
      <c r="X157" s="138">
        <f t="shared" si="157"/>
        <v>4.2697991642217864E-6</v>
      </c>
      <c r="Y157" s="73">
        <f t="shared" si="158"/>
        <v>1.7430570027721179E-2</v>
      </c>
      <c r="Z157" s="56">
        <f t="shared" si="159"/>
        <v>-409</v>
      </c>
      <c r="AA157" s="56">
        <f t="shared" si="160"/>
        <v>1.6186847923379526E-3</v>
      </c>
      <c r="AB157" s="56">
        <f t="shared" si="161"/>
        <v>2.1006323325540165E-2</v>
      </c>
      <c r="AC157" s="56">
        <f t="shared" si="162"/>
        <v>1.0896200001297984E-2</v>
      </c>
      <c r="AD157" s="56">
        <f t="shared" si="163"/>
        <v>9.2775152089600316E-3</v>
      </c>
      <c r="AE157" s="140">
        <f t="shared" si="164"/>
        <v>8.6072288452484702E-6</v>
      </c>
      <c r="AF157" s="56">
        <f t="shared" si="165"/>
        <v>1.0896200001297984E-2</v>
      </c>
      <c r="AG157" s="69"/>
      <c r="AH157" s="56">
        <f t="shared" si="166"/>
        <v>-1.0110123324242182E-2</v>
      </c>
      <c r="AI157" s="56">
        <f t="shared" si="167"/>
        <v>0.83671746843949779</v>
      </c>
      <c r="AJ157" s="56">
        <f t="shared" si="168"/>
        <v>-3.952273568224135E-2</v>
      </c>
      <c r="AK157" s="56">
        <f t="shared" si="169"/>
        <v>-0.25057507906041609</v>
      </c>
      <c r="AL157" s="56">
        <f t="shared" si="170"/>
        <v>-2.1483173842108996</v>
      </c>
      <c r="AM157" s="56">
        <f t="shared" si="171"/>
        <v>-1.8452069640373776</v>
      </c>
      <c r="AN157" s="56">
        <f t="shared" si="181"/>
        <v>4.4128875445374307</v>
      </c>
      <c r="AO157" s="56">
        <f t="shared" si="181"/>
        <v>4.4128876234124803</v>
      </c>
      <c r="AP157" s="56">
        <f t="shared" si="181"/>
        <v>4.4128867295624703</v>
      </c>
      <c r="AQ157" s="56">
        <f t="shared" si="181"/>
        <v>4.4128968592522799</v>
      </c>
      <c r="AR157" s="56">
        <f t="shared" si="181"/>
        <v>4.4127820824661868</v>
      </c>
      <c r="AS157" s="56">
        <f t="shared" si="181"/>
        <v>4.4140850942172678</v>
      </c>
      <c r="AT157" s="56">
        <f t="shared" si="181"/>
        <v>4.3996018132475134</v>
      </c>
      <c r="AU157" s="56">
        <f t="shared" si="172"/>
        <v>4.6986539521233137</v>
      </c>
      <c r="AV157" s="56"/>
      <c r="AW157" s="56"/>
      <c r="AX157" s="56"/>
      <c r="AY157" s="56"/>
      <c r="AZ157" s="56">
        <f t="shared" si="173"/>
        <v>4.2697991642217889E-6</v>
      </c>
      <c r="BA157" s="56">
        <f t="shared" si="174"/>
        <v>1.5811885235383228E-2</v>
      </c>
      <c r="BB157" s="56">
        <f t="shared" si="175"/>
        <v>1.1143861613185888</v>
      </c>
      <c r="BC157" s="56">
        <f t="shared" si="176"/>
        <v>0.91309763031241042</v>
      </c>
      <c r="BD157" s="56">
        <f t="shared" si="177"/>
        <v>0.21098769181826166</v>
      </c>
      <c r="BE157" s="56">
        <f t="shared" si="178"/>
        <v>1.0740029460154168</v>
      </c>
      <c r="BF157" s="56">
        <f t="shared" si="179"/>
        <v>0.59536097863761184</v>
      </c>
      <c r="BG157" s="56">
        <f t="shared" si="182"/>
        <v>7.1555038606587003</v>
      </c>
      <c r="BH157" s="56">
        <f t="shared" si="182"/>
        <v>7.1555014919412248</v>
      </c>
      <c r="BI157" s="56">
        <f t="shared" si="182"/>
        <v>7.1554861439947111</v>
      </c>
      <c r="BJ157" s="56">
        <f t="shared" si="182"/>
        <v>7.1553867047978432</v>
      </c>
      <c r="BK157" s="56">
        <f t="shared" si="182"/>
        <v>7.1547427241840404</v>
      </c>
      <c r="BL157" s="56">
        <f t="shared" si="182"/>
        <v>7.1505840927192743</v>
      </c>
      <c r="BM157" s="56">
        <f t="shared" si="182"/>
        <v>7.1242020752491815</v>
      </c>
      <c r="BN157" s="56">
        <f t="shared" si="180"/>
        <v>6.9717069591599676</v>
      </c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</row>
    <row r="158" spans="1:102" s="62" customFormat="1" ht="12.95" customHeight="1" x14ac:dyDescent="0.2">
      <c r="A158" s="13" t="s">
        <v>57</v>
      </c>
      <c r="B158" s="11"/>
      <c r="C158" s="12">
        <v>41578.517</v>
      </c>
      <c r="D158" s="12">
        <v>4.0000000000000001E-3</v>
      </c>
      <c r="E158" s="62">
        <f t="shared" si="153"/>
        <v>-323.99930401732769</v>
      </c>
      <c r="F158" s="73">
        <f t="shared" si="154"/>
        <v>-324</v>
      </c>
      <c r="G158" s="62">
        <f t="shared" si="155"/>
        <v>1.8431999997119419E-3</v>
      </c>
      <c r="I158" s="62">
        <f t="shared" si="183"/>
        <v>1.8431999997119419E-3</v>
      </c>
      <c r="P158" s="136"/>
      <c r="Q158" s="137">
        <f t="shared" si="156"/>
        <v>26560.017</v>
      </c>
      <c r="S158" s="63">
        <v>0.1</v>
      </c>
      <c r="X158" s="138">
        <f t="shared" si="157"/>
        <v>2.7117240091601986E-5</v>
      </c>
      <c r="Y158" s="73">
        <f t="shared" si="158"/>
        <v>1.8310513105255902E-2</v>
      </c>
      <c r="Z158" s="56">
        <f t="shared" si="159"/>
        <v>-324</v>
      </c>
      <c r="AA158" s="56">
        <f t="shared" si="160"/>
        <v>6.7995514301282152E-4</v>
      </c>
      <c r="AB158" s="56">
        <f t="shared" si="161"/>
        <v>1.3549159153489749E-2</v>
      </c>
      <c r="AC158" s="56">
        <f t="shared" si="162"/>
        <v>1.8431999997119419E-3</v>
      </c>
      <c r="AD158" s="56">
        <f t="shared" si="163"/>
        <v>1.1632448566991204E-3</v>
      </c>
      <c r="AE158" s="140">
        <f t="shared" si="164"/>
        <v>1.3531385966369572E-7</v>
      </c>
      <c r="AF158" s="56">
        <f t="shared" si="165"/>
        <v>1.8431999997119419E-3</v>
      </c>
      <c r="AG158" s="69"/>
      <c r="AH158" s="56">
        <f t="shared" si="166"/>
        <v>-1.1705959153777807E-2</v>
      </c>
      <c r="AI158" s="56">
        <f t="shared" si="167"/>
        <v>0.84757666339158599</v>
      </c>
      <c r="AJ158" s="56">
        <f t="shared" si="168"/>
        <v>-8.2194827214210994E-2</v>
      </c>
      <c r="AK158" s="56">
        <f t="shared" si="169"/>
        <v>-0.25732505089108265</v>
      </c>
      <c r="AL158" s="56">
        <f t="shared" si="170"/>
        <v>-2.105562755567175</v>
      </c>
      <c r="AM158" s="56">
        <f t="shared" si="171"/>
        <v>-1.7546044754714334</v>
      </c>
      <c r="AN158" s="56">
        <f t="shared" si="181"/>
        <v>4.4613344168282563</v>
      </c>
      <c r="AO158" s="56">
        <f t="shared" si="181"/>
        <v>4.4613344394598968</v>
      </c>
      <c r="AP158" s="56">
        <f t="shared" si="181"/>
        <v>4.4613341348587143</v>
      </c>
      <c r="AQ158" s="56">
        <f t="shared" si="181"/>
        <v>4.4613382345424011</v>
      </c>
      <c r="AR158" s="56">
        <f t="shared" si="181"/>
        <v>4.4612830616345933</v>
      </c>
      <c r="AS158" s="56">
        <f t="shared" si="181"/>
        <v>4.4620265677972322</v>
      </c>
      <c r="AT158" s="56">
        <f t="shared" si="181"/>
        <v>4.4521819002436676</v>
      </c>
      <c r="AU158" s="56">
        <f t="shared" si="172"/>
        <v>4.7510388919312341</v>
      </c>
      <c r="AV158" s="56"/>
      <c r="AW158" s="56"/>
      <c r="AX158" s="56"/>
      <c r="AY158" s="56"/>
      <c r="AZ158" s="56">
        <f t="shared" si="173"/>
        <v>2.7117240091601986E-5</v>
      </c>
      <c r="BA158" s="56">
        <f t="shared" si="174"/>
        <v>1.7630557962243082E-2</v>
      </c>
      <c r="BB158" s="56">
        <f t="shared" si="175"/>
        <v>1.0678865478252197</v>
      </c>
      <c r="BC158" s="56">
        <f t="shared" si="176"/>
        <v>0.97803914289711724</v>
      </c>
      <c r="BD158" s="56">
        <f t="shared" si="177"/>
        <v>0.23019864600899403</v>
      </c>
      <c r="BE158" s="56">
        <f t="shared" si="178"/>
        <v>1.2840211088806612</v>
      </c>
      <c r="BF158" s="56">
        <f t="shared" si="179"/>
        <v>0.74767360781112324</v>
      </c>
      <c r="BG158" s="56">
        <f t="shared" si="182"/>
        <v>7.3423255935849934</v>
      </c>
      <c r="BH158" s="56">
        <f t="shared" si="182"/>
        <v>7.3423250038589813</v>
      </c>
      <c r="BI158" s="56">
        <f t="shared" si="182"/>
        <v>7.3423199853369923</v>
      </c>
      <c r="BJ158" s="56">
        <f t="shared" si="182"/>
        <v>7.3422772799242022</v>
      </c>
      <c r="BK158" s="56">
        <f t="shared" si="182"/>
        <v>7.3419140069635445</v>
      </c>
      <c r="BL158" s="56">
        <f t="shared" si="182"/>
        <v>7.3388332674600179</v>
      </c>
      <c r="BM158" s="56">
        <f t="shared" si="182"/>
        <v>7.3133489467466397</v>
      </c>
      <c r="BN158" s="56">
        <f t="shared" si="180"/>
        <v>7.1330612940737481</v>
      </c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</row>
    <row r="159" spans="1:102" s="62" customFormat="1" ht="12.95" customHeight="1" x14ac:dyDescent="0.2">
      <c r="A159" s="59" t="s">
        <v>182</v>
      </c>
      <c r="B159" s="62" t="s">
        <v>131</v>
      </c>
      <c r="C159" s="59">
        <v>41591.769</v>
      </c>
      <c r="D159" s="59" t="s">
        <v>150</v>
      </c>
      <c r="E159" s="62">
        <f t="shared" si="153"/>
        <v>-318.99541818959938</v>
      </c>
      <c r="F159" s="73">
        <f t="shared" si="154"/>
        <v>-319</v>
      </c>
      <c r="G159" s="62">
        <f t="shared" si="155"/>
        <v>1.2134200005675666E-2</v>
      </c>
      <c r="I159" s="62">
        <f t="shared" si="183"/>
        <v>1.2134200005675666E-2</v>
      </c>
      <c r="P159" s="136"/>
      <c r="Q159" s="137">
        <f t="shared" si="156"/>
        <v>26573.269</v>
      </c>
      <c r="S159" s="63">
        <v>0.1</v>
      </c>
      <c r="X159" s="138">
        <f t="shared" si="157"/>
        <v>3.8540013997691741E-6</v>
      </c>
      <c r="Y159" s="73">
        <f t="shared" si="158"/>
        <v>1.8342260411123711E-2</v>
      </c>
      <c r="Z159" s="56">
        <f t="shared" si="159"/>
        <v>-319</v>
      </c>
      <c r="AA159" s="56">
        <f t="shared" si="160"/>
        <v>6.2528512673688634E-4</v>
      </c>
      <c r="AB159" s="56">
        <f t="shared" si="161"/>
        <v>2.3933853818254879E-2</v>
      </c>
      <c r="AC159" s="56">
        <f t="shared" si="162"/>
        <v>1.2134200005675666E-2</v>
      </c>
      <c r="AD159" s="56">
        <f t="shared" si="163"/>
        <v>1.150891487893878E-2</v>
      </c>
      <c r="AE159" s="140">
        <f t="shared" si="164"/>
        <v>1.3245512169065845E-5</v>
      </c>
      <c r="AF159" s="56">
        <f t="shared" si="165"/>
        <v>1.2134200005675666E-2</v>
      </c>
      <c r="AG159" s="69"/>
      <c r="AH159" s="56">
        <f t="shared" si="166"/>
        <v>-1.1799653812579211E-2</v>
      </c>
      <c r="AI159" s="56">
        <f t="shared" si="167"/>
        <v>0.84823326934488141</v>
      </c>
      <c r="AJ159" s="56">
        <f t="shared" si="168"/>
        <v>-8.4735666673698723E-2</v>
      </c>
      <c r="AK159" s="56">
        <f t="shared" si="169"/>
        <v>-0.25771285343419881</v>
      </c>
      <c r="AL159" s="56">
        <f t="shared" si="170"/>
        <v>-2.1030130185786691</v>
      </c>
      <c r="AM159" s="56">
        <f t="shared" si="171"/>
        <v>-1.7494163522822741</v>
      </c>
      <c r="AN159" s="56">
        <f t="shared" si="181"/>
        <v>4.4642038782727864</v>
      </c>
      <c r="AO159" s="56">
        <f t="shared" si="181"/>
        <v>4.4642038990627766</v>
      </c>
      <c r="AP159" s="56">
        <f t="shared" si="181"/>
        <v>4.4642036160812264</v>
      </c>
      <c r="AQ159" s="56">
        <f t="shared" si="181"/>
        <v>4.4642074678927735</v>
      </c>
      <c r="AR159" s="56">
        <f t="shared" si="181"/>
        <v>4.4641550438727746</v>
      </c>
      <c r="AS159" s="56">
        <f t="shared" si="181"/>
        <v>4.4648694797238679</v>
      </c>
      <c r="AT159" s="56">
        <f t="shared" si="181"/>
        <v>4.4553003972549776</v>
      </c>
      <c r="AU159" s="56">
        <f t="shared" si="172"/>
        <v>4.7541203589787582</v>
      </c>
      <c r="AV159" s="56"/>
      <c r="AW159" s="56"/>
      <c r="AX159" s="56"/>
      <c r="AY159" s="56"/>
      <c r="AZ159" s="56">
        <f t="shared" si="173"/>
        <v>3.8540013997691758E-6</v>
      </c>
      <c r="BA159" s="56">
        <f t="shared" si="174"/>
        <v>1.7716975284386826E-2</v>
      </c>
      <c r="BB159" s="56">
        <f t="shared" si="175"/>
        <v>1.0651652901687705</v>
      </c>
      <c r="BC159" s="56">
        <f t="shared" si="176"/>
        <v>0.98043058024269603</v>
      </c>
      <c r="BD159" s="56">
        <f t="shared" si="177"/>
        <v>0.23098373310088297</v>
      </c>
      <c r="BE159" s="56">
        <f t="shared" si="178"/>
        <v>1.2958221932159524</v>
      </c>
      <c r="BF159" s="56">
        <f t="shared" si="179"/>
        <v>0.75691351717339272</v>
      </c>
      <c r="BG159" s="56">
        <f t="shared" si="182"/>
        <v>7.3530671709241915</v>
      </c>
      <c r="BH159" s="56">
        <f t="shared" si="182"/>
        <v>7.3530666385981869</v>
      </c>
      <c r="BI159" s="56">
        <f t="shared" si="182"/>
        <v>7.3530620199291894</v>
      </c>
      <c r="BJ159" s="56">
        <f t="shared" si="182"/>
        <v>7.353021948182656</v>
      </c>
      <c r="BK159" s="56">
        <f t="shared" si="182"/>
        <v>7.3526744072079504</v>
      </c>
      <c r="BL159" s="56">
        <f t="shared" si="182"/>
        <v>7.3496693859707047</v>
      </c>
      <c r="BM159" s="56">
        <f t="shared" si="182"/>
        <v>7.3243358514584722</v>
      </c>
      <c r="BN159" s="56">
        <f t="shared" si="180"/>
        <v>7.1425527255392653</v>
      </c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</row>
    <row r="160" spans="1:102" s="62" customFormat="1" ht="12.95" customHeight="1" x14ac:dyDescent="0.2">
      <c r="A160" s="141" t="s">
        <v>58</v>
      </c>
      <c r="C160" s="12">
        <v>41594.411999999997</v>
      </c>
      <c r="D160" s="59"/>
      <c r="E160" s="62">
        <f t="shared" si="153"/>
        <v>-317.99743522531725</v>
      </c>
      <c r="F160" s="73">
        <f t="shared" si="154"/>
        <v>-318</v>
      </c>
      <c r="G160" s="62">
        <f t="shared" si="155"/>
        <v>6.7924000031780452E-3</v>
      </c>
      <c r="I160" s="62">
        <f t="shared" si="183"/>
        <v>6.7924000031780452E-3</v>
      </c>
      <c r="P160" s="136"/>
      <c r="Q160" s="137">
        <f t="shared" si="156"/>
        <v>26575.911999999997</v>
      </c>
      <c r="S160" s="63">
        <v>0.1</v>
      </c>
      <c r="X160" s="138">
        <f t="shared" si="157"/>
        <v>1.3353990523139936E-5</v>
      </c>
      <c r="Y160" s="73">
        <f t="shared" si="158"/>
        <v>1.8348346750692909E-2</v>
      </c>
      <c r="Z160" s="56">
        <f t="shared" si="159"/>
        <v>-318</v>
      </c>
      <c r="AA160" s="56">
        <f t="shared" si="160"/>
        <v>6.1435900214946645E-4</v>
      </c>
      <c r="AB160" s="56">
        <f t="shared" si="161"/>
        <v>1.8610789820020533E-2</v>
      </c>
      <c r="AC160" s="56">
        <f t="shared" si="162"/>
        <v>6.7924000031780452E-3</v>
      </c>
      <c r="AD160" s="56">
        <f t="shared" si="163"/>
        <v>6.1780410010285787E-3</v>
      </c>
      <c r="AE160" s="140">
        <f t="shared" si="164"/>
        <v>3.8168190610390203E-6</v>
      </c>
      <c r="AF160" s="56">
        <f t="shared" si="165"/>
        <v>6.7924000031780452E-3</v>
      </c>
      <c r="AG160" s="69"/>
      <c r="AH160" s="56">
        <f t="shared" si="166"/>
        <v>-1.181838981684249E-2</v>
      </c>
      <c r="AI160" s="56">
        <f t="shared" si="167"/>
        <v>0.8483648313407397</v>
      </c>
      <c r="AJ160" s="56">
        <f t="shared" si="168"/>
        <v>-8.5244241560161943E-2</v>
      </c>
      <c r="AK160" s="56">
        <f t="shared" si="169"/>
        <v>-0.25779028489184352</v>
      </c>
      <c r="AL160" s="56">
        <f t="shared" si="170"/>
        <v>-2.1025025968829674</v>
      </c>
      <c r="AM160" s="56">
        <f t="shared" si="171"/>
        <v>-1.7483805418980505</v>
      </c>
      <c r="AN160" s="56">
        <f t="shared" si="181"/>
        <v>4.4647780373990855</v>
      </c>
      <c r="AO160" s="56">
        <f t="shared" si="181"/>
        <v>4.4647780578352787</v>
      </c>
      <c r="AP160" s="56">
        <f t="shared" si="181"/>
        <v>4.4647777790376795</v>
      </c>
      <c r="AQ160" s="56">
        <f t="shared" si="181"/>
        <v>4.46478158251732</v>
      </c>
      <c r="AR160" s="56">
        <f t="shared" si="181"/>
        <v>4.4647296987068437</v>
      </c>
      <c r="AS160" s="56">
        <f t="shared" si="181"/>
        <v>4.4654383737593673</v>
      </c>
      <c r="AT160" s="56">
        <f t="shared" si="181"/>
        <v>4.4559244371599087</v>
      </c>
      <c r="AU160" s="56">
        <f t="shared" si="172"/>
        <v>4.7547366523882637</v>
      </c>
      <c r="AV160" s="56"/>
      <c r="AW160" s="56"/>
      <c r="AX160" s="56"/>
      <c r="AY160" s="56"/>
      <c r="AZ160" s="56">
        <f t="shared" si="173"/>
        <v>1.3353990523139936E-5</v>
      </c>
      <c r="BA160" s="56">
        <f t="shared" si="174"/>
        <v>1.7733987748543442E-2</v>
      </c>
      <c r="BB160" s="56">
        <f t="shared" si="175"/>
        <v>1.0646216061532319</v>
      </c>
      <c r="BC160" s="56">
        <f t="shared" si="176"/>
        <v>0.9808910888159601</v>
      </c>
      <c r="BD160" s="56">
        <f t="shared" si="177"/>
        <v>0.23113642728522169</v>
      </c>
      <c r="BE160" s="56">
        <f t="shared" si="178"/>
        <v>1.2981751906019037</v>
      </c>
      <c r="BF160" s="56">
        <f t="shared" si="179"/>
        <v>0.75876570347066774</v>
      </c>
      <c r="BG160" s="56">
        <f t="shared" si="182"/>
        <v>7.3552121987267975</v>
      </c>
      <c r="BH160" s="56">
        <f t="shared" si="182"/>
        <v>7.355211677359847</v>
      </c>
      <c r="BI160" s="56">
        <f t="shared" si="182"/>
        <v>7.3552071359723401</v>
      </c>
      <c r="BJ160" s="56">
        <f t="shared" si="182"/>
        <v>7.3551675796374534</v>
      </c>
      <c r="BK160" s="56">
        <f t="shared" si="182"/>
        <v>7.3548231579404906</v>
      </c>
      <c r="BL160" s="56">
        <f t="shared" si="182"/>
        <v>7.3518333777954119</v>
      </c>
      <c r="BM160" s="56">
        <f t="shared" si="182"/>
        <v>7.3265312715393156</v>
      </c>
      <c r="BN160" s="56">
        <f t="shared" si="180"/>
        <v>7.1444510118323681</v>
      </c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</row>
    <row r="161" spans="1:102" s="62" customFormat="1" ht="12.95" customHeight="1" x14ac:dyDescent="0.2">
      <c r="A161" s="141" t="s">
        <v>58</v>
      </c>
      <c r="C161" s="59">
        <v>41610.303</v>
      </c>
      <c r="D161" s="59"/>
      <c r="E161" s="62">
        <f t="shared" si="153"/>
        <v>-311.99707681236492</v>
      </c>
      <c r="F161" s="73">
        <f t="shared" si="154"/>
        <v>-312</v>
      </c>
      <c r="G161" s="62">
        <f t="shared" si="155"/>
        <v>7.7416000058292411E-3</v>
      </c>
      <c r="I161" s="62">
        <f t="shared" si="183"/>
        <v>7.7416000058292411E-3</v>
      </c>
      <c r="P161" s="136"/>
      <c r="Q161" s="137">
        <f t="shared" si="156"/>
        <v>26591.803</v>
      </c>
      <c r="S161" s="63">
        <v>0.1</v>
      </c>
      <c r="X161" s="138">
        <f t="shared" si="157"/>
        <v>1.1323998233296919E-5</v>
      </c>
      <c r="Y161" s="73">
        <f t="shared" si="158"/>
        <v>1.8383027651261465E-2</v>
      </c>
      <c r="Z161" s="56">
        <f t="shared" si="159"/>
        <v>-312</v>
      </c>
      <c r="AA161" s="56">
        <f t="shared" si="160"/>
        <v>5.4885792733670724E-4</v>
      </c>
      <c r="AB161" s="56">
        <f t="shared" si="161"/>
        <v>1.9672384833734968E-2</v>
      </c>
      <c r="AC161" s="56">
        <f t="shared" si="162"/>
        <v>7.7416000058292411E-3</v>
      </c>
      <c r="AD161" s="56">
        <f t="shared" si="163"/>
        <v>7.1927420784925339E-3</v>
      </c>
      <c r="AE161" s="140">
        <f t="shared" si="164"/>
        <v>5.1735538607717095E-6</v>
      </c>
      <c r="AF161" s="56">
        <f t="shared" si="165"/>
        <v>7.7416000058292411E-3</v>
      </c>
      <c r="AG161" s="69"/>
      <c r="AH161" s="56">
        <f t="shared" si="166"/>
        <v>-1.1930784827905726E-2</v>
      </c>
      <c r="AI161" s="56">
        <f t="shared" si="167"/>
        <v>0.84915589178703654</v>
      </c>
      <c r="AJ161" s="56">
        <f t="shared" si="168"/>
        <v>-8.8298537122602411E-2</v>
      </c>
      <c r="AK161" s="56">
        <f t="shared" si="169"/>
        <v>-0.25825396488026259</v>
      </c>
      <c r="AL161" s="56">
        <f t="shared" si="170"/>
        <v>-2.0994367364378022</v>
      </c>
      <c r="AM161" s="56">
        <f t="shared" si="171"/>
        <v>-1.7421783156652073</v>
      </c>
      <c r="AN161" s="56">
        <f t="shared" ref="AN161:AT170" si="184">$AU161+$AB$7*SIN(AO161)</f>
        <v>4.4682248645866594</v>
      </c>
      <c r="AO161" s="56">
        <f t="shared" si="184"/>
        <v>4.4682248829978235</v>
      </c>
      <c r="AP161" s="56">
        <f t="shared" si="184"/>
        <v>4.4682246283528508</v>
      </c>
      <c r="AQ161" s="56">
        <f t="shared" si="184"/>
        <v>4.4682281503728154</v>
      </c>
      <c r="AR161" s="56">
        <f t="shared" si="184"/>
        <v>4.4681794413813352</v>
      </c>
      <c r="AS161" s="56">
        <f t="shared" si="184"/>
        <v>4.4688539262555942</v>
      </c>
      <c r="AT161" s="56">
        <f t="shared" si="184"/>
        <v>4.4596710598601188</v>
      </c>
      <c r="AU161" s="56">
        <f t="shared" si="172"/>
        <v>4.7584344128452933</v>
      </c>
      <c r="AV161" s="56"/>
      <c r="AW161" s="56"/>
      <c r="AX161" s="56"/>
      <c r="AY161" s="56"/>
      <c r="AZ161" s="56">
        <f t="shared" si="173"/>
        <v>1.1323998233296919E-5</v>
      </c>
      <c r="BA161" s="56">
        <f t="shared" si="174"/>
        <v>1.7834169723924757E-2</v>
      </c>
      <c r="BB161" s="56">
        <f t="shared" si="175"/>
        <v>1.061363778897809</v>
      </c>
      <c r="BC161" s="56">
        <f t="shared" si="176"/>
        <v>0.98353090553957789</v>
      </c>
      <c r="BD161" s="56">
        <f t="shared" si="177"/>
        <v>0.23202259941518805</v>
      </c>
      <c r="BE161" s="56">
        <f t="shared" si="178"/>
        <v>1.3122428146401688</v>
      </c>
      <c r="BF161" s="56">
        <f t="shared" si="179"/>
        <v>0.76990871385995552</v>
      </c>
      <c r="BG161" s="56">
        <f t="shared" ref="BG161:BM170" si="185">$BN161+$BB$7*SIN(BH161)</f>
        <v>7.368059385215826</v>
      </c>
      <c r="BH161" s="56">
        <f t="shared" si="185"/>
        <v>7.3680589260855838</v>
      </c>
      <c r="BI161" s="56">
        <f t="shared" si="185"/>
        <v>7.3680548298648612</v>
      </c>
      <c r="BJ161" s="56">
        <f t="shared" si="185"/>
        <v>7.3680182860323491</v>
      </c>
      <c r="BK161" s="56">
        <f t="shared" si="185"/>
        <v>7.3676923774042296</v>
      </c>
      <c r="BL161" s="56">
        <f t="shared" si="185"/>
        <v>7.3647946624994125</v>
      </c>
      <c r="BM161" s="56">
        <f t="shared" si="185"/>
        <v>7.3396899761035419</v>
      </c>
      <c r="BN161" s="56">
        <f t="shared" si="180"/>
        <v>7.155840729590988</v>
      </c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</row>
    <row r="162" spans="1:102" s="62" customFormat="1" ht="12.95" customHeight="1" x14ac:dyDescent="0.2">
      <c r="A162" s="141" t="s">
        <v>58</v>
      </c>
      <c r="B162" s="57"/>
      <c r="C162" s="59">
        <v>41610.303999999996</v>
      </c>
      <c r="D162" s="59"/>
      <c r="E162" s="62">
        <f t="shared" si="153"/>
        <v>-311.99669921760108</v>
      </c>
      <c r="F162" s="73">
        <f t="shared" si="154"/>
        <v>-312</v>
      </c>
      <c r="G162" s="62">
        <f t="shared" si="155"/>
        <v>8.7416000023949891E-3</v>
      </c>
      <c r="I162" s="62">
        <f t="shared" si="183"/>
        <v>8.7416000023949891E-3</v>
      </c>
      <c r="P162" s="136"/>
      <c r="Q162" s="137">
        <f t="shared" si="156"/>
        <v>26591.803999999996</v>
      </c>
      <c r="S162" s="63">
        <v>0.1</v>
      </c>
      <c r="X162" s="138">
        <f t="shared" si="157"/>
        <v>9.295712710832693E-6</v>
      </c>
      <c r="Y162" s="73">
        <f t="shared" si="158"/>
        <v>1.8383027651261465E-2</v>
      </c>
      <c r="Z162" s="56">
        <f t="shared" si="159"/>
        <v>-312</v>
      </c>
      <c r="AA162" s="56">
        <f t="shared" si="160"/>
        <v>5.4885792733670724E-4</v>
      </c>
      <c r="AB162" s="56">
        <f t="shared" si="161"/>
        <v>2.0672384830300716E-2</v>
      </c>
      <c r="AC162" s="56">
        <f t="shared" si="162"/>
        <v>8.7416000023949891E-3</v>
      </c>
      <c r="AD162" s="56">
        <f t="shared" si="163"/>
        <v>8.1927420750582819E-3</v>
      </c>
      <c r="AE162" s="140">
        <f t="shared" si="164"/>
        <v>6.7121022708430287E-6</v>
      </c>
      <c r="AF162" s="56">
        <f t="shared" si="165"/>
        <v>8.7416000023949891E-3</v>
      </c>
      <c r="AG162" s="69"/>
      <c r="AH162" s="56">
        <f t="shared" si="166"/>
        <v>-1.1930784827905726E-2</v>
      </c>
      <c r="AI162" s="56">
        <f t="shared" si="167"/>
        <v>0.84915589178703654</v>
      </c>
      <c r="AJ162" s="56">
        <f t="shared" si="168"/>
        <v>-8.8298537122602411E-2</v>
      </c>
      <c r="AK162" s="56">
        <f t="shared" si="169"/>
        <v>-0.25825396488026259</v>
      </c>
      <c r="AL162" s="56">
        <f t="shared" si="170"/>
        <v>-2.0994367364378022</v>
      </c>
      <c r="AM162" s="56">
        <f t="shared" si="171"/>
        <v>-1.7421783156652073</v>
      </c>
      <c r="AN162" s="56">
        <f t="shared" si="184"/>
        <v>4.4682248645866594</v>
      </c>
      <c r="AO162" s="56">
        <f t="shared" si="184"/>
        <v>4.4682248829978235</v>
      </c>
      <c r="AP162" s="56">
        <f t="shared" si="184"/>
        <v>4.4682246283528508</v>
      </c>
      <c r="AQ162" s="56">
        <f t="shared" si="184"/>
        <v>4.4682281503728154</v>
      </c>
      <c r="AR162" s="56">
        <f t="shared" si="184"/>
        <v>4.4681794413813352</v>
      </c>
      <c r="AS162" s="56">
        <f t="shared" si="184"/>
        <v>4.4688539262555942</v>
      </c>
      <c r="AT162" s="56">
        <f t="shared" si="184"/>
        <v>4.4596710598601188</v>
      </c>
      <c r="AU162" s="56">
        <f t="shared" si="172"/>
        <v>4.7584344128452933</v>
      </c>
      <c r="AV162" s="56"/>
      <c r="AW162" s="56"/>
      <c r="AX162" s="56"/>
      <c r="AY162" s="56"/>
      <c r="AZ162" s="56">
        <f t="shared" si="173"/>
        <v>9.295712710832693E-6</v>
      </c>
      <c r="BA162" s="56">
        <f t="shared" si="174"/>
        <v>1.7834169723924757E-2</v>
      </c>
      <c r="BB162" s="56">
        <f t="shared" si="175"/>
        <v>1.061363778897809</v>
      </c>
      <c r="BC162" s="56">
        <f t="shared" si="176"/>
        <v>0.98353090553957789</v>
      </c>
      <c r="BD162" s="56">
        <f t="shared" si="177"/>
        <v>0.23202259941518805</v>
      </c>
      <c r="BE162" s="56">
        <f t="shared" si="178"/>
        <v>1.3122428146401688</v>
      </c>
      <c r="BF162" s="56">
        <f t="shared" si="179"/>
        <v>0.76990871385995552</v>
      </c>
      <c r="BG162" s="56">
        <f t="shared" si="185"/>
        <v>7.368059385215826</v>
      </c>
      <c r="BH162" s="56">
        <f t="shared" si="185"/>
        <v>7.3680589260855838</v>
      </c>
      <c r="BI162" s="56">
        <f t="shared" si="185"/>
        <v>7.3680548298648612</v>
      </c>
      <c r="BJ162" s="56">
        <f t="shared" si="185"/>
        <v>7.3680182860323491</v>
      </c>
      <c r="BK162" s="56">
        <f t="shared" si="185"/>
        <v>7.3676923774042296</v>
      </c>
      <c r="BL162" s="56">
        <f t="shared" si="185"/>
        <v>7.3647946624994125</v>
      </c>
      <c r="BM162" s="56">
        <f t="shared" si="185"/>
        <v>7.3396899761035419</v>
      </c>
      <c r="BN162" s="56">
        <f t="shared" si="180"/>
        <v>7.155840729590988</v>
      </c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</row>
    <row r="163" spans="1:102" s="62" customFormat="1" ht="12.95" customHeight="1" x14ac:dyDescent="0.2">
      <c r="A163" s="135" t="s">
        <v>46</v>
      </c>
      <c r="B163" s="57"/>
      <c r="C163" s="59">
        <v>41681.8099</v>
      </c>
      <c r="D163" s="59"/>
      <c r="E163" s="62">
        <f t="shared" si="153"/>
        <v>-284.99644570047434</v>
      </c>
      <c r="F163" s="73">
        <f t="shared" si="154"/>
        <v>-285</v>
      </c>
      <c r="G163" s="62">
        <f t="shared" si="155"/>
        <v>9.4130000070435926E-3</v>
      </c>
      <c r="J163" s="62">
        <f>G163</f>
        <v>9.4130000070435926E-3</v>
      </c>
      <c r="P163" s="136"/>
      <c r="Q163" s="137">
        <f t="shared" si="156"/>
        <v>26663.3099</v>
      </c>
      <c r="S163" s="63">
        <v>1</v>
      </c>
      <c r="X163" s="138">
        <f t="shared" si="157"/>
        <v>8.2581340325176407E-5</v>
      </c>
      <c r="Y163" s="73">
        <f t="shared" si="158"/>
        <v>1.8500427603738732E-2</v>
      </c>
      <c r="Z163" s="56">
        <f t="shared" si="159"/>
        <v>-285</v>
      </c>
      <c r="AA163" s="56">
        <f t="shared" si="160"/>
        <v>2.5531579707381569E-4</v>
      </c>
      <c r="AB163" s="56">
        <f t="shared" si="161"/>
        <v>2.1849084927197636E-2</v>
      </c>
      <c r="AC163" s="56">
        <f t="shared" si="162"/>
        <v>9.4130000070435926E-3</v>
      </c>
      <c r="AD163" s="56">
        <f t="shared" si="163"/>
        <v>9.1576842099697769E-3</v>
      </c>
      <c r="AE163" s="140">
        <f t="shared" si="164"/>
        <v>8.3863180089529775E-5</v>
      </c>
      <c r="AF163" s="56">
        <f t="shared" si="165"/>
        <v>9.4130000070435926E-3</v>
      </c>
      <c r="AG163" s="69"/>
      <c r="AH163" s="56">
        <f t="shared" si="166"/>
        <v>-1.2436084920154042E-2</v>
      </c>
      <c r="AI163" s="56">
        <f t="shared" si="167"/>
        <v>0.85275165371476191</v>
      </c>
      <c r="AJ163" s="56">
        <f t="shared" si="168"/>
        <v>-0.10210307563125876</v>
      </c>
      <c r="AK163" s="56">
        <f t="shared" si="169"/>
        <v>-0.26032091709119876</v>
      </c>
      <c r="AL163" s="56">
        <f t="shared" si="170"/>
        <v>-2.0855690986980906</v>
      </c>
      <c r="AM163" s="56">
        <f t="shared" si="171"/>
        <v>-1.7145325877323514</v>
      </c>
      <c r="AN163" s="56">
        <f t="shared" si="184"/>
        <v>4.4837755848841061</v>
      </c>
      <c r="AO163" s="56">
        <f t="shared" si="184"/>
        <v>4.4837755960318892</v>
      </c>
      <c r="AP163" s="56">
        <f t="shared" si="184"/>
        <v>4.4837754315612317</v>
      </c>
      <c r="AQ163" s="56">
        <f t="shared" si="184"/>
        <v>4.4837778581180663</v>
      </c>
      <c r="AR163" s="56">
        <f t="shared" si="184"/>
        <v>4.4837420599037889</v>
      </c>
      <c r="AS163" s="56">
        <f t="shared" si="184"/>
        <v>4.484270739396039</v>
      </c>
      <c r="AT163" s="56">
        <f t="shared" si="184"/>
        <v>4.4765814043635261</v>
      </c>
      <c r="AU163" s="56">
        <f t="shared" si="172"/>
        <v>4.7750743349019267</v>
      </c>
      <c r="AV163" s="56"/>
      <c r="AW163" s="56"/>
      <c r="AX163" s="56"/>
      <c r="AY163" s="56"/>
      <c r="AZ163" s="56">
        <f t="shared" si="173"/>
        <v>8.2581340325176407E-5</v>
      </c>
      <c r="BA163" s="56">
        <f t="shared" si="174"/>
        <v>1.8245111806664917E-2</v>
      </c>
      <c r="BB163" s="56">
        <f t="shared" si="175"/>
        <v>1.0468114980605419</v>
      </c>
      <c r="BC163" s="56">
        <f t="shared" si="176"/>
        <v>0.99286936877184806</v>
      </c>
      <c r="BD163" s="56">
        <f t="shared" si="177"/>
        <v>0.23539049184138236</v>
      </c>
      <c r="BE163" s="56">
        <f t="shared" si="178"/>
        <v>1.3744900301183245</v>
      </c>
      <c r="BF163" s="56">
        <f t="shared" si="179"/>
        <v>0.82071497632809276</v>
      </c>
      <c r="BG163" s="56">
        <f t="shared" si="185"/>
        <v>7.4253865611155891</v>
      </c>
      <c r="BH163" s="56">
        <f t="shared" si="185"/>
        <v>7.4253863153438244</v>
      </c>
      <c r="BI163" s="56">
        <f t="shared" si="185"/>
        <v>7.4253838512868784</v>
      </c>
      <c r="BJ163" s="56">
        <f t="shared" si="185"/>
        <v>7.4253591478953123</v>
      </c>
      <c r="BK163" s="56">
        <f t="shared" si="185"/>
        <v>7.4251115579241471</v>
      </c>
      <c r="BL163" s="56">
        <f t="shared" si="185"/>
        <v>7.4226374479172588</v>
      </c>
      <c r="BM163" s="56">
        <f t="shared" si="185"/>
        <v>7.398605766297857</v>
      </c>
      <c r="BN163" s="56">
        <f t="shared" si="180"/>
        <v>7.2070944595047779</v>
      </c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</row>
    <row r="164" spans="1:102" s="62" customFormat="1" ht="12.95" customHeight="1" x14ac:dyDescent="0.2">
      <c r="A164" s="141" t="s">
        <v>59</v>
      </c>
      <c r="C164" s="59">
        <v>41753.313999999998</v>
      </c>
      <c r="D164" s="59"/>
      <c r="E164" s="62">
        <f t="shared" si="153"/>
        <v>-257.9968718539269</v>
      </c>
      <c r="F164" s="73">
        <f t="shared" si="154"/>
        <v>-258</v>
      </c>
      <c r="G164" s="62">
        <f t="shared" si="155"/>
        <v>8.2843999989563599E-3</v>
      </c>
      <c r="I164" s="62">
        <f t="shared" ref="I164:I173" si="186">G164</f>
        <v>8.2843999989563599E-3</v>
      </c>
      <c r="P164" s="136"/>
      <c r="Q164" s="137">
        <f t="shared" si="156"/>
        <v>26734.813999999998</v>
      </c>
      <c r="S164" s="63">
        <v>0.1</v>
      </c>
      <c r="X164" s="138">
        <f t="shared" si="157"/>
        <v>1.0549673146458771E-5</v>
      </c>
      <c r="Y164" s="73">
        <f t="shared" si="158"/>
        <v>1.8555560179996655E-2</v>
      </c>
      <c r="Z164" s="56">
        <f t="shared" si="159"/>
        <v>-258</v>
      </c>
      <c r="AA164" s="56">
        <f t="shared" si="160"/>
        <v>-3.614926791228705E-5</v>
      </c>
      <c r="AB164" s="56">
        <f t="shared" si="161"/>
        <v>2.1224911080577273E-2</v>
      </c>
      <c r="AC164" s="56">
        <f t="shared" si="162"/>
        <v>8.2843999989563599E-3</v>
      </c>
      <c r="AD164" s="56">
        <f t="shared" si="163"/>
        <v>8.320549266868647E-3</v>
      </c>
      <c r="AE164" s="140">
        <f t="shared" si="164"/>
        <v>6.9231540102388386E-6</v>
      </c>
      <c r="AF164" s="56">
        <f t="shared" si="165"/>
        <v>8.2843999989563599E-3</v>
      </c>
      <c r="AG164" s="69"/>
      <c r="AH164" s="56">
        <f t="shared" si="166"/>
        <v>-1.2940511081620913E-2</v>
      </c>
      <c r="AI164" s="56">
        <f t="shared" si="167"/>
        <v>0.85640679870178671</v>
      </c>
      <c r="AJ164" s="56">
        <f t="shared" si="168"/>
        <v>-0.11600559613131316</v>
      </c>
      <c r="AK164" s="56">
        <f t="shared" si="169"/>
        <v>-0.26235481299162583</v>
      </c>
      <c r="AL164" s="56">
        <f t="shared" si="170"/>
        <v>-2.0715830450336727</v>
      </c>
      <c r="AM164" s="56">
        <f t="shared" si="171"/>
        <v>-1.6873086702180571</v>
      </c>
      <c r="AN164" s="56">
        <f t="shared" si="184"/>
        <v>4.4993925575538114</v>
      </c>
      <c r="AO164" s="56">
        <f t="shared" si="184"/>
        <v>4.4993925638810612</v>
      </c>
      <c r="AP164" s="56">
        <f t="shared" si="184"/>
        <v>4.4993924638019447</v>
      </c>
      <c r="AQ164" s="56">
        <f t="shared" si="184"/>
        <v>4.4993940467747873</v>
      </c>
      <c r="AR164" s="56">
        <f t="shared" si="184"/>
        <v>4.4993690099115913</v>
      </c>
      <c r="AS164" s="56">
        <f t="shared" si="184"/>
        <v>4.499765342066147</v>
      </c>
      <c r="AT164" s="56">
        <f t="shared" si="184"/>
        <v>4.4935743957737824</v>
      </c>
      <c r="AU164" s="56">
        <f t="shared" si="172"/>
        <v>4.7917142569585591</v>
      </c>
      <c r="AV164" s="56"/>
      <c r="AW164" s="56"/>
      <c r="AX164" s="56"/>
      <c r="AY164" s="56"/>
      <c r="AZ164" s="56">
        <f t="shared" si="173"/>
        <v>1.0549673146458769E-5</v>
      </c>
      <c r="BA164" s="56">
        <f t="shared" si="174"/>
        <v>1.8591709447908941E-2</v>
      </c>
      <c r="BB164" s="56">
        <f t="shared" si="175"/>
        <v>1.0324808898329303</v>
      </c>
      <c r="BC164" s="56">
        <f t="shared" si="176"/>
        <v>0.99826360386731305</v>
      </c>
      <c r="BD164" s="56">
        <f t="shared" si="177"/>
        <v>0.23779190860006369</v>
      </c>
      <c r="BE164" s="56">
        <f t="shared" si="178"/>
        <v>1.4350427015542035</v>
      </c>
      <c r="BF164" s="56">
        <f t="shared" si="179"/>
        <v>0.87269205831595753</v>
      </c>
      <c r="BG164" s="56">
        <f t="shared" si="185"/>
        <v>7.4819280439240323</v>
      </c>
      <c r="BH164" s="56">
        <f t="shared" si="185"/>
        <v>7.4819279249542632</v>
      </c>
      <c r="BI164" s="56">
        <f t="shared" si="185"/>
        <v>7.4819265613602557</v>
      </c>
      <c r="BJ164" s="56">
        <f t="shared" si="185"/>
        <v>7.4819109326157438</v>
      </c>
      <c r="BK164" s="56">
        <f t="shared" si="185"/>
        <v>7.4817318494476694</v>
      </c>
      <c r="BL164" s="56">
        <f t="shared" si="185"/>
        <v>7.47968564206215</v>
      </c>
      <c r="BM164" s="56">
        <f t="shared" si="185"/>
        <v>7.4570185769776396</v>
      </c>
      <c r="BN164" s="56">
        <f t="shared" si="180"/>
        <v>7.2583481894185669</v>
      </c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</row>
    <row r="165" spans="1:102" s="62" customFormat="1" ht="12.95" customHeight="1" x14ac:dyDescent="0.2">
      <c r="A165" s="141" t="s">
        <v>59</v>
      </c>
      <c r="C165" s="59">
        <v>41753.319000000003</v>
      </c>
      <c r="D165" s="59"/>
      <c r="E165" s="62">
        <f t="shared" si="153"/>
        <v>-257.99498388009943</v>
      </c>
      <c r="F165" s="73">
        <f t="shared" si="154"/>
        <v>-258</v>
      </c>
      <c r="G165" s="62">
        <f t="shared" si="155"/>
        <v>1.3284400003612973E-2</v>
      </c>
      <c r="I165" s="62">
        <f t="shared" si="186"/>
        <v>1.3284400003612973E-2</v>
      </c>
      <c r="P165" s="136"/>
      <c r="Q165" s="137">
        <f t="shared" si="156"/>
        <v>26734.819000000003</v>
      </c>
      <c r="S165" s="63">
        <v>0.1</v>
      </c>
      <c r="X165" s="138">
        <f t="shared" si="157"/>
        <v>2.7785129605093257E-6</v>
      </c>
      <c r="Y165" s="73">
        <f t="shared" si="158"/>
        <v>1.8555560179996655E-2</v>
      </c>
      <c r="Z165" s="56">
        <f t="shared" si="159"/>
        <v>-258</v>
      </c>
      <c r="AA165" s="56">
        <f t="shared" si="160"/>
        <v>-3.614926791228705E-5</v>
      </c>
      <c r="AB165" s="56">
        <f t="shared" si="161"/>
        <v>2.6224911085233886E-2</v>
      </c>
      <c r="AC165" s="56">
        <f t="shared" si="162"/>
        <v>1.3284400003612973E-2</v>
      </c>
      <c r="AD165" s="56">
        <f t="shared" si="163"/>
        <v>1.332054927152526E-2</v>
      </c>
      <c r="AE165" s="140">
        <f t="shared" si="164"/>
        <v>1.7743703289513214E-5</v>
      </c>
      <c r="AF165" s="56">
        <f t="shared" si="165"/>
        <v>1.3284400003612973E-2</v>
      </c>
      <c r="AG165" s="69"/>
      <c r="AH165" s="56">
        <f t="shared" si="166"/>
        <v>-1.2940511081620913E-2</v>
      </c>
      <c r="AI165" s="56">
        <f t="shared" si="167"/>
        <v>0.85640679870178671</v>
      </c>
      <c r="AJ165" s="56">
        <f t="shared" si="168"/>
        <v>-0.11600559613131316</v>
      </c>
      <c r="AK165" s="56">
        <f t="shared" si="169"/>
        <v>-0.26235481299162583</v>
      </c>
      <c r="AL165" s="56">
        <f t="shared" si="170"/>
        <v>-2.0715830450336727</v>
      </c>
      <c r="AM165" s="56">
        <f t="shared" si="171"/>
        <v>-1.6873086702180571</v>
      </c>
      <c r="AN165" s="56">
        <f t="shared" si="184"/>
        <v>4.4993925575538114</v>
      </c>
      <c r="AO165" s="56">
        <f t="shared" si="184"/>
        <v>4.4993925638810612</v>
      </c>
      <c r="AP165" s="56">
        <f t="shared" si="184"/>
        <v>4.4993924638019447</v>
      </c>
      <c r="AQ165" s="56">
        <f t="shared" si="184"/>
        <v>4.4993940467747873</v>
      </c>
      <c r="AR165" s="56">
        <f t="shared" si="184"/>
        <v>4.4993690099115913</v>
      </c>
      <c r="AS165" s="56">
        <f t="shared" si="184"/>
        <v>4.499765342066147</v>
      </c>
      <c r="AT165" s="56">
        <f t="shared" si="184"/>
        <v>4.4935743957737824</v>
      </c>
      <c r="AU165" s="56">
        <f t="shared" si="172"/>
        <v>4.7917142569585591</v>
      </c>
      <c r="AV165" s="56"/>
      <c r="AW165" s="56"/>
      <c r="AX165" s="56"/>
      <c r="AY165" s="56"/>
      <c r="AZ165" s="56">
        <f t="shared" si="173"/>
        <v>2.7785129605093236E-6</v>
      </c>
      <c r="BA165" s="56">
        <f t="shared" si="174"/>
        <v>1.8591709447908941E-2</v>
      </c>
      <c r="BB165" s="56">
        <f t="shared" si="175"/>
        <v>1.0324808898329303</v>
      </c>
      <c r="BC165" s="56">
        <f t="shared" si="176"/>
        <v>0.99826360386731305</v>
      </c>
      <c r="BD165" s="56">
        <f t="shared" si="177"/>
        <v>0.23779190860006369</v>
      </c>
      <c r="BE165" s="56">
        <f t="shared" si="178"/>
        <v>1.4350427015542035</v>
      </c>
      <c r="BF165" s="56">
        <f t="shared" si="179"/>
        <v>0.87269205831595753</v>
      </c>
      <c r="BG165" s="56">
        <f t="shared" si="185"/>
        <v>7.4819280439240323</v>
      </c>
      <c r="BH165" s="56">
        <f t="shared" si="185"/>
        <v>7.4819279249542632</v>
      </c>
      <c r="BI165" s="56">
        <f t="shared" si="185"/>
        <v>7.4819265613602557</v>
      </c>
      <c r="BJ165" s="56">
        <f t="shared" si="185"/>
        <v>7.4819109326157438</v>
      </c>
      <c r="BK165" s="56">
        <f t="shared" si="185"/>
        <v>7.4817318494476694</v>
      </c>
      <c r="BL165" s="56">
        <f t="shared" si="185"/>
        <v>7.47968564206215</v>
      </c>
      <c r="BM165" s="56">
        <f t="shared" si="185"/>
        <v>7.4570185769776396</v>
      </c>
      <c r="BN165" s="56">
        <f t="shared" si="180"/>
        <v>7.2583481894185669</v>
      </c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</row>
    <row r="166" spans="1:102" s="62" customFormat="1" ht="12.95" customHeight="1" x14ac:dyDescent="0.2">
      <c r="A166" s="141" t="s">
        <v>60</v>
      </c>
      <c r="C166" s="59">
        <v>41909.563000000002</v>
      </c>
      <c r="D166" s="59"/>
      <c r="E166" s="62">
        <f t="shared" si="153"/>
        <v>-198.99806739447104</v>
      </c>
      <c r="F166" s="73">
        <f t="shared" si="154"/>
        <v>-199</v>
      </c>
      <c r="G166" s="62">
        <f t="shared" si="155"/>
        <v>5.1182000024709851E-3</v>
      </c>
      <c r="I166" s="62">
        <f t="shared" si="186"/>
        <v>5.1182000024709851E-3</v>
      </c>
      <c r="P166" s="136"/>
      <c r="Q166" s="137">
        <f t="shared" si="156"/>
        <v>26891.063000000002</v>
      </c>
      <c r="S166" s="63">
        <v>0.1</v>
      </c>
      <c r="X166" s="138">
        <f t="shared" si="157"/>
        <v>1.7819192871898763E-5</v>
      </c>
      <c r="Y166" s="73">
        <f t="shared" si="158"/>
        <v>1.8467054961567201E-2</v>
      </c>
      <c r="Z166" s="56">
        <f t="shared" si="159"/>
        <v>-199</v>
      </c>
      <c r="AA166" s="56">
        <f t="shared" si="160"/>
        <v>-6.6520257210134562E-4</v>
      </c>
      <c r="AB166" s="56">
        <f t="shared" si="161"/>
        <v>1.9157310861406547E-2</v>
      </c>
      <c r="AC166" s="56">
        <f t="shared" si="162"/>
        <v>5.1182000024709851E-3</v>
      </c>
      <c r="AD166" s="56">
        <f t="shared" si="163"/>
        <v>5.7834025745723307E-3</v>
      </c>
      <c r="AE166" s="140">
        <f t="shared" si="164"/>
        <v>3.3447745339569863E-6</v>
      </c>
      <c r="AF166" s="56">
        <f t="shared" si="165"/>
        <v>5.1182000024709851E-3</v>
      </c>
      <c r="AG166" s="69"/>
      <c r="AH166" s="56">
        <f t="shared" si="166"/>
        <v>-1.4039110858935562E-2</v>
      </c>
      <c r="AI166" s="56">
        <f t="shared" si="167"/>
        <v>0.86460382206825326</v>
      </c>
      <c r="AJ166" s="56">
        <f t="shared" si="168"/>
        <v>-0.14672204216227663</v>
      </c>
      <c r="AK166" s="56">
        <f t="shared" si="169"/>
        <v>-0.26667757753589805</v>
      </c>
      <c r="AL166" s="56">
        <f t="shared" si="170"/>
        <v>-2.04059678544137</v>
      </c>
      <c r="AM166" s="56">
        <f t="shared" si="171"/>
        <v>-1.6292203164671946</v>
      </c>
      <c r="AN166" s="56">
        <f t="shared" si="184"/>
        <v>4.5337544158579126</v>
      </c>
      <c r="AO166" s="56">
        <f t="shared" si="184"/>
        <v>4.5337544170988533</v>
      </c>
      <c r="AP166" s="56">
        <f t="shared" si="184"/>
        <v>4.5337543937476159</v>
      </c>
      <c r="AQ166" s="56">
        <f t="shared" si="184"/>
        <v>4.5337548331568671</v>
      </c>
      <c r="AR166" s="56">
        <f t="shared" si="184"/>
        <v>4.5337465648023763</v>
      </c>
      <c r="AS166" s="56">
        <f t="shared" si="184"/>
        <v>4.5339022137753684</v>
      </c>
      <c r="AT166" s="56">
        <f t="shared" si="184"/>
        <v>4.530994341671466</v>
      </c>
      <c r="AU166" s="56">
        <f t="shared" si="172"/>
        <v>4.8280755681193508</v>
      </c>
      <c r="AV166" s="56"/>
      <c r="AW166" s="56"/>
      <c r="AX166" s="56"/>
      <c r="AY166" s="56"/>
      <c r="AZ166" s="56">
        <f t="shared" si="173"/>
        <v>1.7819192871898763E-5</v>
      </c>
      <c r="BA166" s="56">
        <f t="shared" si="174"/>
        <v>1.9132257533668547E-2</v>
      </c>
      <c r="BB166" s="56">
        <f t="shared" si="175"/>
        <v>1.0021776885817222</v>
      </c>
      <c r="BC166" s="56">
        <f t="shared" si="176"/>
        <v>0.99770646479863545</v>
      </c>
      <c r="BD166" s="56">
        <f t="shared" si="177"/>
        <v>0.23999011994755334</v>
      </c>
      <c r="BE166" s="56">
        <f t="shared" si="178"/>
        <v>1.5617224998569821</v>
      </c>
      <c r="BF166" s="56">
        <f t="shared" si="179"/>
        <v>0.99096709260469062</v>
      </c>
      <c r="BG166" s="56">
        <f t="shared" si="185"/>
        <v>7.6028167351392781</v>
      </c>
      <c r="BH166" s="56">
        <f t="shared" si="185"/>
        <v>7.6028167203525596</v>
      </c>
      <c r="BI166" s="56">
        <f t="shared" si="185"/>
        <v>7.6028164724521812</v>
      </c>
      <c r="BJ166" s="56">
        <f t="shared" si="185"/>
        <v>7.6028123164206045</v>
      </c>
      <c r="BK166" s="56">
        <f t="shared" si="185"/>
        <v>7.6027426508789056</v>
      </c>
      <c r="BL166" s="56">
        <f t="shared" si="185"/>
        <v>7.6015776832556705</v>
      </c>
      <c r="BM166" s="56">
        <f t="shared" si="185"/>
        <v>7.5828216503629333</v>
      </c>
      <c r="BN166" s="56">
        <f t="shared" si="180"/>
        <v>7.370347080711662</v>
      </c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</row>
    <row r="167" spans="1:102" s="62" customFormat="1" ht="12.95" customHeight="1" x14ac:dyDescent="0.2">
      <c r="A167" s="141" t="s">
        <v>60</v>
      </c>
      <c r="C167" s="59">
        <v>41933.402999999998</v>
      </c>
      <c r="D167" s="59"/>
      <c r="E167" s="62">
        <f t="shared" si="153"/>
        <v>-189.99620819336772</v>
      </c>
      <c r="F167" s="73">
        <f t="shared" si="154"/>
        <v>-190</v>
      </c>
      <c r="G167" s="62">
        <f t="shared" si="155"/>
        <v>1.0042000001703855E-2</v>
      </c>
      <c r="I167" s="62">
        <f t="shared" si="186"/>
        <v>1.0042000001703855E-2</v>
      </c>
      <c r="P167" s="136"/>
      <c r="Q167" s="137">
        <f t="shared" si="156"/>
        <v>26914.902999999998</v>
      </c>
      <c r="S167" s="63">
        <v>0.1</v>
      </c>
      <c r="X167" s="138">
        <f t="shared" si="157"/>
        <v>7.0345600249594615E-6</v>
      </c>
      <c r="Y167" s="73">
        <f t="shared" si="158"/>
        <v>1.8429228402647435E-2</v>
      </c>
      <c r="Z167" s="56">
        <f t="shared" si="159"/>
        <v>-190</v>
      </c>
      <c r="AA167" s="56">
        <f t="shared" si="160"/>
        <v>-7.6014785737605131E-4</v>
      </c>
      <c r="AB167" s="56">
        <f t="shared" si="161"/>
        <v>2.4248186898520572E-2</v>
      </c>
      <c r="AC167" s="56">
        <f t="shared" si="162"/>
        <v>1.0042000001703855E-2</v>
      </c>
      <c r="AD167" s="56">
        <f t="shared" si="163"/>
        <v>1.0802147859079906E-2</v>
      </c>
      <c r="AE167" s="140">
        <f t="shared" si="164"/>
        <v>1.1668639836942459E-5</v>
      </c>
      <c r="AF167" s="56">
        <f t="shared" si="165"/>
        <v>1.0042000001703855E-2</v>
      </c>
      <c r="AG167" s="69"/>
      <c r="AH167" s="56">
        <f t="shared" si="166"/>
        <v>-1.4206186896816717E-2</v>
      </c>
      <c r="AI167" s="56">
        <f t="shared" si="167"/>
        <v>0.86587984832049192</v>
      </c>
      <c r="AJ167" s="56">
        <f t="shared" si="168"/>
        <v>-0.15144775055683637</v>
      </c>
      <c r="AK167" s="56">
        <f t="shared" si="169"/>
        <v>-0.26732160457472548</v>
      </c>
      <c r="AL167" s="56">
        <f t="shared" si="170"/>
        <v>-2.0358176626775881</v>
      </c>
      <c r="AM167" s="56">
        <f t="shared" si="171"/>
        <v>-1.6205218493457303</v>
      </c>
      <c r="AN167" s="56">
        <f t="shared" si="184"/>
        <v>4.5390250516739838</v>
      </c>
      <c r="AO167" s="56">
        <f t="shared" si="184"/>
        <v>4.5390250525587694</v>
      </c>
      <c r="AP167" s="56">
        <f t="shared" si="184"/>
        <v>4.5390250354085735</v>
      </c>
      <c r="AQ167" s="56">
        <f t="shared" si="184"/>
        <v>4.539025367838776</v>
      </c>
      <c r="AR167" s="56">
        <f t="shared" si="184"/>
        <v>4.5390189243023178</v>
      </c>
      <c r="AS167" s="56">
        <f t="shared" si="184"/>
        <v>4.5391438624491229</v>
      </c>
      <c r="AT167" s="56">
        <f t="shared" si="184"/>
        <v>4.5367370349302707</v>
      </c>
      <c r="AU167" s="56">
        <f t="shared" si="172"/>
        <v>4.8336222088048952</v>
      </c>
      <c r="AV167" s="56"/>
      <c r="AW167" s="56"/>
      <c r="AX167" s="56"/>
      <c r="AY167" s="56"/>
      <c r="AZ167" s="56">
        <f t="shared" si="173"/>
        <v>7.0345600249594615E-6</v>
      </c>
      <c r="BA167" s="56">
        <f t="shared" si="174"/>
        <v>1.9189376260023486E-2</v>
      </c>
      <c r="BB167" s="56">
        <f t="shared" si="175"/>
        <v>0.9976964364395331</v>
      </c>
      <c r="BC167" s="56">
        <f t="shared" si="176"/>
        <v>0.99626871756331747</v>
      </c>
      <c r="BD167" s="56">
        <f t="shared" si="177"/>
        <v>0.23998894473479998</v>
      </c>
      <c r="BE167" s="56">
        <f t="shared" si="178"/>
        <v>1.5803946556751713</v>
      </c>
      <c r="BF167" s="56">
        <f t="shared" si="179"/>
        <v>1.0096446893761071</v>
      </c>
      <c r="BG167" s="56">
        <f t="shared" si="185"/>
        <v>7.620944329044014</v>
      </c>
      <c r="BH167" s="56">
        <f t="shared" si="185"/>
        <v>7.620944319171814</v>
      </c>
      <c r="BI167" s="56">
        <f t="shared" si="185"/>
        <v>7.6209441410508418</v>
      </c>
      <c r="BJ167" s="56">
        <f t="shared" si="185"/>
        <v>7.6209409272937361</v>
      </c>
      <c r="BK167" s="56">
        <f t="shared" si="185"/>
        <v>7.6208829503838249</v>
      </c>
      <c r="BL167" s="56">
        <f t="shared" si="185"/>
        <v>7.61983945446074</v>
      </c>
      <c r="BM167" s="56">
        <f t="shared" si="185"/>
        <v>7.6017817647145893</v>
      </c>
      <c r="BN167" s="56">
        <f t="shared" si="180"/>
        <v>7.387431657349592</v>
      </c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</row>
    <row r="168" spans="1:102" s="62" customFormat="1" ht="12.95" customHeight="1" x14ac:dyDescent="0.2">
      <c r="A168" s="141" t="s">
        <v>60</v>
      </c>
      <c r="C168" s="59">
        <v>41954.586000000003</v>
      </c>
      <c r="D168" s="59"/>
      <c r="E168" s="62">
        <f t="shared" si="153"/>
        <v>-181.99761828325697</v>
      </c>
      <c r="F168" s="73">
        <f t="shared" si="154"/>
        <v>-182</v>
      </c>
      <c r="G168" s="62">
        <f t="shared" si="155"/>
        <v>6.3076000078581274E-3</v>
      </c>
      <c r="I168" s="62">
        <f t="shared" si="186"/>
        <v>6.3076000078581274E-3</v>
      </c>
      <c r="P168" s="136"/>
      <c r="Q168" s="137">
        <f t="shared" si="156"/>
        <v>26936.086000000003</v>
      </c>
      <c r="S168" s="63">
        <v>0.1</v>
      </c>
      <c r="X168" s="138">
        <f t="shared" si="157"/>
        <v>1.4599326283342037E-5</v>
      </c>
      <c r="Y168" s="73">
        <f t="shared" si="158"/>
        <v>1.8390367192299792E-2</v>
      </c>
      <c r="Z168" s="56">
        <f t="shared" si="159"/>
        <v>-182</v>
      </c>
      <c r="AA168" s="56">
        <f t="shared" si="160"/>
        <v>-8.4430696453570257E-4</v>
      </c>
      <c r="AB168" s="56">
        <f t="shared" si="161"/>
        <v>2.066217446291085E-2</v>
      </c>
      <c r="AC168" s="56">
        <f t="shared" si="162"/>
        <v>6.3076000078581274E-3</v>
      </c>
      <c r="AD168" s="56">
        <f t="shared" si="163"/>
        <v>7.1519069723938299E-3</v>
      </c>
      <c r="AE168" s="140">
        <f t="shared" si="164"/>
        <v>5.1149773341775486E-6</v>
      </c>
      <c r="AF168" s="56">
        <f t="shared" si="165"/>
        <v>6.3076000078581274E-3</v>
      </c>
      <c r="AG168" s="69"/>
      <c r="AH168" s="56">
        <f t="shared" si="166"/>
        <v>-1.4354574455052723E-2</v>
      </c>
      <c r="AI168" s="56">
        <f t="shared" si="167"/>
        <v>0.86701984665358134</v>
      </c>
      <c r="AJ168" s="56">
        <f t="shared" si="168"/>
        <v>-0.15565720633671601</v>
      </c>
      <c r="AK168" s="56">
        <f t="shared" si="169"/>
        <v>-0.26789052647472089</v>
      </c>
      <c r="AL168" s="56">
        <f t="shared" si="170"/>
        <v>-2.0315576822214276</v>
      </c>
      <c r="AM168" s="56">
        <f t="shared" si="171"/>
        <v>-1.6128248668143306</v>
      </c>
      <c r="AN168" s="56">
        <f t="shared" si="184"/>
        <v>4.5437166029314247</v>
      </c>
      <c r="AO168" s="56">
        <f t="shared" si="184"/>
        <v>4.5437166035603491</v>
      </c>
      <c r="AP168" s="56">
        <f t="shared" si="184"/>
        <v>4.5437165910339079</v>
      </c>
      <c r="AQ168" s="56">
        <f t="shared" si="184"/>
        <v>4.5437168405263604</v>
      </c>
      <c r="AR168" s="56">
        <f t="shared" si="184"/>
        <v>4.5437118713878908</v>
      </c>
      <c r="AS168" s="56">
        <f t="shared" si="184"/>
        <v>4.5438108689961982</v>
      </c>
      <c r="AT168" s="56">
        <f t="shared" si="184"/>
        <v>4.5418493191644025</v>
      </c>
      <c r="AU168" s="56">
        <f t="shared" si="172"/>
        <v>4.8385525560809342</v>
      </c>
      <c r="AV168" s="56"/>
      <c r="AW168" s="56"/>
      <c r="AX168" s="56"/>
      <c r="AY168" s="56"/>
      <c r="AZ168" s="56">
        <f t="shared" si="173"/>
        <v>1.4599326283342032E-5</v>
      </c>
      <c r="BA168" s="56">
        <f t="shared" si="174"/>
        <v>1.9234674156835493E-2</v>
      </c>
      <c r="BB168" s="56">
        <f t="shared" si="175"/>
        <v>0.99374722506685065</v>
      </c>
      <c r="BC168" s="56">
        <f t="shared" si="176"/>
        <v>0.99471345655699273</v>
      </c>
      <c r="BD168" s="56">
        <f t="shared" si="177"/>
        <v>0.23991853368515609</v>
      </c>
      <c r="BE168" s="56">
        <f t="shared" si="178"/>
        <v>1.5968525039452008</v>
      </c>
      <c r="BF168" s="56">
        <f t="shared" si="179"/>
        <v>1.0264016337158248</v>
      </c>
      <c r="BG168" s="56">
        <f t="shared" si="185"/>
        <v>7.63698982980008</v>
      </c>
      <c r="BH168" s="56">
        <f t="shared" si="185"/>
        <v>7.6369898230870765</v>
      </c>
      <c r="BI168" s="56">
        <f t="shared" si="185"/>
        <v>7.6369896931671892</v>
      </c>
      <c r="BJ168" s="56">
        <f t="shared" si="185"/>
        <v>7.6369871787818111</v>
      </c>
      <c r="BK168" s="56">
        <f t="shared" si="185"/>
        <v>7.6369385226420894</v>
      </c>
      <c r="BL168" s="56">
        <f t="shared" si="185"/>
        <v>7.6359990773399895</v>
      </c>
      <c r="BM168" s="56">
        <f t="shared" si="185"/>
        <v>7.6185826937948109</v>
      </c>
      <c r="BN168" s="56">
        <f t="shared" si="180"/>
        <v>7.4026179476944183</v>
      </c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</row>
    <row r="169" spans="1:102" s="62" customFormat="1" ht="12.95" customHeight="1" x14ac:dyDescent="0.2">
      <c r="A169" s="59" t="s">
        <v>183</v>
      </c>
      <c r="B169" s="62" t="s">
        <v>131</v>
      </c>
      <c r="C169" s="59">
        <v>41983.716999999997</v>
      </c>
      <c r="D169" s="59" t="s">
        <v>150</v>
      </c>
      <c r="E169" s="62">
        <f t="shared" si="153"/>
        <v>-170.9979051797618</v>
      </c>
      <c r="F169" s="73">
        <f t="shared" si="154"/>
        <v>-171</v>
      </c>
      <c r="G169" s="62">
        <f t="shared" si="155"/>
        <v>5.5477999994764104E-3</v>
      </c>
      <c r="I169" s="62">
        <f t="shared" si="186"/>
        <v>5.5477999994764104E-3</v>
      </c>
      <c r="P169" s="136"/>
      <c r="Q169" s="137">
        <f t="shared" si="156"/>
        <v>26965.216999999997</v>
      </c>
      <c r="S169" s="63">
        <v>0.1</v>
      </c>
      <c r="X169" s="138">
        <f t="shared" si="157"/>
        <v>1.6335865589427831E-5</v>
      </c>
      <c r="Y169" s="73">
        <f t="shared" si="158"/>
        <v>1.8328983665095111E-2</v>
      </c>
      <c r="Z169" s="56">
        <f t="shared" si="159"/>
        <v>-171</v>
      </c>
      <c r="AA169" s="56">
        <f t="shared" si="160"/>
        <v>-9.5965516274417774E-4</v>
      </c>
      <c r="AB169" s="56">
        <f t="shared" si="161"/>
        <v>2.0106209238749166E-2</v>
      </c>
      <c r="AC169" s="56">
        <f t="shared" si="162"/>
        <v>5.5477999994764104E-3</v>
      </c>
      <c r="AD169" s="56">
        <f t="shared" si="163"/>
        <v>6.5074551622205882E-3</v>
      </c>
      <c r="AE169" s="140">
        <f t="shared" si="164"/>
        <v>4.2346972688311385E-6</v>
      </c>
      <c r="AF169" s="56">
        <f t="shared" si="165"/>
        <v>5.5477999994764104E-3</v>
      </c>
      <c r="AG169" s="69"/>
      <c r="AH169" s="56">
        <f t="shared" si="166"/>
        <v>-1.4558409239272754E-2</v>
      </c>
      <c r="AI169" s="56">
        <f t="shared" si="167"/>
        <v>0.86859621675698107</v>
      </c>
      <c r="AJ169" s="56">
        <f t="shared" si="168"/>
        <v>-0.16145871226252217</v>
      </c>
      <c r="AK169" s="56">
        <f t="shared" si="169"/>
        <v>-0.26866726839784905</v>
      </c>
      <c r="AL169" s="56">
        <f t="shared" si="170"/>
        <v>-2.0256818359173088</v>
      </c>
      <c r="AM169" s="56">
        <f t="shared" si="171"/>
        <v>-1.602294671569525</v>
      </c>
      <c r="AN169" s="56">
        <f t="shared" si="184"/>
        <v>4.5501775948293277</v>
      </c>
      <c r="AO169" s="56">
        <f t="shared" si="184"/>
        <v>4.5501775951854029</v>
      </c>
      <c r="AP169" s="56">
        <f t="shared" si="184"/>
        <v>4.5501775878135096</v>
      </c>
      <c r="AQ169" s="56">
        <f t="shared" si="184"/>
        <v>4.5501777404352026</v>
      </c>
      <c r="AR169" s="56">
        <f t="shared" si="184"/>
        <v>4.5501745807087435</v>
      </c>
      <c r="AS169" s="56">
        <f t="shared" si="184"/>
        <v>4.550240008963705</v>
      </c>
      <c r="AT169" s="56">
        <f t="shared" si="184"/>
        <v>4.5488904854587329</v>
      </c>
      <c r="AU169" s="56">
        <f t="shared" si="172"/>
        <v>4.8453317835854888</v>
      </c>
      <c r="AV169" s="56"/>
      <c r="AW169" s="56"/>
      <c r="AX169" s="56"/>
      <c r="AY169" s="56"/>
      <c r="AZ169" s="56">
        <f t="shared" si="173"/>
        <v>1.6335865589427834E-5</v>
      </c>
      <c r="BA169" s="56">
        <f t="shared" si="174"/>
        <v>1.928863882783929E-2</v>
      </c>
      <c r="BB169" s="56">
        <f t="shared" si="175"/>
        <v>0.98837075172456346</v>
      </c>
      <c r="BC169" s="56">
        <f t="shared" si="176"/>
        <v>0.99216161036611139</v>
      </c>
      <c r="BD169" s="56">
        <f t="shared" si="177"/>
        <v>0.23971808564342459</v>
      </c>
      <c r="BE169" s="56">
        <f t="shared" si="178"/>
        <v>1.6192705093848254</v>
      </c>
      <c r="BF169" s="56">
        <f t="shared" si="179"/>
        <v>1.0496882102159346</v>
      </c>
      <c r="BG169" s="56">
        <f t="shared" si="185"/>
        <v>7.6589490206615753</v>
      </c>
      <c r="BH169" s="56">
        <f t="shared" si="185"/>
        <v>7.6589490168950212</v>
      </c>
      <c r="BI169" s="56">
        <f t="shared" si="185"/>
        <v>7.6589489359141423</v>
      </c>
      <c r="BJ169" s="56">
        <f t="shared" si="185"/>
        <v>7.6589471948344023</v>
      </c>
      <c r="BK169" s="56">
        <f t="shared" si="185"/>
        <v>7.6589097655274019</v>
      </c>
      <c r="BL169" s="56">
        <f t="shared" si="185"/>
        <v>7.6581068270350148</v>
      </c>
      <c r="BM169" s="56">
        <f t="shared" si="185"/>
        <v>7.6416025740986218</v>
      </c>
      <c r="BN169" s="56">
        <f t="shared" si="180"/>
        <v>7.4234990969185546</v>
      </c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</row>
    <row r="170" spans="1:102" s="62" customFormat="1" ht="12.95" customHeight="1" x14ac:dyDescent="0.2">
      <c r="A170" s="141" t="s">
        <v>61</v>
      </c>
      <c r="C170" s="59">
        <v>41994.311999999998</v>
      </c>
      <c r="D170" s="59"/>
      <c r="E170" s="62">
        <f t="shared" si="153"/>
        <v>-166.99728864302884</v>
      </c>
      <c r="F170" s="73">
        <f t="shared" si="154"/>
        <v>-167</v>
      </c>
      <c r="G170" s="62">
        <f t="shared" si="155"/>
        <v>7.1805999978096224E-3</v>
      </c>
      <c r="I170" s="62">
        <f t="shared" si="186"/>
        <v>7.1805999978096224E-3</v>
      </c>
      <c r="P170" s="136"/>
      <c r="Q170" s="137">
        <f t="shared" si="156"/>
        <v>26975.811999999998</v>
      </c>
      <c r="S170" s="63">
        <v>0.1</v>
      </c>
      <c r="X170" s="138">
        <f t="shared" si="157"/>
        <v>1.2373901698265044E-5</v>
      </c>
      <c r="Y170" s="73">
        <f t="shared" si="158"/>
        <v>1.8304404067580469E-2</v>
      </c>
      <c r="Z170" s="56">
        <f t="shared" si="159"/>
        <v>-167</v>
      </c>
      <c r="AA170" s="56">
        <f t="shared" si="160"/>
        <v>-1.0014919576545427E-3</v>
      </c>
      <c r="AB170" s="56">
        <f t="shared" si="161"/>
        <v>2.1813072484068205E-2</v>
      </c>
      <c r="AC170" s="56">
        <f t="shared" si="162"/>
        <v>7.1805999978096224E-3</v>
      </c>
      <c r="AD170" s="56">
        <f t="shared" si="163"/>
        <v>8.1820919554641651E-3</v>
      </c>
      <c r="AE170" s="140">
        <f t="shared" si="164"/>
        <v>6.69466287676714E-6</v>
      </c>
      <c r="AF170" s="56">
        <f t="shared" si="165"/>
        <v>7.1805999978096224E-3</v>
      </c>
      <c r="AG170" s="69"/>
      <c r="AH170" s="56">
        <f t="shared" si="166"/>
        <v>-1.4632472486258584E-2</v>
      </c>
      <c r="AI170" s="56">
        <f t="shared" si="167"/>
        <v>0.86917199680126023</v>
      </c>
      <c r="AJ170" s="56">
        <f t="shared" si="168"/>
        <v>-0.16357221312111991</v>
      </c>
      <c r="AK170" s="56">
        <f t="shared" si="169"/>
        <v>-0.26894811569886617</v>
      </c>
      <c r="AL170" s="56">
        <f t="shared" si="170"/>
        <v>-2.0235398591764326</v>
      </c>
      <c r="AM170" s="56">
        <f t="shared" si="171"/>
        <v>-1.5984806267097642</v>
      </c>
      <c r="AN170" s="56">
        <f t="shared" si="184"/>
        <v>4.5525299617455284</v>
      </c>
      <c r="AO170" s="56">
        <f t="shared" si="184"/>
        <v>4.5525299620219855</v>
      </c>
      <c r="AP170" s="56">
        <f t="shared" si="184"/>
        <v>4.552529956214955</v>
      </c>
      <c r="AQ170" s="56">
        <f t="shared" si="184"/>
        <v>4.552530078192679</v>
      </c>
      <c r="AR170" s="56">
        <f t="shared" si="184"/>
        <v>4.5525275160478778</v>
      </c>
      <c r="AS170" s="56">
        <f t="shared" si="184"/>
        <v>4.5525813425133244</v>
      </c>
      <c r="AT170" s="56">
        <f t="shared" si="184"/>
        <v>4.5514542880137734</v>
      </c>
      <c r="AU170" s="56">
        <f t="shared" si="172"/>
        <v>4.8477969572235082</v>
      </c>
      <c r="AV170" s="56"/>
      <c r="AW170" s="56"/>
      <c r="AX170" s="56"/>
      <c r="AY170" s="56"/>
      <c r="AZ170" s="56">
        <f t="shared" si="173"/>
        <v>1.2373901698265044E-5</v>
      </c>
      <c r="BA170" s="56">
        <f t="shared" si="174"/>
        <v>1.9305896025235011E-2</v>
      </c>
      <c r="BB170" s="56">
        <f t="shared" si="175"/>
        <v>0.98643135663306425</v>
      </c>
      <c r="BC170" s="56">
        <f t="shared" si="176"/>
        <v>0.99111795170463468</v>
      </c>
      <c r="BD170" s="56">
        <f t="shared" si="177"/>
        <v>0.23961613450930408</v>
      </c>
      <c r="BE170" s="56">
        <f t="shared" si="178"/>
        <v>1.627362502099976</v>
      </c>
      <c r="BF170" s="56">
        <f t="shared" si="179"/>
        <v>1.0582285866776213</v>
      </c>
      <c r="BG170" s="56">
        <f t="shared" si="185"/>
        <v>7.6669047446063665</v>
      </c>
      <c r="BH170" s="56">
        <f t="shared" si="185"/>
        <v>7.6669047416010301</v>
      </c>
      <c r="BI170" s="56">
        <f t="shared" si="185"/>
        <v>7.6669046742726996</v>
      </c>
      <c r="BJ170" s="56">
        <f t="shared" si="185"/>
        <v>7.6669031659274616</v>
      </c>
      <c r="BK170" s="56">
        <f t="shared" si="185"/>
        <v>7.66686937787353</v>
      </c>
      <c r="BL170" s="56">
        <f t="shared" si="185"/>
        <v>7.6661140744378748</v>
      </c>
      <c r="BM170" s="56">
        <f t="shared" si="185"/>
        <v>7.6499499102614408</v>
      </c>
      <c r="BN170" s="56">
        <f t="shared" si="180"/>
        <v>7.4310922420909682</v>
      </c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</row>
    <row r="171" spans="1:102" s="62" customFormat="1" ht="12.95" customHeight="1" x14ac:dyDescent="0.2">
      <c r="A171" s="141" t="s">
        <v>61</v>
      </c>
      <c r="C171" s="59">
        <v>41994.315000000002</v>
      </c>
      <c r="D171" s="59"/>
      <c r="E171" s="62">
        <f t="shared" si="153"/>
        <v>-166.99615585873178</v>
      </c>
      <c r="F171" s="73">
        <f t="shared" si="154"/>
        <v>-167</v>
      </c>
      <c r="G171" s="62">
        <f t="shared" si="155"/>
        <v>1.0180600002058782E-2</v>
      </c>
      <c r="I171" s="62">
        <f t="shared" si="186"/>
        <v>1.0180600002058782E-2</v>
      </c>
      <c r="P171" s="136"/>
      <c r="Q171" s="137">
        <f t="shared" si="156"/>
        <v>26975.815000000002</v>
      </c>
      <c r="S171" s="63">
        <v>0.1</v>
      </c>
      <c r="X171" s="138">
        <f t="shared" si="157"/>
        <v>6.5996192494986696E-6</v>
      </c>
      <c r="Y171" s="73">
        <f t="shared" si="158"/>
        <v>1.8304404067580469E-2</v>
      </c>
      <c r="Z171" s="56">
        <f t="shared" si="159"/>
        <v>-167</v>
      </c>
      <c r="AA171" s="56">
        <f t="shared" si="160"/>
        <v>-1.0014919576545427E-3</v>
      </c>
      <c r="AB171" s="56">
        <f t="shared" si="161"/>
        <v>2.4813072488317364E-2</v>
      </c>
      <c r="AC171" s="56">
        <f t="shared" si="162"/>
        <v>1.0180600002058782E-2</v>
      </c>
      <c r="AD171" s="56">
        <f t="shared" si="163"/>
        <v>1.1182091959713324E-2</v>
      </c>
      <c r="AE171" s="140">
        <f t="shared" si="164"/>
        <v>1.2503918059548537E-5</v>
      </c>
      <c r="AF171" s="56">
        <f t="shared" si="165"/>
        <v>1.0180600002058782E-2</v>
      </c>
      <c r="AG171" s="69"/>
      <c r="AH171" s="56">
        <f t="shared" si="166"/>
        <v>-1.4632472486258584E-2</v>
      </c>
      <c r="AI171" s="56">
        <f t="shared" si="167"/>
        <v>0.86917199680126023</v>
      </c>
      <c r="AJ171" s="56">
        <f t="shared" si="168"/>
        <v>-0.16357221312111991</v>
      </c>
      <c r="AK171" s="56">
        <f t="shared" si="169"/>
        <v>-0.26894811569886617</v>
      </c>
      <c r="AL171" s="56">
        <f t="shared" si="170"/>
        <v>-2.0235398591764326</v>
      </c>
      <c r="AM171" s="56">
        <f t="shared" si="171"/>
        <v>-1.5984806267097642</v>
      </c>
      <c r="AN171" s="56">
        <f t="shared" ref="AN171:AT180" si="187">$AU171+$AB$7*SIN(AO171)</f>
        <v>4.5525299617455284</v>
      </c>
      <c r="AO171" s="56">
        <f t="shared" si="187"/>
        <v>4.5525299620219855</v>
      </c>
      <c r="AP171" s="56">
        <f t="shared" si="187"/>
        <v>4.552529956214955</v>
      </c>
      <c r="AQ171" s="56">
        <f t="shared" si="187"/>
        <v>4.552530078192679</v>
      </c>
      <c r="AR171" s="56">
        <f t="shared" si="187"/>
        <v>4.5525275160478778</v>
      </c>
      <c r="AS171" s="56">
        <f t="shared" si="187"/>
        <v>4.5525813425133244</v>
      </c>
      <c r="AT171" s="56">
        <f t="shared" si="187"/>
        <v>4.5514542880137734</v>
      </c>
      <c r="AU171" s="56">
        <f t="shared" si="172"/>
        <v>4.8477969572235082</v>
      </c>
      <c r="AV171" s="56"/>
      <c r="AW171" s="56"/>
      <c r="AX171" s="56"/>
      <c r="AY171" s="56"/>
      <c r="AZ171" s="56">
        <f t="shared" si="173"/>
        <v>6.5996192494986696E-6</v>
      </c>
      <c r="BA171" s="56">
        <f t="shared" si="174"/>
        <v>1.9305896025235011E-2</v>
      </c>
      <c r="BB171" s="56">
        <f t="shared" si="175"/>
        <v>0.98643135663306425</v>
      </c>
      <c r="BC171" s="56">
        <f t="shared" si="176"/>
        <v>0.99111795170463468</v>
      </c>
      <c r="BD171" s="56">
        <f t="shared" si="177"/>
        <v>0.23961613450930408</v>
      </c>
      <c r="BE171" s="56">
        <f t="shared" si="178"/>
        <v>1.627362502099976</v>
      </c>
      <c r="BF171" s="56">
        <f t="shared" si="179"/>
        <v>1.0582285866776213</v>
      </c>
      <c r="BG171" s="56">
        <f t="shared" ref="BG171:BM180" si="188">$BN171+$BB$7*SIN(BH171)</f>
        <v>7.6669047446063665</v>
      </c>
      <c r="BH171" s="56">
        <f t="shared" si="188"/>
        <v>7.6669047416010301</v>
      </c>
      <c r="BI171" s="56">
        <f t="shared" si="188"/>
        <v>7.6669046742726996</v>
      </c>
      <c r="BJ171" s="56">
        <f t="shared" si="188"/>
        <v>7.6669031659274616</v>
      </c>
      <c r="BK171" s="56">
        <f t="shared" si="188"/>
        <v>7.66686937787353</v>
      </c>
      <c r="BL171" s="56">
        <f t="shared" si="188"/>
        <v>7.6661140744378748</v>
      </c>
      <c r="BM171" s="56">
        <f t="shared" si="188"/>
        <v>7.6499499102614408</v>
      </c>
      <c r="BN171" s="56">
        <f t="shared" si="180"/>
        <v>7.4310922420909682</v>
      </c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</row>
    <row r="172" spans="1:102" s="62" customFormat="1" ht="12.95" customHeight="1" x14ac:dyDescent="0.2">
      <c r="A172" s="142" t="s">
        <v>184</v>
      </c>
      <c r="B172" s="143" t="s">
        <v>131</v>
      </c>
      <c r="C172" s="142">
        <v>42036.687599999997</v>
      </c>
      <c r="D172" s="142" t="s">
        <v>150</v>
      </c>
      <c r="E172" s="62">
        <f t="shared" si="153"/>
        <v>-150.99648391306559</v>
      </c>
      <c r="F172" s="73">
        <f t="shared" si="154"/>
        <v>-151</v>
      </c>
      <c r="G172" s="62">
        <f t="shared" si="155"/>
        <v>9.3118000004324131E-3</v>
      </c>
      <c r="I172" s="62">
        <f t="shared" si="186"/>
        <v>9.3118000004324131E-3</v>
      </c>
      <c r="P172" s="136"/>
      <c r="Q172" s="137">
        <f t="shared" si="156"/>
        <v>27018.187599999997</v>
      </c>
      <c r="S172" s="63">
        <v>0.1</v>
      </c>
      <c r="X172" s="138">
        <f t="shared" si="157"/>
        <v>7.8897293399890548E-6</v>
      </c>
      <c r="Y172" s="73">
        <f t="shared" si="158"/>
        <v>1.819421484099748E-2</v>
      </c>
      <c r="Z172" s="56">
        <f t="shared" si="159"/>
        <v>-151</v>
      </c>
      <c r="AA172" s="56">
        <f t="shared" si="160"/>
        <v>-1.1682513701306661E-3</v>
      </c>
      <c r="AB172" s="56">
        <f t="shared" si="161"/>
        <v>2.4240201769909663E-2</v>
      </c>
      <c r="AC172" s="56">
        <f t="shared" si="162"/>
        <v>9.3118000004324131E-3</v>
      </c>
      <c r="AD172" s="56">
        <f t="shared" si="163"/>
        <v>1.0480051370563079E-2</v>
      </c>
      <c r="AE172" s="140">
        <f t="shared" si="164"/>
        <v>1.0983147672964107E-5</v>
      </c>
      <c r="AF172" s="56">
        <f t="shared" si="165"/>
        <v>9.3118000004324131E-3</v>
      </c>
      <c r="AG172" s="69"/>
      <c r="AH172" s="56">
        <f t="shared" si="166"/>
        <v>-1.492840176947725E-2</v>
      </c>
      <c r="AI172" s="56">
        <f t="shared" si="167"/>
        <v>0.87148879454835271</v>
      </c>
      <c r="AJ172" s="56">
        <f t="shared" si="168"/>
        <v>-0.17204670752391618</v>
      </c>
      <c r="AK172" s="56">
        <f t="shared" si="169"/>
        <v>-0.27006281756714423</v>
      </c>
      <c r="AL172" s="56">
        <f t="shared" si="170"/>
        <v>-2.0149434343666059</v>
      </c>
      <c r="AM172" s="56">
        <f t="shared" si="171"/>
        <v>-1.5833040573285562</v>
      </c>
      <c r="AN172" s="56">
        <f t="shared" si="187"/>
        <v>4.561955073258158</v>
      </c>
      <c r="AO172" s="56">
        <f t="shared" si="187"/>
        <v>4.5619550733012053</v>
      </c>
      <c r="AP172" s="56">
        <f t="shared" si="187"/>
        <v>4.5619550723408082</v>
      </c>
      <c r="AQ172" s="56">
        <f t="shared" si="187"/>
        <v>4.5619550937675726</v>
      </c>
      <c r="AR172" s="56">
        <f t="shared" si="187"/>
        <v>4.5619546157304409</v>
      </c>
      <c r="AS172" s="56">
        <f t="shared" si="187"/>
        <v>4.561965281231493</v>
      </c>
      <c r="AT172" s="56">
        <f t="shared" si="187"/>
        <v>4.5617275010511582</v>
      </c>
      <c r="AU172" s="56">
        <f t="shared" si="172"/>
        <v>4.8576576517755878</v>
      </c>
      <c r="AV172" s="56"/>
      <c r="AW172" s="56"/>
      <c r="AX172" s="56"/>
      <c r="AY172" s="56"/>
      <c r="AZ172" s="56">
        <f t="shared" si="173"/>
        <v>7.8897293399890582E-6</v>
      </c>
      <c r="BA172" s="56">
        <f t="shared" si="174"/>
        <v>1.9362466211128148E-2</v>
      </c>
      <c r="BB172" s="56">
        <f t="shared" si="175"/>
        <v>0.97875919877919604</v>
      </c>
      <c r="BC172" s="56">
        <f t="shared" si="176"/>
        <v>0.98634698037004087</v>
      </c>
      <c r="BD172" s="56">
        <f t="shared" si="177"/>
        <v>0.23905821124466375</v>
      </c>
      <c r="BE172" s="56">
        <f t="shared" si="178"/>
        <v>1.6594156131340474</v>
      </c>
      <c r="BF172" s="56">
        <f t="shared" si="179"/>
        <v>1.092791583525393</v>
      </c>
      <c r="BG172" s="56">
        <f t="shared" si="188"/>
        <v>7.6985724079458322</v>
      </c>
      <c r="BH172" s="56">
        <f t="shared" si="188"/>
        <v>7.6985724068461598</v>
      </c>
      <c r="BI172" s="56">
        <f t="shared" si="188"/>
        <v>7.6985723772438934</v>
      </c>
      <c r="BJ172" s="56">
        <f t="shared" si="188"/>
        <v>7.6985715803778394</v>
      </c>
      <c r="BK172" s="56">
        <f t="shared" si="188"/>
        <v>7.6985501309922162</v>
      </c>
      <c r="BL172" s="56">
        <f t="shared" si="188"/>
        <v>7.6979738731530833</v>
      </c>
      <c r="BM172" s="56">
        <f t="shared" si="188"/>
        <v>7.6832126473565827</v>
      </c>
      <c r="BN172" s="56">
        <f t="shared" si="180"/>
        <v>7.4614648227806208</v>
      </c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</row>
    <row r="173" spans="1:102" s="62" customFormat="1" ht="12.95" customHeight="1" x14ac:dyDescent="0.2">
      <c r="A173" s="142" t="s">
        <v>164</v>
      </c>
      <c r="B173" s="143" t="s">
        <v>138</v>
      </c>
      <c r="C173" s="142">
        <v>42040.648999999998</v>
      </c>
      <c r="D173" s="142" t="s">
        <v>150</v>
      </c>
      <c r="E173" s="62">
        <f t="shared" si="153"/>
        <v>-149.50068001041217</v>
      </c>
      <c r="F173" s="73">
        <f t="shared" si="154"/>
        <v>-149.5</v>
      </c>
      <c r="G173" s="62">
        <f t="shared" si="155"/>
        <v>-1.8008999977610074E-3</v>
      </c>
      <c r="I173" s="62">
        <f t="shared" si="186"/>
        <v>-1.8008999977610074E-3</v>
      </c>
      <c r="P173" s="136"/>
      <c r="Q173" s="137">
        <f t="shared" si="156"/>
        <v>27022.148999999998</v>
      </c>
      <c r="S173" s="63">
        <v>0.1</v>
      </c>
      <c r="X173" s="138">
        <f t="shared" si="157"/>
        <v>3.9935309355499066E-5</v>
      </c>
      <c r="Y173" s="73">
        <f t="shared" si="158"/>
        <v>1.818292079694666E-2</v>
      </c>
      <c r="Z173" s="56">
        <f t="shared" si="159"/>
        <v>-149.5</v>
      </c>
      <c r="AA173" s="56">
        <f t="shared" si="160"/>
        <v>-1.1838361767962952E-3</v>
      </c>
      <c r="AB173" s="56">
        <f t="shared" si="161"/>
        <v>1.3155217915136073E-2</v>
      </c>
      <c r="AC173" s="56">
        <f t="shared" si="162"/>
        <v>-1.8008999977610074E-3</v>
      </c>
      <c r="AD173" s="56">
        <f t="shared" si="163"/>
        <v>-6.1706382096471217E-4</v>
      </c>
      <c r="AE173" s="140">
        <f t="shared" si="164"/>
        <v>3.807677591435704E-8</v>
      </c>
      <c r="AF173" s="56">
        <f t="shared" si="165"/>
        <v>-1.8008999977610074E-3</v>
      </c>
      <c r="AG173" s="69"/>
      <c r="AH173" s="56">
        <f t="shared" si="166"/>
        <v>-1.4956117912897081E-2</v>
      </c>
      <c r="AI173" s="56">
        <f t="shared" si="167"/>
        <v>0.87170711934304246</v>
      </c>
      <c r="AJ173" s="56">
        <f t="shared" si="168"/>
        <v>-0.17284286591899664</v>
      </c>
      <c r="AK173" s="56">
        <f t="shared" si="169"/>
        <v>-0.27016660069608867</v>
      </c>
      <c r="AL173" s="56">
        <f t="shared" si="170"/>
        <v>-2.0141351674510211</v>
      </c>
      <c r="AM173" s="56">
        <f t="shared" si="171"/>
        <v>-1.581887727394198</v>
      </c>
      <c r="AN173" s="56">
        <f t="shared" si="187"/>
        <v>4.5628399661962042</v>
      </c>
      <c r="AO173" s="56">
        <f t="shared" si="187"/>
        <v>4.5628399662233559</v>
      </c>
      <c r="AP173" s="56">
        <f t="shared" si="187"/>
        <v>4.5628399656140441</v>
      </c>
      <c r="AQ173" s="56">
        <f t="shared" si="187"/>
        <v>4.562839979287812</v>
      </c>
      <c r="AR173" s="56">
        <f t="shared" si="187"/>
        <v>4.5628396724305524</v>
      </c>
      <c r="AS173" s="56">
        <f t="shared" si="187"/>
        <v>4.5628465588596523</v>
      </c>
      <c r="AT173" s="56">
        <f t="shared" si="187"/>
        <v>4.5626920906484063</v>
      </c>
      <c r="AU173" s="56">
        <f t="shared" si="172"/>
        <v>4.8585820918898452</v>
      </c>
      <c r="AV173" s="56"/>
      <c r="AW173" s="56"/>
      <c r="AX173" s="56"/>
      <c r="AY173" s="56"/>
      <c r="AZ173" s="56">
        <f t="shared" si="173"/>
        <v>3.9935309355499066E-5</v>
      </c>
      <c r="BA173" s="56">
        <f t="shared" si="174"/>
        <v>1.9366756973742953E-2</v>
      </c>
      <c r="BB173" s="56">
        <f t="shared" si="175"/>
        <v>0.9780470328843528</v>
      </c>
      <c r="BC173" s="56">
        <f t="shared" si="176"/>
        <v>0.98585194665175269</v>
      </c>
      <c r="BD173" s="56">
        <f t="shared" si="177"/>
        <v>0.23899386442923445</v>
      </c>
      <c r="BE173" s="56">
        <f t="shared" si="178"/>
        <v>1.6623950599527162</v>
      </c>
      <c r="BF173" s="56">
        <f t="shared" si="179"/>
        <v>1.0960656573391276</v>
      </c>
      <c r="BG173" s="56">
        <f t="shared" si="188"/>
        <v>7.7015286192669281</v>
      </c>
      <c r="BH173" s="56">
        <f t="shared" si="188"/>
        <v>7.7015286182759102</v>
      </c>
      <c r="BI173" s="56">
        <f t="shared" si="188"/>
        <v>7.701528591085359</v>
      </c>
      <c r="BJ173" s="56">
        <f t="shared" si="188"/>
        <v>7.7015278450606299</v>
      </c>
      <c r="BK173" s="56">
        <f t="shared" si="188"/>
        <v>7.7015073778592136</v>
      </c>
      <c r="BL173" s="56">
        <f t="shared" si="188"/>
        <v>7.7009469192588789</v>
      </c>
      <c r="BM173" s="56">
        <f t="shared" si="188"/>
        <v>7.686320581787891</v>
      </c>
      <c r="BN173" s="56">
        <f t="shared" si="180"/>
        <v>7.4643122522202763</v>
      </c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</row>
    <row r="174" spans="1:102" s="62" customFormat="1" ht="12.95" customHeight="1" x14ac:dyDescent="0.2">
      <c r="A174" s="144" t="s">
        <v>46</v>
      </c>
      <c r="B174" s="56"/>
      <c r="C174" s="142">
        <v>42047.279399999999</v>
      </c>
      <c r="D174" s="142"/>
      <c r="E174" s="62">
        <f t="shared" si="153"/>
        <v>-146.99707567958077</v>
      </c>
      <c r="F174" s="73">
        <f t="shared" si="154"/>
        <v>-147</v>
      </c>
      <c r="G174" s="62">
        <f t="shared" si="155"/>
        <v>7.7445999995688908E-3</v>
      </c>
      <c r="J174" s="62">
        <f>G174</f>
        <v>7.7445999995688908E-3</v>
      </c>
      <c r="P174" s="136"/>
      <c r="Q174" s="137">
        <f t="shared" si="156"/>
        <v>27028.779399999999</v>
      </c>
      <c r="S174" s="63">
        <v>1</v>
      </c>
      <c r="X174" s="138">
        <f t="shared" si="157"/>
        <v>1.0855834887197981E-4</v>
      </c>
      <c r="Y174" s="73">
        <f t="shared" si="158"/>
        <v>1.8163733786596477E-2</v>
      </c>
      <c r="Z174" s="56">
        <f t="shared" si="159"/>
        <v>-147</v>
      </c>
      <c r="AA174" s="56">
        <f t="shared" si="160"/>
        <v>-1.2097919907089714E-3</v>
      </c>
      <c r="AB174" s="56">
        <f t="shared" si="161"/>
        <v>2.274690087292025E-2</v>
      </c>
      <c r="AC174" s="56">
        <f t="shared" si="162"/>
        <v>7.7445999995688908E-3</v>
      </c>
      <c r="AD174" s="56">
        <f t="shared" si="163"/>
        <v>8.9543919902778622E-3</v>
      </c>
      <c r="AE174" s="140">
        <f t="shared" si="164"/>
        <v>8.0181135915552329E-5</v>
      </c>
      <c r="AF174" s="56">
        <f t="shared" si="165"/>
        <v>7.7445999995688908E-3</v>
      </c>
      <c r="AG174" s="69"/>
      <c r="AH174" s="56">
        <f t="shared" si="166"/>
        <v>-1.5002300873351361E-2</v>
      </c>
      <c r="AI174" s="56">
        <f t="shared" si="167"/>
        <v>0.87207142364005763</v>
      </c>
      <c r="AJ174" s="56">
        <f t="shared" si="168"/>
        <v>-0.1741704321940121</v>
      </c>
      <c r="AK174" s="56">
        <f t="shared" si="169"/>
        <v>-0.27033929553333258</v>
      </c>
      <c r="AL174" s="56">
        <f t="shared" si="170"/>
        <v>-2.0127871553594208</v>
      </c>
      <c r="AM174" s="56">
        <f t="shared" si="171"/>
        <v>-1.579529623518185</v>
      </c>
      <c r="AN174" s="56">
        <f t="shared" si="187"/>
        <v>4.5643152806412433</v>
      </c>
      <c r="AO174" s="56">
        <f t="shared" si="187"/>
        <v>4.5643152806438589</v>
      </c>
      <c r="AP174" s="56">
        <f t="shared" si="187"/>
        <v>4.5643152805845721</v>
      </c>
      <c r="AQ174" s="56">
        <f t="shared" si="187"/>
        <v>4.5643152819282085</v>
      </c>
      <c r="AR174" s="56">
        <f t="shared" si="187"/>
        <v>4.56431525147703</v>
      </c>
      <c r="AS174" s="56">
        <f t="shared" si="187"/>
        <v>4.5643159416014996</v>
      </c>
      <c r="AT174" s="56">
        <f t="shared" si="187"/>
        <v>4.5643003018811736</v>
      </c>
      <c r="AU174" s="56">
        <f t="shared" si="172"/>
        <v>4.8601228254136073</v>
      </c>
      <c r="AV174" s="56"/>
      <c r="AW174" s="56"/>
      <c r="AX174" s="56"/>
      <c r="AY174" s="56"/>
      <c r="AZ174" s="56">
        <f t="shared" si="173"/>
        <v>1.0855834887197981E-4</v>
      </c>
      <c r="BA174" s="56">
        <f t="shared" si="174"/>
        <v>1.9373525777305448E-2</v>
      </c>
      <c r="BB174" s="56">
        <f t="shared" si="175"/>
        <v>0.97686282433399008</v>
      </c>
      <c r="BC174" s="56">
        <f t="shared" si="176"/>
        <v>0.98500910466633118</v>
      </c>
      <c r="BD174" s="56">
        <f t="shared" si="177"/>
        <v>0.23888212805105408</v>
      </c>
      <c r="BE174" s="56">
        <f t="shared" si="178"/>
        <v>1.6673511830683545</v>
      </c>
      <c r="BF174" s="56">
        <f t="shared" si="179"/>
        <v>1.1015356310362912</v>
      </c>
      <c r="BG174" s="56">
        <f t="shared" si="188"/>
        <v>7.7064508623544441</v>
      </c>
      <c r="BH174" s="56">
        <f t="shared" si="188"/>
        <v>7.7064508615247869</v>
      </c>
      <c r="BI174" s="56">
        <f t="shared" si="188"/>
        <v>7.7064508380078136</v>
      </c>
      <c r="BJ174" s="56">
        <f t="shared" si="188"/>
        <v>7.7064501714112144</v>
      </c>
      <c r="BK174" s="56">
        <f t="shared" si="188"/>
        <v>7.7064312777473543</v>
      </c>
      <c r="BL174" s="56">
        <f t="shared" si="188"/>
        <v>7.7058967608107611</v>
      </c>
      <c r="BM174" s="56">
        <f t="shared" si="188"/>
        <v>7.6914964714480929</v>
      </c>
      <c r="BN174" s="56">
        <f t="shared" si="180"/>
        <v>7.4690579679530344</v>
      </c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</row>
    <row r="175" spans="1:102" s="62" customFormat="1" ht="12.95" customHeight="1" x14ac:dyDescent="0.2">
      <c r="A175" s="142" t="s">
        <v>185</v>
      </c>
      <c r="B175" s="143" t="s">
        <v>131</v>
      </c>
      <c r="C175" s="142">
        <v>42047.285000000003</v>
      </c>
      <c r="D175" s="142" t="s">
        <v>150</v>
      </c>
      <c r="E175" s="62">
        <f t="shared" si="153"/>
        <v>-146.99496114889442</v>
      </c>
      <c r="F175" s="73">
        <f t="shared" si="154"/>
        <v>-147</v>
      </c>
      <c r="G175" s="62">
        <f t="shared" si="155"/>
        <v>1.3344600003620144E-2</v>
      </c>
      <c r="I175" s="62">
        <f t="shared" ref="I175:I181" si="189">G175</f>
        <v>1.3344600003620144E-2</v>
      </c>
      <c r="P175" s="136"/>
      <c r="Q175" s="137">
        <f t="shared" si="156"/>
        <v>27028.785000000003</v>
      </c>
      <c r="S175" s="63">
        <v>0.1</v>
      </c>
      <c r="X175" s="138">
        <f t="shared" si="157"/>
        <v>2.3224050418223783E-6</v>
      </c>
      <c r="Y175" s="73">
        <f t="shared" si="158"/>
        <v>1.8163733786596477E-2</v>
      </c>
      <c r="Z175" s="56">
        <f t="shared" si="159"/>
        <v>-147</v>
      </c>
      <c r="AA175" s="56">
        <f t="shared" si="160"/>
        <v>-1.2097919907089714E-3</v>
      </c>
      <c r="AB175" s="56">
        <f t="shared" si="161"/>
        <v>2.8346900876971504E-2</v>
      </c>
      <c r="AC175" s="56">
        <f t="shared" si="162"/>
        <v>1.3344600003620144E-2</v>
      </c>
      <c r="AD175" s="56">
        <f t="shared" si="163"/>
        <v>1.4554391994329115E-2</v>
      </c>
      <c r="AE175" s="140">
        <f t="shared" si="164"/>
        <v>2.1183032632459144E-5</v>
      </c>
      <c r="AF175" s="56">
        <f t="shared" si="165"/>
        <v>1.3344600003620144E-2</v>
      </c>
      <c r="AG175" s="69"/>
      <c r="AH175" s="56">
        <f t="shared" si="166"/>
        <v>-1.5002300873351361E-2</v>
      </c>
      <c r="AI175" s="56">
        <f t="shared" si="167"/>
        <v>0.87207142364005763</v>
      </c>
      <c r="AJ175" s="56">
        <f t="shared" si="168"/>
        <v>-0.1741704321940121</v>
      </c>
      <c r="AK175" s="56">
        <f t="shared" si="169"/>
        <v>-0.27033929553333258</v>
      </c>
      <c r="AL175" s="56">
        <f t="shared" si="170"/>
        <v>-2.0127871553594208</v>
      </c>
      <c r="AM175" s="56">
        <f t="shared" si="171"/>
        <v>-1.579529623518185</v>
      </c>
      <c r="AN175" s="56">
        <f t="shared" si="187"/>
        <v>4.5643152806412433</v>
      </c>
      <c r="AO175" s="56">
        <f t="shared" si="187"/>
        <v>4.5643152806438589</v>
      </c>
      <c r="AP175" s="56">
        <f t="shared" si="187"/>
        <v>4.5643152805845721</v>
      </c>
      <c r="AQ175" s="56">
        <f t="shared" si="187"/>
        <v>4.5643152819282085</v>
      </c>
      <c r="AR175" s="56">
        <f t="shared" si="187"/>
        <v>4.56431525147703</v>
      </c>
      <c r="AS175" s="56">
        <f t="shared" si="187"/>
        <v>4.5643159416014996</v>
      </c>
      <c r="AT175" s="56">
        <f t="shared" si="187"/>
        <v>4.5643003018811736</v>
      </c>
      <c r="AU175" s="56">
        <f t="shared" si="172"/>
        <v>4.8601228254136073</v>
      </c>
      <c r="AV175" s="56"/>
      <c r="AW175" s="56"/>
      <c r="AX175" s="56"/>
      <c r="AY175" s="56"/>
      <c r="AZ175" s="56">
        <f t="shared" si="173"/>
        <v>2.3224050418223783E-6</v>
      </c>
      <c r="BA175" s="56">
        <f t="shared" si="174"/>
        <v>1.9373525777305448E-2</v>
      </c>
      <c r="BB175" s="56">
        <f t="shared" si="175"/>
        <v>0.97686282433399008</v>
      </c>
      <c r="BC175" s="56">
        <f t="shared" si="176"/>
        <v>0.98500910466633118</v>
      </c>
      <c r="BD175" s="56">
        <f t="shared" si="177"/>
        <v>0.23888212805105408</v>
      </c>
      <c r="BE175" s="56">
        <f t="shared" si="178"/>
        <v>1.6673511830683545</v>
      </c>
      <c r="BF175" s="56">
        <f t="shared" si="179"/>
        <v>1.1015356310362912</v>
      </c>
      <c r="BG175" s="56">
        <f t="shared" si="188"/>
        <v>7.7064508623544441</v>
      </c>
      <c r="BH175" s="56">
        <f t="shared" si="188"/>
        <v>7.7064508615247869</v>
      </c>
      <c r="BI175" s="56">
        <f t="shared" si="188"/>
        <v>7.7064508380078136</v>
      </c>
      <c r="BJ175" s="56">
        <f t="shared" si="188"/>
        <v>7.7064501714112144</v>
      </c>
      <c r="BK175" s="56">
        <f t="shared" si="188"/>
        <v>7.7064312777473543</v>
      </c>
      <c r="BL175" s="56">
        <f t="shared" si="188"/>
        <v>7.7058967608107611</v>
      </c>
      <c r="BM175" s="56">
        <f t="shared" si="188"/>
        <v>7.6914964714480929</v>
      </c>
      <c r="BN175" s="56">
        <f t="shared" si="180"/>
        <v>7.4690579679530344</v>
      </c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</row>
    <row r="176" spans="1:102" s="62" customFormat="1" ht="12.95" customHeight="1" x14ac:dyDescent="0.2">
      <c r="A176" s="142" t="s">
        <v>164</v>
      </c>
      <c r="B176" s="143" t="s">
        <v>131</v>
      </c>
      <c r="C176" s="142">
        <v>42047.285000000003</v>
      </c>
      <c r="D176" s="142" t="s">
        <v>150</v>
      </c>
      <c r="E176" s="62">
        <f t="shared" si="153"/>
        <v>-146.99496114889442</v>
      </c>
      <c r="F176" s="73">
        <f t="shared" si="154"/>
        <v>-147</v>
      </c>
      <c r="G176" s="62">
        <f t="shared" si="155"/>
        <v>1.3344600003620144E-2</v>
      </c>
      <c r="I176" s="62">
        <f t="shared" si="189"/>
        <v>1.3344600003620144E-2</v>
      </c>
      <c r="P176" s="136"/>
      <c r="Q176" s="137">
        <f t="shared" si="156"/>
        <v>27028.785000000003</v>
      </c>
      <c r="S176" s="63">
        <v>0.1</v>
      </c>
      <c r="X176" s="138">
        <f t="shared" si="157"/>
        <v>2.3224050418223783E-6</v>
      </c>
      <c r="Y176" s="73">
        <f t="shared" si="158"/>
        <v>1.8163733786596477E-2</v>
      </c>
      <c r="Z176" s="56">
        <f t="shared" si="159"/>
        <v>-147</v>
      </c>
      <c r="AA176" s="56">
        <f t="shared" si="160"/>
        <v>-1.2097919907089714E-3</v>
      </c>
      <c r="AB176" s="56">
        <f t="shared" si="161"/>
        <v>2.8346900876971504E-2</v>
      </c>
      <c r="AC176" s="56">
        <f t="shared" si="162"/>
        <v>1.3344600003620144E-2</v>
      </c>
      <c r="AD176" s="56">
        <f t="shared" si="163"/>
        <v>1.4554391994329115E-2</v>
      </c>
      <c r="AE176" s="140">
        <f t="shared" si="164"/>
        <v>2.1183032632459144E-5</v>
      </c>
      <c r="AF176" s="56">
        <f t="shared" si="165"/>
        <v>1.3344600003620144E-2</v>
      </c>
      <c r="AG176" s="69"/>
      <c r="AH176" s="56">
        <f t="shared" si="166"/>
        <v>-1.5002300873351361E-2</v>
      </c>
      <c r="AI176" s="56">
        <f t="shared" si="167"/>
        <v>0.87207142364005763</v>
      </c>
      <c r="AJ176" s="56">
        <f t="shared" si="168"/>
        <v>-0.1741704321940121</v>
      </c>
      <c r="AK176" s="56">
        <f t="shared" si="169"/>
        <v>-0.27033929553333258</v>
      </c>
      <c r="AL176" s="56">
        <f t="shared" si="170"/>
        <v>-2.0127871553594208</v>
      </c>
      <c r="AM176" s="56">
        <f t="shared" si="171"/>
        <v>-1.579529623518185</v>
      </c>
      <c r="AN176" s="56">
        <f t="shared" si="187"/>
        <v>4.5643152806412433</v>
      </c>
      <c r="AO176" s="56">
        <f t="shared" si="187"/>
        <v>4.5643152806438589</v>
      </c>
      <c r="AP176" s="56">
        <f t="shared" si="187"/>
        <v>4.5643152805845721</v>
      </c>
      <c r="AQ176" s="56">
        <f t="shared" si="187"/>
        <v>4.5643152819282085</v>
      </c>
      <c r="AR176" s="56">
        <f t="shared" si="187"/>
        <v>4.56431525147703</v>
      </c>
      <c r="AS176" s="56">
        <f t="shared" si="187"/>
        <v>4.5643159416014996</v>
      </c>
      <c r="AT176" s="56">
        <f t="shared" si="187"/>
        <v>4.5643003018811736</v>
      </c>
      <c r="AU176" s="56">
        <f t="shared" si="172"/>
        <v>4.8601228254136073</v>
      </c>
      <c r="AV176" s="56"/>
      <c r="AW176" s="56"/>
      <c r="AX176" s="56"/>
      <c r="AY176" s="56"/>
      <c r="AZ176" s="56">
        <f t="shared" si="173"/>
        <v>2.3224050418223783E-6</v>
      </c>
      <c r="BA176" s="56">
        <f t="shared" si="174"/>
        <v>1.9373525777305448E-2</v>
      </c>
      <c r="BB176" s="56">
        <f t="shared" si="175"/>
        <v>0.97686282433399008</v>
      </c>
      <c r="BC176" s="56">
        <f t="shared" si="176"/>
        <v>0.98500910466633118</v>
      </c>
      <c r="BD176" s="56">
        <f t="shared" si="177"/>
        <v>0.23888212805105408</v>
      </c>
      <c r="BE176" s="56">
        <f t="shared" si="178"/>
        <v>1.6673511830683545</v>
      </c>
      <c r="BF176" s="56">
        <f t="shared" si="179"/>
        <v>1.1015356310362912</v>
      </c>
      <c r="BG176" s="56">
        <f t="shared" si="188"/>
        <v>7.7064508623544441</v>
      </c>
      <c r="BH176" s="56">
        <f t="shared" si="188"/>
        <v>7.7064508615247869</v>
      </c>
      <c r="BI176" s="56">
        <f t="shared" si="188"/>
        <v>7.7064508380078136</v>
      </c>
      <c r="BJ176" s="56">
        <f t="shared" si="188"/>
        <v>7.7064501714112144</v>
      </c>
      <c r="BK176" s="56">
        <f t="shared" si="188"/>
        <v>7.7064312777473543</v>
      </c>
      <c r="BL176" s="56">
        <f t="shared" si="188"/>
        <v>7.7058967608107611</v>
      </c>
      <c r="BM176" s="56">
        <f t="shared" si="188"/>
        <v>7.6914964714480929</v>
      </c>
      <c r="BN176" s="56">
        <f t="shared" si="180"/>
        <v>7.4690579679530344</v>
      </c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</row>
    <row r="177" spans="1:102" s="62" customFormat="1" ht="12.95" customHeight="1" x14ac:dyDescent="0.2">
      <c r="A177" s="145" t="s">
        <v>62</v>
      </c>
      <c r="B177" s="143"/>
      <c r="C177" s="142">
        <v>42076.409</v>
      </c>
      <c r="D177" s="142"/>
      <c r="E177" s="62">
        <f t="shared" si="153"/>
        <v>-135.99789120875445</v>
      </c>
      <c r="F177" s="73">
        <f t="shared" si="154"/>
        <v>-136</v>
      </c>
      <c r="G177" s="62">
        <f t="shared" si="155"/>
        <v>5.5848000047262758E-3</v>
      </c>
      <c r="I177" s="62">
        <f t="shared" si="189"/>
        <v>5.5848000047262758E-3</v>
      </c>
      <c r="P177" s="136"/>
      <c r="Q177" s="137">
        <f t="shared" si="156"/>
        <v>27057.909</v>
      </c>
      <c r="S177" s="63">
        <v>0.1</v>
      </c>
      <c r="X177" s="138">
        <f t="shared" si="157"/>
        <v>1.559789025378126E-5</v>
      </c>
      <c r="Y177" s="73">
        <f t="shared" si="158"/>
        <v>1.8073951398548539E-2</v>
      </c>
      <c r="Z177" s="56">
        <f t="shared" si="159"/>
        <v>-136</v>
      </c>
      <c r="AA177" s="56">
        <f t="shared" si="160"/>
        <v>-1.3237147546143833E-3</v>
      </c>
      <c r="AB177" s="56">
        <f t="shared" si="161"/>
        <v>2.0790145628242489E-2</v>
      </c>
      <c r="AC177" s="56">
        <f t="shared" si="162"/>
        <v>5.5848000047262758E-3</v>
      </c>
      <c r="AD177" s="56">
        <f t="shared" si="163"/>
        <v>6.9085147593406591E-3</v>
      </c>
      <c r="AE177" s="140">
        <f t="shared" si="164"/>
        <v>4.7727576180027728E-6</v>
      </c>
      <c r="AF177" s="56">
        <f t="shared" si="165"/>
        <v>5.5848000047262758E-3</v>
      </c>
      <c r="AG177" s="69"/>
      <c r="AH177" s="56">
        <f t="shared" si="166"/>
        <v>-1.5205345623516215E-2</v>
      </c>
      <c r="AI177" s="56">
        <f t="shared" si="167"/>
        <v>0.87368075449779969</v>
      </c>
      <c r="AJ177" s="56">
        <f t="shared" si="168"/>
        <v>-0.18002113625627775</v>
      </c>
      <c r="AK177" s="56">
        <f t="shared" si="169"/>
        <v>-0.2710950083913295</v>
      </c>
      <c r="AL177" s="56">
        <f t="shared" si="170"/>
        <v>-2.006842478021087</v>
      </c>
      <c r="AM177" s="56">
        <f t="shared" si="171"/>
        <v>-1.5691900686866351</v>
      </c>
      <c r="AN177" s="56">
        <f t="shared" si="187"/>
        <v>4.5708140051096438</v>
      </c>
      <c r="AO177" s="56">
        <f t="shared" si="187"/>
        <v>4.5708140050301767</v>
      </c>
      <c r="AP177" s="56">
        <f t="shared" si="187"/>
        <v>4.570814006913241</v>
      </c>
      <c r="AQ177" s="56">
        <f t="shared" si="187"/>
        <v>4.5708139622919139</v>
      </c>
      <c r="AR177" s="56">
        <f t="shared" si="187"/>
        <v>4.5708150196482009</v>
      </c>
      <c r="AS177" s="56">
        <f t="shared" si="187"/>
        <v>4.570789966421585</v>
      </c>
      <c r="AT177" s="56">
        <f t="shared" si="187"/>
        <v>4.5713847717364784</v>
      </c>
      <c r="AU177" s="56">
        <f t="shared" si="172"/>
        <v>4.8669020529181619</v>
      </c>
      <c r="AV177" s="56"/>
      <c r="AW177" s="56"/>
      <c r="AX177" s="56"/>
      <c r="AY177" s="56"/>
      <c r="AZ177" s="56">
        <f t="shared" si="173"/>
        <v>1.5597890253781254E-5</v>
      </c>
      <c r="BA177" s="56">
        <f t="shared" si="174"/>
        <v>1.9397666153162921E-2</v>
      </c>
      <c r="BB177" s="56">
        <f t="shared" si="175"/>
        <v>0.97169322240103484</v>
      </c>
      <c r="BC177" s="56">
        <f t="shared" si="176"/>
        <v>0.98104092958263156</v>
      </c>
      <c r="BD177" s="56">
        <f t="shared" si="177"/>
        <v>0.23832483366607585</v>
      </c>
      <c r="BE177" s="56">
        <f t="shared" si="178"/>
        <v>1.6890164148697315</v>
      </c>
      <c r="BF177" s="56">
        <f t="shared" si="179"/>
        <v>1.1258028526515116</v>
      </c>
      <c r="BG177" s="56">
        <f t="shared" si="188"/>
        <v>7.7280382226425832</v>
      </c>
      <c r="BH177" s="56">
        <f t="shared" si="188"/>
        <v>7.728038222289813</v>
      </c>
      <c r="BI177" s="56">
        <f t="shared" si="188"/>
        <v>7.7280382105879735</v>
      </c>
      <c r="BJ177" s="56">
        <f t="shared" si="188"/>
        <v>7.7280378224238016</v>
      </c>
      <c r="BK177" s="56">
        <f t="shared" si="188"/>
        <v>7.7280249472228011</v>
      </c>
      <c r="BL177" s="56">
        <f t="shared" si="188"/>
        <v>7.727598622957939</v>
      </c>
      <c r="BM177" s="56">
        <f t="shared" si="188"/>
        <v>7.7142107425873938</v>
      </c>
      <c r="BN177" s="56">
        <f t="shared" si="180"/>
        <v>7.4899391171771708</v>
      </c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</row>
    <row r="178" spans="1:102" s="62" customFormat="1" ht="12.95" customHeight="1" x14ac:dyDescent="0.2">
      <c r="A178" s="142" t="s">
        <v>186</v>
      </c>
      <c r="B178" s="143" t="s">
        <v>131</v>
      </c>
      <c r="C178" s="142">
        <v>42330.652000000002</v>
      </c>
      <c r="D178" s="142" t="s">
        <v>150</v>
      </c>
      <c r="E178" s="62">
        <f t="shared" si="153"/>
        <v>-39.997065333483292</v>
      </c>
      <c r="F178" s="73">
        <f t="shared" si="154"/>
        <v>-40</v>
      </c>
      <c r="G178" s="62">
        <f t="shared" si="155"/>
        <v>7.7720000044791959E-3</v>
      </c>
      <c r="I178" s="62">
        <f t="shared" si="189"/>
        <v>7.7720000044791959E-3</v>
      </c>
      <c r="P178" s="136"/>
      <c r="Q178" s="137">
        <f t="shared" si="156"/>
        <v>27312.152000000002</v>
      </c>
      <c r="S178" s="63">
        <v>0.1</v>
      </c>
      <c r="X178" s="138">
        <f t="shared" si="157"/>
        <v>8.4056675775179982E-6</v>
      </c>
      <c r="Y178" s="73">
        <f t="shared" si="158"/>
        <v>1.6940242790050485E-2</v>
      </c>
      <c r="Z178" s="56">
        <f t="shared" si="159"/>
        <v>-40</v>
      </c>
      <c r="AA178" s="56">
        <f t="shared" si="160"/>
        <v>-2.2969947200006877E-3</v>
      </c>
      <c r="AB178" s="56">
        <f t="shared" si="161"/>
        <v>2.4736893877809918E-2</v>
      </c>
      <c r="AC178" s="56">
        <f t="shared" si="162"/>
        <v>7.7720000044791959E-3</v>
      </c>
      <c r="AD178" s="56">
        <f t="shared" si="163"/>
        <v>1.0068994724479884E-2</v>
      </c>
      <c r="AE178" s="140">
        <f t="shared" si="164"/>
        <v>1.0138465476160373E-5</v>
      </c>
      <c r="AF178" s="56">
        <f t="shared" si="165"/>
        <v>7.7720000044791959E-3</v>
      </c>
      <c r="AG178" s="69"/>
      <c r="AH178" s="56">
        <f t="shared" si="166"/>
        <v>-1.6964893873330722E-2</v>
      </c>
      <c r="AI178" s="56">
        <f t="shared" si="167"/>
        <v>0.88817380519477129</v>
      </c>
      <c r="AJ178" s="56">
        <f t="shared" si="168"/>
        <v>-0.23171805348033472</v>
      </c>
      <c r="AK178" s="56">
        <f t="shared" si="169"/>
        <v>-0.27738773857963367</v>
      </c>
      <c r="AL178" s="56">
        <f t="shared" si="170"/>
        <v>-1.9540069820426296</v>
      </c>
      <c r="AM178" s="56">
        <f t="shared" si="171"/>
        <v>-1.4813435743240604</v>
      </c>
      <c r="AN178" s="56">
        <f t="shared" si="187"/>
        <v>4.6280489556257995</v>
      </c>
      <c r="AO178" s="56">
        <f t="shared" si="187"/>
        <v>4.6280489555680564</v>
      </c>
      <c r="AP178" s="56">
        <f t="shared" si="187"/>
        <v>4.6280489578599564</v>
      </c>
      <c r="AQ178" s="56">
        <f t="shared" si="187"/>
        <v>4.6280488668918984</v>
      </c>
      <c r="AR178" s="56">
        <f t="shared" si="187"/>
        <v>4.6280524775896241</v>
      </c>
      <c r="AS178" s="56">
        <f t="shared" si="187"/>
        <v>4.6279092802502122</v>
      </c>
      <c r="AT178" s="56">
        <f t="shared" si="187"/>
        <v>4.6337876318974516</v>
      </c>
      <c r="AU178" s="56">
        <f t="shared" si="172"/>
        <v>4.9260662202306351</v>
      </c>
      <c r="AV178" s="56"/>
      <c r="AW178" s="56"/>
      <c r="AX178" s="56"/>
      <c r="AY178" s="56"/>
      <c r="AZ178" s="56">
        <f t="shared" si="173"/>
        <v>8.4056675775179982E-6</v>
      </c>
      <c r="BA178" s="56">
        <f t="shared" si="174"/>
        <v>1.9237237510051172E-2</v>
      </c>
      <c r="BB178" s="56">
        <f t="shared" si="175"/>
        <v>0.92951466909741687</v>
      </c>
      <c r="BC178" s="56">
        <f t="shared" si="176"/>
        <v>0.93054486179684304</v>
      </c>
      <c r="BD178" s="56">
        <f t="shared" si="177"/>
        <v>0.22941625515109726</v>
      </c>
      <c r="BE178" s="56">
        <f t="shared" si="178"/>
        <v>1.8688799482286091</v>
      </c>
      <c r="BF178" s="56">
        <f t="shared" si="179"/>
        <v>1.353371105713902</v>
      </c>
      <c r="BG178" s="56">
        <f t="shared" si="188"/>
        <v>7.9117739190692093</v>
      </c>
      <c r="BH178" s="56">
        <f t="shared" si="188"/>
        <v>7.9117739190709981</v>
      </c>
      <c r="BI178" s="56">
        <f t="shared" si="188"/>
        <v>7.9117739189419414</v>
      </c>
      <c r="BJ178" s="56">
        <f t="shared" si="188"/>
        <v>7.9117739282518196</v>
      </c>
      <c r="BK178" s="56">
        <f t="shared" si="188"/>
        <v>7.9117732566573018</v>
      </c>
      <c r="BL178" s="56">
        <f t="shared" si="188"/>
        <v>7.911821684047541</v>
      </c>
      <c r="BM178" s="56">
        <f t="shared" si="188"/>
        <v>7.9082190591646242</v>
      </c>
      <c r="BN178" s="56">
        <f t="shared" si="180"/>
        <v>7.6721746013150884</v>
      </c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</row>
    <row r="179" spans="1:102" s="62" customFormat="1" ht="12.95" customHeight="1" x14ac:dyDescent="0.2">
      <c r="A179" s="142" t="s">
        <v>186</v>
      </c>
      <c r="B179" s="143" t="s">
        <v>131</v>
      </c>
      <c r="C179" s="142">
        <v>42367.731</v>
      </c>
      <c r="D179" s="142" t="s">
        <v>150</v>
      </c>
      <c r="E179" s="62">
        <f t="shared" si="153"/>
        <v>-25.99622903659823</v>
      </c>
      <c r="F179" s="73">
        <f t="shared" si="154"/>
        <v>-26</v>
      </c>
      <c r="G179" s="62">
        <f t="shared" si="155"/>
        <v>9.9868000033893622E-3</v>
      </c>
      <c r="I179" s="62">
        <f t="shared" si="189"/>
        <v>9.9868000033893622E-3</v>
      </c>
      <c r="P179" s="136"/>
      <c r="Q179" s="137">
        <f t="shared" si="156"/>
        <v>27349.231</v>
      </c>
      <c r="S179" s="63">
        <v>0.1</v>
      </c>
      <c r="X179" s="138">
        <f t="shared" si="157"/>
        <v>4.5415006776282954E-6</v>
      </c>
      <c r="Y179" s="73">
        <f t="shared" si="158"/>
        <v>1.6725865723226419E-2</v>
      </c>
      <c r="Z179" s="56">
        <f t="shared" si="159"/>
        <v>-26</v>
      </c>
      <c r="AA179" s="56">
        <f t="shared" si="160"/>
        <v>-2.4355526558800765E-3</v>
      </c>
      <c r="AB179" s="56">
        <f t="shared" si="161"/>
        <v>2.7206186737907687E-2</v>
      </c>
      <c r="AC179" s="56">
        <f t="shared" si="162"/>
        <v>9.9868000033893622E-3</v>
      </c>
      <c r="AD179" s="56">
        <f t="shared" si="163"/>
        <v>1.2422352659269439E-2</v>
      </c>
      <c r="AE179" s="140">
        <f t="shared" si="164"/>
        <v>1.5431484559125848E-5</v>
      </c>
      <c r="AF179" s="56">
        <f t="shared" si="165"/>
        <v>9.9868000033893622E-3</v>
      </c>
      <c r="AG179" s="69"/>
      <c r="AH179" s="56">
        <f t="shared" si="166"/>
        <v>-1.7219386734518324E-2</v>
      </c>
      <c r="AI179" s="56">
        <f t="shared" si="167"/>
        <v>0.8903554784871931</v>
      </c>
      <c r="AJ179" s="56">
        <f t="shared" si="168"/>
        <v>-0.23934982143965114</v>
      </c>
      <c r="AK179" s="56">
        <f t="shared" si="169"/>
        <v>-0.27825731663546205</v>
      </c>
      <c r="AL179" s="56">
        <f t="shared" si="170"/>
        <v>-1.9461542636180655</v>
      </c>
      <c r="AM179" s="56">
        <f t="shared" si="171"/>
        <v>-1.4688737596943804</v>
      </c>
      <c r="AN179" s="56">
        <f t="shared" si="187"/>
        <v>4.6364753468903324</v>
      </c>
      <c r="AO179" s="56">
        <f t="shared" si="187"/>
        <v>4.6364753468520998</v>
      </c>
      <c r="AP179" s="56">
        <f t="shared" si="187"/>
        <v>4.6364753485376582</v>
      </c>
      <c r="AQ179" s="56">
        <f t="shared" si="187"/>
        <v>4.6364752742266706</v>
      </c>
      <c r="AR179" s="56">
        <f t="shared" si="187"/>
        <v>4.6364785504351103</v>
      </c>
      <c r="AS179" s="56">
        <f t="shared" si="187"/>
        <v>4.6363342433814454</v>
      </c>
      <c r="AT179" s="56">
        <f t="shared" si="187"/>
        <v>4.6429738192311873</v>
      </c>
      <c r="AU179" s="56">
        <f t="shared" si="172"/>
        <v>4.9346943279637046</v>
      </c>
      <c r="AV179" s="56"/>
      <c r="AW179" s="56"/>
      <c r="AX179" s="56"/>
      <c r="AY179" s="56"/>
      <c r="AZ179" s="56">
        <f t="shared" si="173"/>
        <v>4.5415006776282954E-6</v>
      </c>
      <c r="BA179" s="56">
        <f t="shared" si="174"/>
        <v>1.9161418379106496E-2</v>
      </c>
      <c r="BB179" s="56">
        <f t="shared" si="175"/>
        <v>0.92381452318423007</v>
      </c>
      <c r="BC179" s="56">
        <f t="shared" si="176"/>
        <v>0.92112220488256324</v>
      </c>
      <c r="BD179" s="56">
        <f t="shared" si="177"/>
        <v>0.22758684742830326</v>
      </c>
      <c r="BE179" s="56">
        <f t="shared" si="178"/>
        <v>1.8938244193393357</v>
      </c>
      <c r="BF179" s="56">
        <f t="shared" si="179"/>
        <v>1.3892959122577497</v>
      </c>
      <c r="BG179" s="56">
        <f t="shared" si="188"/>
        <v>7.9379059112622921</v>
      </c>
      <c r="BH179" s="56">
        <f t="shared" si="188"/>
        <v>7.9379059112690724</v>
      </c>
      <c r="BI179" s="56">
        <f t="shared" si="188"/>
        <v>7.9379059109320398</v>
      </c>
      <c r="BJ179" s="56">
        <f t="shared" si="188"/>
        <v>7.9379059276846675</v>
      </c>
      <c r="BK179" s="56">
        <f t="shared" si="188"/>
        <v>7.9379050949702421</v>
      </c>
      <c r="BL179" s="56">
        <f t="shared" si="188"/>
        <v>7.9379464763124838</v>
      </c>
      <c r="BM179" s="56">
        <f t="shared" si="188"/>
        <v>7.9358648107339969</v>
      </c>
      <c r="BN179" s="56">
        <f t="shared" si="180"/>
        <v>7.6987506094185347</v>
      </c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G179" s="56"/>
      <c r="CH179" s="56"/>
      <c r="CI179" s="56"/>
      <c r="CJ179" s="56"/>
      <c r="CK179" s="56"/>
      <c r="CL179" s="56"/>
      <c r="CM179" s="56"/>
      <c r="CN179" s="56"/>
      <c r="CO179" s="56"/>
      <c r="CP179" s="56"/>
      <c r="CQ179" s="56"/>
      <c r="CR179" s="56"/>
      <c r="CS179" s="56"/>
      <c r="CT179" s="56"/>
      <c r="CU179" s="56"/>
      <c r="CV179" s="56"/>
      <c r="CW179" s="56"/>
      <c r="CX179" s="56"/>
    </row>
    <row r="180" spans="1:102" s="62" customFormat="1" ht="12.95" customHeight="1" x14ac:dyDescent="0.2">
      <c r="A180" s="142" t="s">
        <v>186</v>
      </c>
      <c r="B180" s="143" t="s">
        <v>131</v>
      </c>
      <c r="C180" s="142">
        <v>42383.623</v>
      </c>
      <c r="D180" s="142" t="s">
        <v>150</v>
      </c>
      <c r="E180" s="62">
        <f t="shared" si="153"/>
        <v>-19.995493028882073</v>
      </c>
      <c r="F180" s="73">
        <f t="shared" si="154"/>
        <v>-20</v>
      </c>
      <c r="G180" s="62">
        <f t="shared" si="155"/>
        <v>1.1936000002606306E-2</v>
      </c>
      <c r="I180" s="62">
        <f t="shared" si="189"/>
        <v>1.1936000002606306E-2</v>
      </c>
      <c r="P180" s="136"/>
      <c r="Q180" s="137">
        <f t="shared" si="156"/>
        <v>27365.123</v>
      </c>
      <c r="S180" s="63">
        <v>0.1</v>
      </c>
      <c r="X180" s="138">
        <f t="shared" si="157"/>
        <v>2.2037646892444538E-6</v>
      </c>
      <c r="Y180" s="73">
        <f t="shared" si="158"/>
        <v>1.6630427219258465E-2</v>
      </c>
      <c r="Z180" s="56">
        <f t="shared" si="159"/>
        <v>-20</v>
      </c>
      <c r="AA180" s="56">
        <f t="shared" si="160"/>
        <v>-2.4946531305052588E-3</v>
      </c>
      <c r="AB180" s="56">
        <f t="shared" si="161"/>
        <v>2.9264272631725732E-2</v>
      </c>
      <c r="AC180" s="56">
        <f t="shared" si="162"/>
        <v>1.1936000002606306E-2</v>
      </c>
      <c r="AD180" s="56">
        <f t="shared" si="163"/>
        <v>1.4430653133111565E-2</v>
      </c>
      <c r="AE180" s="140">
        <f t="shared" si="164"/>
        <v>2.0824374984818264E-5</v>
      </c>
      <c r="AF180" s="56">
        <f t="shared" si="165"/>
        <v>1.1936000002606306E-2</v>
      </c>
      <c r="AG180" s="69"/>
      <c r="AH180" s="56">
        <f t="shared" si="166"/>
        <v>-1.7328272629119425E-2</v>
      </c>
      <c r="AI180" s="56">
        <f t="shared" si="167"/>
        <v>0.89129585607315009</v>
      </c>
      <c r="AJ180" s="56">
        <f t="shared" si="168"/>
        <v>-0.24262756831291202</v>
      </c>
      <c r="AK180" s="56">
        <f t="shared" si="169"/>
        <v>-0.2786260297460933</v>
      </c>
      <c r="AL180" s="56">
        <f t="shared" si="170"/>
        <v>-1.9427769793152243</v>
      </c>
      <c r="AM180" s="56">
        <f t="shared" si="171"/>
        <v>-1.4635549077537739</v>
      </c>
      <c r="AN180" s="56">
        <f t="shared" si="187"/>
        <v>4.6400930016193591</v>
      </c>
      <c r="AO180" s="56">
        <f t="shared" si="187"/>
        <v>4.6400930015880686</v>
      </c>
      <c r="AP180" s="56">
        <f t="shared" si="187"/>
        <v>4.6400930030364753</v>
      </c>
      <c r="AQ180" s="56">
        <f t="shared" si="187"/>
        <v>4.6400929359914072</v>
      </c>
      <c r="AR180" s="56">
        <f t="shared" si="187"/>
        <v>4.6400960394940274</v>
      </c>
      <c r="AS180" s="56">
        <f t="shared" si="187"/>
        <v>4.639952518124578</v>
      </c>
      <c r="AT180" s="56">
        <f t="shared" si="187"/>
        <v>4.6469174071328636</v>
      </c>
      <c r="AU180" s="56">
        <f t="shared" si="172"/>
        <v>4.9383920884207342</v>
      </c>
      <c r="AV180" s="56"/>
      <c r="AW180" s="56"/>
      <c r="AX180" s="56"/>
      <c r="AY180" s="56"/>
      <c r="AZ180" s="56">
        <f t="shared" si="173"/>
        <v>2.2037646892444538E-6</v>
      </c>
      <c r="BA180" s="56">
        <f t="shared" si="174"/>
        <v>1.9125080349763724E-2</v>
      </c>
      <c r="BB180" s="56">
        <f t="shared" si="175"/>
        <v>0.92140703764139298</v>
      </c>
      <c r="BC180" s="56">
        <f t="shared" si="176"/>
        <v>0.91694530753931491</v>
      </c>
      <c r="BD180" s="56">
        <f t="shared" si="177"/>
        <v>0.22676672213466104</v>
      </c>
      <c r="BE180" s="56">
        <f t="shared" si="178"/>
        <v>1.9044217302153439</v>
      </c>
      <c r="BF180" s="56">
        <f t="shared" si="179"/>
        <v>1.4049370179166625</v>
      </c>
      <c r="BG180" s="56">
        <f t="shared" si="188"/>
        <v>7.9490564378066377</v>
      </c>
      <c r="BH180" s="56">
        <f t="shared" si="188"/>
        <v>7.949056437815333</v>
      </c>
      <c r="BI180" s="56">
        <f t="shared" si="188"/>
        <v>7.9490564374337165</v>
      </c>
      <c r="BJ180" s="56">
        <f t="shared" si="188"/>
        <v>7.9490564541833306</v>
      </c>
      <c r="BK180" s="56">
        <f t="shared" si="188"/>
        <v>7.9490557190193627</v>
      </c>
      <c r="BL180" s="56">
        <f t="shared" si="188"/>
        <v>7.9490879810595132</v>
      </c>
      <c r="BM180" s="56">
        <f t="shared" si="188"/>
        <v>7.9476617665349245</v>
      </c>
      <c r="BN180" s="56">
        <f t="shared" si="180"/>
        <v>7.7101403271771547</v>
      </c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G180" s="56"/>
      <c r="CH180" s="56"/>
      <c r="CI180" s="56"/>
      <c r="CJ180" s="56"/>
      <c r="CK180" s="56"/>
      <c r="CL180" s="56"/>
      <c r="CM180" s="56"/>
      <c r="CN180" s="56"/>
      <c r="CO180" s="56"/>
      <c r="CP180" s="56"/>
      <c r="CQ180" s="56"/>
      <c r="CR180" s="56"/>
      <c r="CS180" s="56"/>
      <c r="CT180" s="56"/>
      <c r="CU180" s="56"/>
      <c r="CV180" s="56"/>
      <c r="CW180" s="56"/>
      <c r="CX180" s="56"/>
    </row>
    <row r="181" spans="1:102" s="62" customFormat="1" ht="12.95" customHeight="1" x14ac:dyDescent="0.2">
      <c r="A181" s="142" t="s">
        <v>186</v>
      </c>
      <c r="B181" s="143" t="s">
        <v>131</v>
      </c>
      <c r="C181" s="142">
        <v>42391.563000000002</v>
      </c>
      <c r="D181" s="142" t="s">
        <v>150</v>
      </c>
      <c r="E181" s="62">
        <f t="shared" si="153"/>
        <v>-16.997390593613964</v>
      </c>
      <c r="F181" s="73">
        <f t="shared" si="154"/>
        <v>-17</v>
      </c>
      <c r="G181" s="62">
        <f t="shared" si="155"/>
        <v>6.9106000082683749E-3</v>
      </c>
      <c r="I181" s="62">
        <f t="shared" si="189"/>
        <v>6.9106000082683749E-3</v>
      </c>
      <c r="P181" s="136"/>
      <c r="Q181" s="137">
        <f t="shared" si="156"/>
        <v>27373.063000000002</v>
      </c>
      <c r="S181" s="63">
        <v>0.1</v>
      </c>
      <c r="X181" s="138">
        <f t="shared" si="157"/>
        <v>9.3534390021525997E-6</v>
      </c>
      <c r="Y181" s="73">
        <f t="shared" si="158"/>
        <v>1.6581917913369312E-2</v>
      </c>
      <c r="Z181" s="56">
        <f t="shared" si="159"/>
        <v>-17</v>
      </c>
      <c r="AA181" s="56">
        <f t="shared" si="160"/>
        <v>-2.5241391961705953E-3</v>
      </c>
      <c r="AB181" s="56">
        <f t="shared" si="161"/>
        <v>2.4293273693309528E-2</v>
      </c>
      <c r="AC181" s="56">
        <f t="shared" si="162"/>
        <v>6.9106000082683749E-3</v>
      </c>
      <c r="AD181" s="56">
        <f t="shared" si="163"/>
        <v>9.4347392044389702E-3</v>
      </c>
      <c r="AE181" s="140">
        <f t="shared" si="164"/>
        <v>8.9014303855777692E-6</v>
      </c>
      <c r="AF181" s="56">
        <f t="shared" si="165"/>
        <v>6.9106000082683749E-3</v>
      </c>
      <c r="AG181" s="69"/>
      <c r="AH181" s="56">
        <f t="shared" si="166"/>
        <v>-1.7382673685041154E-2</v>
      </c>
      <c r="AI181" s="56">
        <f t="shared" si="167"/>
        <v>0.89176725710738503</v>
      </c>
      <c r="AJ181" s="56">
        <f t="shared" si="168"/>
        <v>-0.24426800305069618</v>
      </c>
      <c r="AK181" s="56">
        <f t="shared" si="169"/>
        <v>-0.27880948463938826</v>
      </c>
      <c r="AL181" s="56">
        <f t="shared" si="170"/>
        <v>-1.9410856592981212</v>
      </c>
      <c r="AM181" s="56">
        <f t="shared" si="171"/>
        <v>-1.4609011338169757</v>
      </c>
      <c r="AN181" s="56">
        <f t="shared" ref="AN181:AT190" si="190">$AU181+$AB$7*SIN(AO181)</f>
        <v>4.6419032627069896</v>
      </c>
      <c r="AO181" s="56">
        <f t="shared" si="190"/>
        <v>4.641903262678845</v>
      </c>
      <c r="AP181" s="56">
        <f t="shared" si="190"/>
        <v>4.6419032640150242</v>
      </c>
      <c r="AQ181" s="56">
        <f t="shared" si="190"/>
        <v>4.6419032005791268</v>
      </c>
      <c r="AR181" s="56">
        <f t="shared" si="190"/>
        <v>4.6419062122994434</v>
      </c>
      <c r="AS181" s="56">
        <f t="shared" si="190"/>
        <v>4.641763367537874</v>
      </c>
      <c r="AT181" s="56">
        <f t="shared" si="190"/>
        <v>4.648890695841466</v>
      </c>
      <c r="AU181" s="56">
        <f t="shared" si="172"/>
        <v>4.940240968649249</v>
      </c>
      <c r="AV181" s="56"/>
      <c r="AW181" s="56"/>
      <c r="AX181" s="56"/>
      <c r="AY181" s="56"/>
      <c r="AZ181" s="56">
        <f t="shared" si="173"/>
        <v>9.3534390021525997E-6</v>
      </c>
      <c r="BA181" s="56">
        <f t="shared" si="174"/>
        <v>1.9106057109539908E-2</v>
      </c>
      <c r="BB181" s="56">
        <f t="shared" si="175"/>
        <v>0.92021126433631917</v>
      </c>
      <c r="BC181" s="56">
        <f t="shared" si="176"/>
        <v>0.91482655755371323</v>
      </c>
      <c r="BD181" s="56">
        <f t="shared" si="177"/>
        <v>0.22634875228547488</v>
      </c>
      <c r="BE181" s="56">
        <f t="shared" si="178"/>
        <v>1.9096997248841066</v>
      </c>
      <c r="BF181" s="56">
        <f t="shared" si="179"/>
        <v>1.4128142189198281</v>
      </c>
      <c r="BG181" s="56">
        <f t="shared" ref="BG181:BM190" si="191">$BN181+$BB$7*SIN(BH181)</f>
        <v>7.954620821984105</v>
      </c>
      <c r="BH181" s="56">
        <f t="shared" si="191"/>
        <v>7.9546208219930081</v>
      </c>
      <c r="BI181" s="56">
        <f t="shared" si="191"/>
        <v>7.9546208216237613</v>
      </c>
      <c r="BJ181" s="56">
        <f t="shared" si="191"/>
        <v>7.9546208369371758</v>
      </c>
      <c r="BK181" s="56">
        <f t="shared" si="191"/>
        <v>7.9546202018573116</v>
      </c>
      <c r="BL181" s="56">
        <f t="shared" si="191"/>
        <v>7.9546465366177985</v>
      </c>
      <c r="BM181" s="56">
        <f t="shared" si="191"/>
        <v>7.9535486929705286</v>
      </c>
      <c r="BN181" s="56">
        <f t="shared" si="180"/>
        <v>7.7158351860564647</v>
      </c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G181" s="56"/>
      <c r="CH181" s="56"/>
      <c r="CI181" s="56"/>
      <c r="CJ181" s="56"/>
      <c r="CK181" s="56"/>
      <c r="CL181" s="56"/>
      <c r="CM181" s="56"/>
      <c r="CN181" s="56"/>
      <c r="CO181" s="56"/>
      <c r="CP181" s="56"/>
      <c r="CQ181" s="56"/>
      <c r="CR181" s="56"/>
      <c r="CS181" s="56"/>
      <c r="CT181" s="56"/>
      <c r="CU181" s="56"/>
      <c r="CV181" s="56"/>
      <c r="CW181" s="56"/>
      <c r="CX181" s="56"/>
    </row>
    <row r="182" spans="1:102" s="62" customFormat="1" ht="12.95" customHeight="1" x14ac:dyDescent="0.2">
      <c r="A182" s="144" t="s">
        <v>46</v>
      </c>
      <c r="B182" s="56"/>
      <c r="C182" s="142">
        <v>42412.740899999997</v>
      </c>
      <c r="D182" s="142"/>
      <c r="E182" s="62">
        <f t="shared" si="153"/>
        <v>-9.0007264168090142</v>
      </c>
      <c r="F182" s="73">
        <f t="shared" si="154"/>
        <v>-9</v>
      </c>
      <c r="G182" s="62">
        <f t="shared" si="155"/>
        <v>-1.923800002259668E-3</v>
      </c>
      <c r="J182" s="62">
        <f>G182</f>
        <v>-1.923800002259668E-3</v>
      </c>
      <c r="P182" s="136"/>
      <c r="Q182" s="137">
        <f t="shared" si="156"/>
        <v>27394.240899999997</v>
      </c>
      <c r="S182" s="63">
        <v>1</v>
      </c>
      <c r="X182" s="138">
        <f t="shared" si="157"/>
        <v>3.3759698632372111E-4</v>
      </c>
      <c r="Y182" s="73">
        <f t="shared" si="158"/>
        <v>1.6450012512396105E-2</v>
      </c>
      <c r="Z182" s="56">
        <f t="shared" si="159"/>
        <v>-9</v>
      </c>
      <c r="AA182" s="56">
        <f t="shared" si="160"/>
        <v>-2.602557527997422E-3</v>
      </c>
      <c r="AB182" s="56">
        <f t="shared" si="161"/>
        <v>1.5603804605796544E-2</v>
      </c>
      <c r="AC182" s="56">
        <f t="shared" si="162"/>
        <v>-1.923800002259668E-3</v>
      </c>
      <c r="AD182" s="56">
        <f t="shared" si="163"/>
        <v>6.78757525737754E-4</v>
      </c>
      <c r="AE182" s="140">
        <f t="shared" si="164"/>
        <v>4.607117787456378E-7</v>
      </c>
      <c r="AF182" s="56">
        <f t="shared" si="165"/>
        <v>-1.923800002259668E-3</v>
      </c>
      <c r="AG182" s="69"/>
      <c r="AH182" s="56">
        <f t="shared" si="166"/>
        <v>-1.7527604608056212E-2</v>
      </c>
      <c r="AI182" s="56">
        <f t="shared" si="167"/>
        <v>0.89302828450550487</v>
      </c>
      <c r="AJ182" s="56">
        <f t="shared" si="168"/>
        <v>-0.24864755654438711</v>
      </c>
      <c r="AK182" s="56">
        <f t="shared" si="169"/>
        <v>-0.27929573473847563</v>
      </c>
      <c r="AL182" s="56">
        <f t="shared" si="170"/>
        <v>-1.9365667076438815</v>
      </c>
      <c r="AM182" s="56">
        <f t="shared" si="171"/>
        <v>-1.4538426990684423</v>
      </c>
      <c r="AN182" s="56">
        <f t="shared" si="190"/>
        <v>4.6467353136505514</v>
      </c>
      <c r="AO182" s="56">
        <f t="shared" si="190"/>
        <v>4.6467353136297609</v>
      </c>
      <c r="AP182" s="56">
        <f t="shared" si="190"/>
        <v>4.6467353146893267</v>
      </c>
      <c r="AQ182" s="56">
        <f t="shared" si="190"/>
        <v>4.6467352606894474</v>
      </c>
      <c r="AR182" s="56">
        <f t="shared" si="190"/>
        <v>4.6467380128052405</v>
      </c>
      <c r="AS182" s="56">
        <f t="shared" si="190"/>
        <v>4.6465978969844377</v>
      </c>
      <c r="AT182" s="56">
        <f t="shared" si="190"/>
        <v>4.6541576669350428</v>
      </c>
      <c r="AU182" s="56">
        <f t="shared" si="172"/>
        <v>4.9451713159252888</v>
      </c>
      <c r="AV182" s="56"/>
      <c r="AW182" s="56"/>
      <c r="AX182" s="56"/>
      <c r="AY182" s="56"/>
      <c r="AZ182" s="56">
        <f t="shared" si="173"/>
        <v>3.3759698632372111E-4</v>
      </c>
      <c r="BA182" s="56">
        <f t="shared" si="174"/>
        <v>1.9052570040393527E-2</v>
      </c>
      <c r="BB182" s="56">
        <f t="shared" si="175"/>
        <v>0.91704849381768405</v>
      </c>
      <c r="BC182" s="56">
        <f t="shared" si="176"/>
        <v>0.90907988363382486</v>
      </c>
      <c r="BD182" s="56">
        <f t="shared" si="177"/>
        <v>0.22520889774181924</v>
      </c>
      <c r="BE182" s="56">
        <f t="shared" si="178"/>
        <v>1.9237077648335548</v>
      </c>
      <c r="BF182" s="56">
        <f t="shared" si="179"/>
        <v>1.4340086445099047</v>
      </c>
      <c r="BG182" s="56">
        <f t="shared" si="191"/>
        <v>7.9694240183923775</v>
      </c>
      <c r="BH182" s="56">
        <f t="shared" si="191"/>
        <v>7.9694240183959346</v>
      </c>
      <c r="BI182" s="56">
        <f t="shared" si="191"/>
        <v>7.9694240182672722</v>
      </c>
      <c r="BJ182" s="56">
        <f t="shared" si="191"/>
        <v>7.969424022921392</v>
      </c>
      <c r="BK182" s="56">
        <f t="shared" si="191"/>
        <v>7.9694238545662577</v>
      </c>
      <c r="BL182" s="56">
        <f t="shared" si="191"/>
        <v>7.9694299443814174</v>
      </c>
      <c r="BM182" s="56">
        <f t="shared" si="191"/>
        <v>7.9692094571097094</v>
      </c>
      <c r="BN182" s="56">
        <f t="shared" si="180"/>
        <v>7.731021476401291</v>
      </c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G182" s="56"/>
      <c r="CH182" s="56"/>
      <c r="CI182" s="56"/>
      <c r="CJ182" s="56"/>
      <c r="CK182" s="56"/>
      <c r="CL182" s="56"/>
      <c r="CM182" s="56"/>
      <c r="CN182" s="56"/>
      <c r="CO182" s="56"/>
      <c r="CP182" s="56"/>
      <c r="CQ182" s="56"/>
      <c r="CR182" s="56"/>
      <c r="CS182" s="56"/>
      <c r="CT182" s="56"/>
      <c r="CU182" s="56"/>
      <c r="CV182" s="56"/>
      <c r="CW182" s="56"/>
      <c r="CX182" s="56"/>
    </row>
    <row r="183" spans="1:102" s="62" customFormat="1" ht="12.95" customHeight="1" x14ac:dyDescent="0.2">
      <c r="A183" s="144" t="s">
        <v>34</v>
      </c>
      <c r="B183" s="56"/>
      <c r="C183" s="142">
        <v>42436.588000000003</v>
      </c>
      <c r="D183" s="142"/>
      <c r="E183" s="62">
        <f t="shared" si="153"/>
        <v>3.8137071305475046E-3</v>
      </c>
      <c r="F183" s="73">
        <f t="shared" si="154"/>
        <v>0</v>
      </c>
      <c r="G183" s="62">
        <f t="shared" si="155"/>
        <v>1.0100000006787013E-2</v>
      </c>
      <c r="I183" s="62">
        <f t="shared" ref="I183:I188" si="192">G183</f>
        <v>1.0100000006787013E-2</v>
      </c>
      <c r="P183" s="136"/>
      <c r="Q183" s="137">
        <f t="shared" si="156"/>
        <v>27418.088000000003</v>
      </c>
      <c r="S183" s="63">
        <v>0.1</v>
      </c>
      <c r="X183" s="138">
        <f t="shared" si="157"/>
        <v>3.8405868157603783E-6</v>
      </c>
      <c r="Y183" s="73">
        <f t="shared" si="158"/>
        <v>1.6297246827561847E-2</v>
      </c>
      <c r="Z183" s="56">
        <f t="shared" si="159"/>
        <v>0</v>
      </c>
      <c r="AA183" s="56">
        <f t="shared" si="160"/>
        <v>-2.6904068266605866E-3</v>
      </c>
      <c r="AB183" s="56">
        <f t="shared" si="161"/>
        <v>2.7790406833447599E-2</v>
      </c>
      <c r="AC183" s="56">
        <f t="shared" si="162"/>
        <v>1.0100000006787013E-2</v>
      </c>
      <c r="AD183" s="56">
        <f t="shared" si="163"/>
        <v>1.27904068334476E-2</v>
      </c>
      <c r="AE183" s="140">
        <f t="shared" si="164"/>
        <v>1.6359450696510308E-5</v>
      </c>
      <c r="AF183" s="56">
        <f t="shared" si="165"/>
        <v>1.0100000006787013E-2</v>
      </c>
      <c r="AG183" s="69"/>
      <c r="AH183" s="56">
        <f t="shared" si="166"/>
        <v>-1.7690406826660586E-2</v>
      </c>
      <c r="AI183" s="56">
        <f t="shared" si="167"/>
        <v>0.89445383591386207</v>
      </c>
      <c r="AJ183" s="56">
        <f t="shared" si="168"/>
        <v>-0.25358329509634703</v>
      </c>
      <c r="AK183" s="56">
        <f t="shared" si="169"/>
        <v>-0.27983756467930143</v>
      </c>
      <c r="AL183" s="56">
        <f t="shared" si="170"/>
        <v>-1.9314675718170415</v>
      </c>
      <c r="AM183" s="56">
        <f t="shared" si="171"/>
        <v>-1.445933514629606</v>
      </c>
      <c r="AN183" s="56">
        <f t="shared" si="190"/>
        <v>4.652179552851976</v>
      </c>
      <c r="AO183" s="56">
        <f t="shared" si="190"/>
        <v>4.6521795528377545</v>
      </c>
      <c r="AP183" s="56">
        <f t="shared" si="190"/>
        <v>4.6521795536280237</v>
      </c>
      <c r="AQ183" s="56">
        <f t="shared" si="190"/>
        <v>4.652179509715844</v>
      </c>
      <c r="AR183" s="56">
        <f t="shared" si="190"/>
        <v>4.652181949792821</v>
      </c>
      <c r="AS183" s="56">
        <f t="shared" si="190"/>
        <v>4.6520465109511431</v>
      </c>
      <c r="AT183" s="56">
        <f t="shared" si="190"/>
        <v>4.6600914646892999</v>
      </c>
      <c r="AU183" s="56">
        <f t="shared" si="172"/>
        <v>4.9507179566108324</v>
      </c>
      <c r="AV183" s="56"/>
      <c r="AW183" s="56"/>
      <c r="AX183" s="56"/>
      <c r="AY183" s="56"/>
      <c r="AZ183" s="56">
        <f t="shared" si="173"/>
        <v>3.8405868157603783E-6</v>
      </c>
      <c r="BA183" s="56">
        <f t="shared" si="174"/>
        <v>1.8987653654222433E-2</v>
      </c>
      <c r="BB183" s="56">
        <f t="shared" si="175"/>
        <v>0.91353546204170422</v>
      </c>
      <c r="BC183" s="56">
        <f t="shared" si="176"/>
        <v>0.90245097412386832</v>
      </c>
      <c r="BD183" s="56">
        <f t="shared" si="177"/>
        <v>0.22388363869577074</v>
      </c>
      <c r="BE183" s="56">
        <f t="shared" si="178"/>
        <v>1.939352469821771</v>
      </c>
      <c r="BF183" s="56">
        <f t="shared" si="179"/>
        <v>1.4581884583442892</v>
      </c>
      <c r="BG183" s="56">
        <f t="shared" si="191"/>
        <v>7.9860170871865446</v>
      </c>
      <c r="BH183" s="56">
        <f t="shared" si="191"/>
        <v>7.9860170871622742</v>
      </c>
      <c r="BI183" s="56">
        <f t="shared" si="191"/>
        <v>7.9860170879304135</v>
      </c>
      <c r="BJ183" s="56">
        <f t="shared" si="191"/>
        <v>7.9860170636195216</v>
      </c>
      <c r="BK183" s="56">
        <f t="shared" si="191"/>
        <v>7.986017833034281</v>
      </c>
      <c r="BL183" s="56">
        <f t="shared" si="191"/>
        <v>7.9859934796851215</v>
      </c>
      <c r="BM183" s="56">
        <f t="shared" si="191"/>
        <v>7.9867621524931742</v>
      </c>
      <c r="BN183" s="56">
        <f t="shared" si="180"/>
        <v>7.748106053039221</v>
      </c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G183" s="56"/>
      <c r="CH183" s="56"/>
      <c r="CI183" s="56"/>
      <c r="CJ183" s="56"/>
      <c r="CK183" s="56"/>
      <c r="CL183" s="56"/>
      <c r="CM183" s="56"/>
      <c r="CN183" s="56"/>
      <c r="CO183" s="56"/>
      <c r="CP183" s="56"/>
      <c r="CQ183" s="56"/>
      <c r="CR183" s="56"/>
      <c r="CS183" s="56"/>
      <c r="CT183" s="56"/>
      <c r="CU183" s="56"/>
      <c r="CV183" s="56"/>
      <c r="CW183" s="56"/>
      <c r="CX183" s="56"/>
    </row>
    <row r="184" spans="1:102" s="62" customFormat="1" ht="12.95" customHeight="1" x14ac:dyDescent="0.2">
      <c r="A184" s="145" t="s">
        <v>63</v>
      </c>
      <c r="B184" s="143"/>
      <c r="C184" s="142">
        <v>42460.411999999997</v>
      </c>
      <c r="D184" s="142"/>
      <c r="E184" s="62">
        <f t="shared" si="153"/>
        <v>8.9996313919902775</v>
      </c>
      <c r="F184" s="73">
        <f t="shared" si="154"/>
        <v>9</v>
      </c>
      <c r="G184" s="62">
        <f t="shared" si="155"/>
        <v>-9.7619999723974615E-4</v>
      </c>
      <c r="I184" s="62">
        <f t="shared" si="192"/>
        <v>-9.7619999723974615E-4</v>
      </c>
      <c r="P184" s="136"/>
      <c r="Q184" s="137">
        <f t="shared" si="156"/>
        <v>27441.911999999997</v>
      </c>
      <c r="S184" s="63">
        <v>0.1</v>
      </c>
      <c r="X184" s="138">
        <f t="shared" si="157"/>
        <v>2.9296189349523415E-5</v>
      </c>
      <c r="Y184" s="73">
        <f t="shared" si="158"/>
        <v>1.6139929632300751E-2</v>
      </c>
      <c r="Z184" s="56">
        <f t="shared" si="159"/>
        <v>9</v>
      </c>
      <c r="AA184" s="56">
        <f t="shared" si="160"/>
        <v>-2.7778571873920514E-3</v>
      </c>
      <c r="AB184" s="56">
        <f t="shared" si="161"/>
        <v>1.6876743791704108E-2</v>
      </c>
      <c r="AC184" s="56">
        <f t="shared" si="162"/>
        <v>-9.7619999723974615E-4</v>
      </c>
      <c r="AD184" s="56">
        <f t="shared" si="163"/>
        <v>1.8016571901523053E-3</v>
      </c>
      <c r="AE184" s="140">
        <f t="shared" si="164"/>
        <v>3.2459686308275002E-7</v>
      </c>
      <c r="AF184" s="56">
        <f t="shared" si="165"/>
        <v>-9.7619999723974615E-4</v>
      </c>
      <c r="AG184" s="69"/>
      <c r="AH184" s="56">
        <f t="shared" si="166"/>
        <v>-1.7852943788943854E-2</v>
      </c>
      <c r="AI184" s="56">
        <f t="shared" si="167"/>
        <v>0.8958867077327104</v>
      </c>
      <c r="AJ184" s="56">
        <f t="shared" si="168"/>
        <v>-0.25852820680350541</v>
      </c>
      <c r="AK184" s="56">
        <f t="shared" si="169"/>
        <v>-0.28037381784361765</v>
      </c>
      <c r="AL184" s="56">
        <f t="shared" si="170"/>
        <v>-1.9263521145487874</v>
      </c>
      <c r="AM184" s="56">
        <f t="shared" si="171"/>
        <v>-1.4380573931770273</v>
      </c>
      <c r="AN184" s="56">
        <f t="shared" si="190"/>
        <v>4.6576324981167136</v>
      </c>
      <c r="AO184" s="56">
        <f t="shared" si="190"/>
        <v>4.6576324981074393</v>
      </c>
      <c r="AP184" s="56">
        <f t="shared" si="190"/>
        <v>4.657632498674074</v>
      </c>
      <c r="AQ184" s="56">
        <f t="shared" si="190"/>
        <v>4.657632464056471</v>
      </c>
      <c r="AR184" s="56">
        <f t="shared" si="190"/>
        <v>4.6576345789997902</v>
      </c>
      <c r="AS184" s="56">
        <f t="shared" si="190"/>
        <v>4.657505517169275</v>
      </c>
      <c r="AT184" s="56">
        <f t="shared" si="190"/>
        <v>4.6660342036094375</v>
      </c>
      <c r="AU184" s="56">
        <f t="shared" si="172"/>
        <v>4.9562645972963768</v>
      </c>
      <c r="AV184" s="56"/>
      <c r="AW184" s="56"/>
      <c r="AX184" s="56"/>
      <c r="AY184" s="56"/>
      <c r="AZ184" s="56">
        <f t="shared" si="173"/>
        <v>2.9296189349523415E-5</v>
      </c>
      <c r="BA184" s="56">
        <f t="shared" si="174"/>
        <v>1.8917786819692802E-2</v>
      </c>
      <c r="BB184" s="56">
        <f t="shared" si="175"/>
        <v>0.91007008282380264</v>
      </c>
      <c r="BC184" s="56">
        <f t="shared" si="176"/>
        <v>0.89565414312715408</v>
      </c>
      <c r="BD184" s="56">
        <f t="shared" si="177"/>
        <v>0.22251429166838313</v>
      </c>
      <c r="BE184" s="56">
        <f t="shared" si="178"/>
        <v>1.9548781224840792</v>
      </c>
      <c r="BF184" s="56">
        <f t="shared" si="179"/>
        <v>1.4827358490208686</v>
      </c>
      <c r="BG184" s="56">
        <f t="shared" si="191"/>
        <v>8.002546901040871</v>
      </c>
      <c r="BH184" s="56">
        <f t="shared" si="191"/>
        <v>8.0025469009408265</v>
      </c>
      <c r="BI184" s="56">
        <f t="shared" si="191"/>
        <v>8.0025469037570218</v>
      </c>
      <c r="BJ184" s="56">
        <f t="shared" si="191"/>
        <v>8.0025468244825841</v>
      </c>
      <c r="BK184" s="56">
        <f t="shared" si="191"/>
        <v>8.0025490560006318</v>
      </c>
      <c r="BL184" s="56">
        <f t="shared" si="191"/>
        <v>8.002486227664301</v>
      </c>
      <c r="BM184" s="56">
        <f t="shared" si="191"/>
        <v>8.0042451899702538</v>
      </c>
      <c r="BN184" s="56">
        <f t="shared" si="180"/>
        <v>7.76519062967715</v>
      </c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G184" s="56"/>
      <c r="CH184" s="56"/>
      <c r="CI184" s="56"/>
      <c r="CJ184" s="56"/>
      <c r="CK184" s="56"/>
      <c r="CL184" s="56"/>
      <c r="CM184" s="56"/>
      <c r="CN184" s="56"/>
      <c r="CO184" s="56"/>
      <c r="CP184" s="56"/>
      <c r="CQ184" s="56"/>
      <c r="CR184" s="56"/>
      <c r="CS184" s="56"/>
      <c r="CT184" s="56"/>
      <c r="CU184" s="56"/>
      <c r="CV184" s="56"/>
      <c r="CW184" s="56"/>
      <c r="CX184" s="56"/>
    </row>
    <row r="185" spans="1:102" s="62" customFormat="1" ht="12.95" customHeight="1" x14ac:dyDescent="0.2">
      <c r="A185" s="142" t="s">
        <v>187</v>
      </c>
      <c r="B185" s="143" t="s">
        <v>131</v>
      </c>
      <c r="C185" s="142">
        <v>42722.606</v>
      </c>
      <c r="D185" s="142" t="s">
        <v>150</v>
      </c>
      <c r="E185" s="62">
        <f t="shared" si="153"/>
        <v>108.00271324494565</v>
      </c>
      <c r="F185" s="73">
        <f t="shared" si="154"/>
        <v>108</v>
      </c>
      <c r="G185" s="62">
        <f t="shared" si="155"/>
        <v>7.1856000067782588E-3</v>
      </c>
      <c r="I185" s="62">
        <f t="shared" si="192"/>
        <v>7.1856000067782588E-3</v>
      </c>
      <c r="P185" s="136"/>
      <c r="Q185" s="137">
        <f t="shared" si="156"/>
        <v>27704.106</v>
      </c>
      <c r="S185" s="63">
        <v>0.1</v>
      </c>
      <c r="X185" s="138">
        <f t="shared" si="157"/>
        <v>4.8250219207103179E-6</v>
      </c>
      <c r="Y185" s="73">
        <f t="shared" si="158"/>
        <v>1.4131837780357794E-2</v>
      </c>
      <c r="Z185" s="56">
        <f t="shared" si="159"/>
        <v>108</v>
      </c>
      <c r="AA185" s="56">
        <f t="shared" si="160"/>
        <v>-3.7117186427559068E-3</v>
      </c>
      <c r="AB185" s="56">
        <f t="shared" si="161"/>
        <v>2.680718085445501E-2</v>
      </c>
      <c r="AC185" s="56">
        <f t="shared" si="162"/>
        <v>7.1856000067782588E-3</v>
      </c>
      <c r="AD185" s="56">
        <f t="shared" si="163"/>
        <v>1.0897318649534166E-2</v>
      </c>
      <c r="AE185" s="140">
        <f t="shared" si="164"/>
        <v>1.1875155374948514E-5</v>
      </c>
      <c r="AF185" s="56">
        <f t="shared" si="165"/>
        <v>7.1856000067782588E-3</v>
      </c>
      <c r="AG185" s="69"/>
      <c r="AH185" s="56">
        <f t="shared" si="166"/>
        <v>-1.9621580847676751E-2</v>
      </c>
      <c r="AI185" s="56">
        <f t="shared" si="167"/>
        <v>0.91213683554028591</v>
      </c>
      <c r="AJ185" s="56">
        <f t="shared" si="168"/>
        <v>-0.31350080085313359</v>
      </c>
      <c r="AK185" s="56">
        <f t="shared" si="169"/>
        <v>-0.28588305247087559</v>
      </c>
      <c r="AL185" s="56">
        <f t="shared" si="170"/>
        <v>-1.868972963969012</v>
      </c>
      <c r="AM185" s="56">
        <f t="shared" si="171"/>
        <v>-1.3535028063096817</v>
      </c>
      <c r="AN185" s="56">
        <f t="shared" si="190"/>
        <v>4.7182023492358338</v>
      </c>
      <c r="AO185" s="56">
        <f t="shared" si="190"/>
        <v>4.7182023492358338</v>
      </c>
      <c r="AP185" s="56">
        <f t="shared" si="190"/>
        <v>4.71820234923611</v>
      </c>
      <c r="AQ185" s="56">
        <f t="shared" si="190"/>
        <v>4.7182023493949563</v>
      </c>
      <c r="AR185" s="56">
        <f t="shared" si="190"/>
        <v>4.7182024407558867</v>
      </c>
      <c r="AS185" s="56">
        <f t="shared" si="190"/>
        <v>4.7182547514920792</v>
      </c>
      <c r="AT185" s="56">
        <f t="shared" si="190"/>
        <v>4.7319907675739019</v>
      </c>
      <c r="AU185" s="56">
        <f t="shared" si="172"/>
        <v>5.0172776448373657</v>
      </c>
      <c r="AV185" s="56"/>
      <c r="AW185" s="56"/>
      <c r="AX185" s="56"/>
      <c r="AY185" s="56"/>
      <c r="AZ185" s="56">
        <f t="shared" si="173"/>
        <v>4.8250219207103179E-6</v>
      </c>
      <c r="BA185" s="56">
        <f t="shared" si="174"/>
        <v>1.78435564231137E-2</v>
      </c>
      <c r="BB185" s="56">
        <f t="shared" si="175"/>
        <v>0.87505018834072301</v>
      </c>
      <c r="BC185" s="56">
        <f t="shared" si="176"/>
        <v>0.81131602238479505</v>
      </c>
      <c r="BD185" s="56">
        <f t="shared" si="177"/>
        <v>0.20490862491928249</v>
      </c>
      <c r="BE185" s="56">
        <f t="shared" si="178"/>
        <v>2.118378229118377</v>
      </c>
      <c r="BF185" s="56">
        <f t="shared" si="179"/>
        <v>1.7810368490005619</v>
      </c>
      <c r="BG185" s="56">
        <f t="shared" si="191"/>
        <v>8.1804447793963355</v>
      </c>
      <c r="BH185" s="56">
        <f t="shared" si="191"/>
        <v>8.1804447454261648</v>
      </c>
      <c r="BI185" s="56">
        <f t="shared" si="191"/>
        <v>8.1804451867872796</v>
      </c>
      <c r="BJ185" s="56">
        <f t="shared" si="191"/>
        <v>8.1804394523104911</v>
      </c>
      <c r="BK185" s="56">
        <f t="shared" si="191"/>
        <v>8.1805139511369518</v>
      </c>
      <c r="BL185" s="56">
        <f t="shared" si="191"/>
        <v>8.1795448274423013</v>
      </c>
      <c r="BM185" s="56">
        <f t="shared" si="191"/>
        <v>8.1919425053755752</v>
      </c>
      <c r="BN185" s="56">
        <f t="shared" si="180"/>
        <v>7.9531209726943777</v>
      </c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G185" s="56"/>
      <c r="CH185" s="56"/>
      <c r="CI185" s="56"/>
      <c r="CJ185" s="56"/>
      <c r="CK185" s="56"/>
      <c r="CL185" s="56"/>
      <c r="CM185" s="56"/>
      <c r="CN185" s="56"/>
      <c r="CO185" s="56"/>
      <c r="CP185" s="56"/>
      <c r="CQ185" s="56"/>
      <c r="CR185" s="56"/>
      <c r="CS185" s="56"/>
      <c r="CT185" s="56"/>
      <c r="CU185" s="56"/>
      <c r="CV185" s="56"/>
      <c r="CW185" s="56"/>
      <c r="CX185" s="56"/>
    </row>
    <row r="186" spans="1:102" s="62" customFormat="1" ht="12.95" customHeight="1" x14ac:dyDescent="0.2">
      <c r="A186" s="142" t="s">
        <v>187</v>
      </c>
      <c r="B186" s="143" t="s">
        <v>131</v>
      </c>
      <c r="C186" s="142">
        <v>42751.735999999997</v>
      </c>
      <c r="D186" s="142" t="s">
        <v>150</v>
      </c>
      <c r="E186" s="62">
        <f t="shared" si="153"/>
        <v>119.00204875367695</v>
      </c>
      <c r="F186" s="73">
        <f t="shared" si="154"/>
        <v>119</v>
      </c>
      <c r="G186" s="62">
        <f t="shared" si="155"/>
        <v>5.4258000018307939E-3</v>
      </c>
      <c r="I186" s="62">
        <f t="shared" si="192"/>
        <v>5.4258000018307939E-3</v>
      </c>
      <c r="P186" s="136"/>
      <c r="Q186" s="137">
        <f t="shared" si="156"/>
        <v>27733.235999999997</v>
      </c>
      <c r="S186" s="63">
        <v>0.1</v>
      </c>
      <c r="X186" s="138">
        <f t="shared" si="157"/>
        <v>7.1471484745547414E-6</v>
      </c>
      <c r="Y186" s="73">
        <f t="shared" si="158"/>
        <v>1.3879880953983275E-2</v>
      </c>
      <c r="Z186" s="56">
        <f t="shared" si="159"/>
        <v>119</v>
      </c>
      <c r="AA186" s="56">
        <f t="shared" si="160"/>
        <v>-3.8120930785894777E-3</v>
      </c>
      <c r="AB186" s="56">
        <f t="shared" si="161"/>
        <v>2.5241506616263717E-2</v>
      </c>
      <c r="AC186" s="56">
        <f t="shared" si="162"/>
        <v>5.4258000018307939E-3</v>
      </c>
      <c r="AD186" s="56">
        <f t="shared" si="163"/>
        <v>9.2378930804202716E-3</v>
      </c>
      <c r="AE186" s="140">
        <f t="shared" si="164"/>
        <v>8.5338668565276734E-6</v>
      </c>
      <c r="AF186" s="56">
        <f t="shared" si="165"/>
        <v>5.4258000018307939E-3</v>
      </c>
      <c r="AG186" s="69"/>
      <c r="AH186" s="56">
        <f t="shared" si="166"/>
        <v>-1.9815706614432924E-2</v>
      </c>
      <c r="AI186" s="56">
        <f t="shared" si="167"/>
        <v>0.91399827174569981</v>
      </c>
      <c r="AJ186" s="56">
        <f t="shared" si="168"/>
        <v>-0.31967093296528137</v>
      </c>
      <c r="AK186" s="56">
        <f t="shared" si="169"/>
        <v>-0.28644852608490357</v>
      </c>
      <c r="AL186" s="56">
        <f t="shared" si="170"/>
        <v>-1.8624682393939012</v>
      </c>
      <c r="AM186" s="56">
        <f t="shared" si="171"/>
        <v>-1.3443325502612482</v>
      </c>
      <c r="AN186" s="56">
        <f t="shared" si="190"/>
        <v>4.725000306389072</v>
      </c>
      <c r="AO186" s="56">
        <f t="shared" si="190"/>
        <v>4.7250003063890897</v>
      </c>
      <c r="AP186" s="56">
        <f t="shared" si="190"/>
        <v>4.7250003063936585</v>
      </c>
      <c r="AQ186" s="56">
        <f t="shared" si="190"/>
        <v>4.7250003076051295</v>
      </c>
      <c r="AR186" s="56">
        <f t="shared" si="190"/>
        <v>4.7250006288010793</v>
      </c>
      <c r="AS186" s="56">
        <f t="shared" si="190"/>
        <v>4.7250855005299517</v>
      </c>
      <c r="AT186" s="56">
        <f t="shared" si="190"/>
        <v>4.7393851852077216</v>
      </c>
      <c r="AU186" s="56">
        <f t="shared" si="172"/>
        <v>5.0240568723419203</v>
      </c>
      <c r="AV186" s="56"/>
      <c r="AW186" s="56"/>
      <c r="AX186" s="56"/>
      <c r="AY186" s="56"/>
      <c r="AZ186" s="56">
        <f t="shared" si="173"/>
        <v>7.1471484745547414E-6</v>
      </c>
      <c r="BA186" s="56">
        <f t="shared" si="174"/>
        <v>1.7691974032572753E-2</v>
      </c>
      <c r="BB186" s="56">
        <f t="shared" si="175"/>
        <v>0.87150264808462263</v>
      </c>
      <c r="BC186" s="56">
        <f t="shared" si="176"/>
        <v>0.80101792921871262</v>
      </c>
      <c r="BD186" s="56">
        <f t="shared" si="177"/>
        <v>0.20270281337646906</v>
      </c>
      <c r="BE186" s="56">
        <f t="shared" si="178"/>
        <v>2.1357842700473584</v>
      </c>
      <c r="BF186" s="56">
        <f t="shared" si="179"/>
        <v>1.8179192768823937</v>
      </c>
      <c r="BG186" s="56">
        <f t="shared" si="191"/>
        <v>8.1997942057812914</v>
      </c>
      <c r="BH186" s="56">
        <f t="shared" si="191"/>
        <v>8.1997941569264992</v>
      </c>
      <c r="BI186" s="56">
        <f t="shared" si="191"/>
        <v>8.1997947574715084</v>
      </c>
      <c r="BJ186" s="56">
        <f t="shared" si="191"/>
        <v>8.1997873752334964</v>
      </c>
      <c r="BK186" s="56">
        <f t="shared" si="191"/>
        <v>8.1998781113713957</v>
      </c>
      <c r="BL186" s="56">
        <f t="shared" si="191"/>
        <v>8.1987612701974957</v>
      </c>
      <c r="BM186" s="56">
        <f t="shared" si="191"/>
        <v>8.2122756058357531</v>
      </c>
      <c r="BN186" s="56">
        <f t="shared" si="180"/>
        <v>7.9740021219185149</v>
      </c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  <c r="BY186" s="56"/>
      <c r="BZ186" s="56"/>
      <c r="CA186" s="56"/>
      <c r="CB186" s="56"/>
      <c r="CC186" s="56"/>
      <c r="CD186" s="56"/>
      <c r="CE186" s="56"/>
      <c r="CG186" s="56"/>
      <c r="CH186" s="56"/>
      <c r="CI186" s="56"/>
      <c r="CJ186" s="56"/>
      <c r="CK186" s="56"/>
      <c r="CL186" s="56"/>
      <c r="CM186" s="56"/>
      <c r="CN186" s="56"/>
      <c r="CO186" s="56"/>
      <c r="CP186" s="56"/>
      <c r="CQ186" s="56"/>
      <c r="CR186" s="56"/>
      <c r="CS186" s="56"/>
      <c r="CT186" s="56"/>
      <c r="CU186" s="56"/>
      <c r="CV186" s="56"/>
      <c r="CW186" s="56"/>
      <c r="CX186" s="56"/>
    </row>
    <row r="187" spans="1:102" s="62" customFormat="1" ht="12.95" customHeight="1" x14ac:dyDescent="0.2">
      <c r="A187" s="142" t="s">
        <v>187</v>
      </c>
      <c r="B187" s="143" t="s">
        <v>131</v>
      </c>
      <c r="C187" s="142">
        <v>42751.741999999998</v>
      </c>
      <c r="D187" s="142" t="s">
        <v>150</v>
      </c>
      <c r="E187" s="62">
        <f t="shared" si="153"/>
        <v>119.0043143222683</v>
      </c>
      <c r="F187" s="73">
        <f t="shared" si="154"/>
        <v>119</v>
      </c>
      <c r="G187" s="62">
        <f t="shared" si="155"/>
        <v>1.1425800003053155E-2</v>
      </c>
      <c r="I187" s="62">
        <f t="shared" si="192"/>
        <v>1.1425800003053155E-2</v>
      </c>
      <c r="P187" s="136"/>
      <c r="Q187" s="137">
        <f t="shared" si="156"/>
        <v>27733.241999999998</v>
      </c>
      <c r="S187" s="63">
        <v>0.1</v>
      </c>
      <c r="X187" s="138">
        <f t="shared" si="157"/>
        <v>6.0225133137180839E-7</v>
      </c>
      <c r="Y187" s="73">
        <f t="shared" si="158"/>
        <v>1.3879880953983275E-2</v>
      </c>
      <c r="Z187" s="56">
        <f t="shared" si="159"/>
        <v>119</v>
      </c>
      <c r="AA187" s="56">
        <f t="shared" si="160"/>
        <v>-3.8120930785894777E-3</v>
      </c>
      <c r="AB187" s="56">
        <f t="shared" si="161"/>
        <v>3.1241506617486078E-2</v>
      </c>
      <c r="AC187" s="56">
        <f t="shared" si="162"/>
        <v>1.1425800003053155E-2</v>
      </c>
      <c r="AD187" s="56">
        <f t="shared" si="163"/>
        <v>1.5237893081642633E-2</v>
      </c>
      <c r="AE187" s="140">
        <f t="shared" si="164"/>
        <v>2.321933855675724E-5</v>
      </c>
      <c r="AF187" s="56">
        <f t="shared" si="165"/>
        <v>1.1425800003053155E-2</v>
      </c>
      <c r="AG187" s="69"/>
      <c r="AH187" s="56">
        <f t="shared" si="166"/>
        <v>-1.9815706614432924E-2</v>
      </c>
      <c r="AI187" s="56">
        <f t="shared" si="167"/>
        <v>0.91399827174569981</v>
      </c>
      <c r="AJ187" s="56">
        <f t="shared" si="168"/>
        <v>-0.31967093296528137</v>
      </c>
      <c r="AK187" s="56">
        <f t="shared" si="169"/>
        <v>-0.28644852608490357</v>
      </c>
      <c r="AL187" s="56">
        <f t="shared" si="170"/>
        <v>-1.8624682393939012</v>
      </c>
      <c r="AM187" s="56">
        <f t="shared" si="171"/>
        <v>-1.3443325502612482</v>
      </c>
      <c r="AN187" s="56">
        <f t="shared" si="190"/>
        <v>4.725000306389072</v>
      </c>
      <c r="AO187" s="56">
        <f t="shared" si="190"/>
        <v>4.7250003063890897</v>
      </c>
      <c r="AP187" s="56">
        <f t="shared" si="190"/>
        <v>4.7250003063936585</v>
      </c>
      <c r="AQ187" s="56">
        <f t="shared" si="190"/>
        <v>4.7250003076051295</v>
      </c>
      <c r="AR187" s="56">
        <f t="shared" si="190"/>
        <v>4.7250006288010793</v>
      </c>
      <c r="AS187" s="56">
        <f t="shared" si="190"/>
        <v>4.7250855005299517</v>
      </c>
      <c r="AT187" s="56">
        <f t="shared" si="190"/>
        <v>4.7393851852077216</v>
      </c>
      <c r="AU187" s="56">
        <f t="shared" si="172"/>
        <v>5.0240568723419203</v>
      </c>
      <c r="AV187" s="56"/>
      <c r="AW187" s="56"/>
      <c r="AX187" s="56"/>
      <c r="AY187" s="56"/>
      <c r="AZ187" s="56">
        <f t="shared" si="173"/>
        <v>6.0225133137180839E-7</v>
      </c>
      <c r="BA187" s="56">
        <f t="shared" si="174"/>
        <v>1.7691974032572753E-2</v>
      </c>
      <c r="BB187" s="56">
        <f t="shared" si="175"/>
        <v>0.87150264808462263</v>
      </c>
      <c r="BC187" s="56">
        <f t="shared" si="176"/>
        <v>0.80101792921871262</v>
      </c>
      <c r="BD187" s="56">
        <f t="shared" si="177"/>
        <v>0.20270281337646906</v>
      </c>
      <c r="BE187" s="56">
        <f t="shared" si="178"/>
        <v>2.1357842700473584</v>
      </c>
      <c r="BF187" s="56">
        <f t="shared" si="179"/>
        <v>1.8179192768823937</v>
      </c>
      <c r="BG187" s="56">
        <f t="shared" si="191"/>
        <v>8.1997942057812914</v>
      </c>
      <c r="BH187" s="56">
        <f t="shared" si="191"/>
        <v>8.1997941569264992</v>
      </c>
      <c r="BI187" s="56">
        <f t="shared" si="191"/>
        <v>8.1997947574715084</v>
      </c>
      <c r="BJ187" s="56">
        <f t="shared" si="191"/>
        <v>8.1997873752334964</v>
      </c>
      <c r="BK187" s="56">
        <f t="shared" si="191"/>
        <v>8.1998781113713957</v>
      </c>
      <c r="BL187" s="56">
        <f t="shared" si="191"/>
        <v>8.1987612701974957</v>
      </c>
      <c r="BM187" s="56">
        <f t="shared" si="191"/>
        <v>8.2122756058357531</v>
      </c>
      <c r="BN187" s="56">
        <f t="shared" si="180"/>
        <v>7.9740021219185149</v>
      </c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  <c r="CC187" s="56"/>
      <c r="CD187" s="56"/>
      <c r="CE187" s="56"/>
      <c r="CG187" s="56"/>
      <c r="CH187" s="56"/>
      <c r="CI187" s="56"/>
      <c r="CJ187" s="56"/>
      <c r="CK187" s="56"/>
      <c r="CL187" s="56"/>
      <c r="CM187" s="56"/>
      <c r="CN187" s="56"/>
      <c r="CO187" s="56"/>
      <c r="CP187" s="56"/>
      <c r="CQ187" s="56"/>
      <c r="CR187" s="56"/>
      <c r="CS187" s="56"/>
      <c r="CT187" s="56"/>
      <c r="CU187" s="56"/>
      <c r="CV187" s="56"/>
      <c r="CW187" s="56"/>
      <c r="CX187" s="56"/>
    </row>
    <row r="188" spans="1:102" s="62" customFormat="1" ht="12.95" customHeight="1" x14ac:dyDescent="0.2">
      <c r="A188" s="145" t="s">
        <v>64</v>
      </c>
      <c r="B188" s="143"/>
      <c r="C188" s="142">
        <v>42754.387999999999</v>
      </c>
      <c r="D188" s="142"/>
      <c r="E188" s="62">
        <f t="shared" si="153"/>
        <v>120.00343007084751</v>
      </c>
      <c r="F188" s="73">
        <f t="shared" si="154"/>
        <v>120</v>
      </c>
      <c r="G188" s="62">
        <f t="shared" si="155"/>
        <v>9.0840000048046932E-3</v>
      </c>
      <c r="I188" s="62">
        <f t="shared" si="192"/>
        <v>9.0840000048046932E-3</v>
      </c>
      <c r="P188" s="136"/>
      <c r="Q188" s="137">
        <f t="shared" si="156"/>
        <v>27735.887999999999</v>
      </c>
      <c r="S188" s="63">
        <v>0.1</v>
      </c>
      <c r="X188" s="138">
        <f t="shared" si="157"/>
        <v>2.2778791810687503E-6</v>
      </c>
      <c r="Y188" s="73">
        <f t="shared" si="158"/>
        <v>1.3856713259410243E-2</v>
      </c>
      <c r="Z188" s="56">
        <f t="shared" si="159"/>
        <v>120</v>
      </c>
      <c r="AA188" s="56">
        <f t="shared" si="160"/>
        <v>-3.8211824447161973E-3</v>
      </c>
      <c r="AB188" s="56">
        <f t="shared" si="161"/>
        <v>2.8917328735971554E-2</v>
      </c>
      <c r="AC188" s="56">
        <f t="shared" si="162"/>
        <v>9.0840000048046932E-3</v>
      </c>
      <c r="AD188" s="56">
        <f t="shared" si="163"/>
        <v>1.290518244952089E-2</v>
      </c>
      <c r="AE188" s="140">
        <f t="shared" si="164"/>
        <v>1.6654373405542201E-5</v>
      </c>
      <c r="AF188" s="56">
        <f t="shared" si="165"/>
        <v>9.0840000048046932E-3</v>
      </c>
      <c r="AG188" s="69"/>
      <c r="AH188" s="56">
        <f t="shared" si="166"/>
        <v>-1.983332873116686E-2</v>
      </c>
      <c r="AI188" s="56">
        <f t="shared" si="167"/>
        <v>0.91416805222863651</v>
      </c>
      <c r="AJ188" s="56">
        <f t="shared" si="168"/>
        <v>-0.32023243515593697</v>
      </c>
      <c r="AK188" s="56">
        <f t="shared" si="169"/>
        <v>-0.28649944520140713</v>
      </c>
      <c r="AL188" s="56">
        <f t="shared" si="170"/>
        <v>-1.8618755835630898</v>
      </c>
      <c r="AM188" s="56">
        <f t="shared" si="171"/>
        <v>-1.3435010208720186</v>
      </c>
      <c r="AN188" s="56">
        <f t="shared" si="190"/>
        <v>4.7256189905242092</v>
      </c>
      <c r="AO188" s="56">
        <f t="shared" si="190"/>
        <v>4.7256189905242305</v>
      </c>
      <c r="AP188" s="56">
        <f t="shared" si="190"/>
        <v>4.7256189905296972</v>
      </c>
      <c r="AQ188" s="56">
        <f t="shared" si="190"/>
        <v>4.7256189919112837</v>
      </c>
      <c r="AR188" s="56">
        <f t="shared" si="190"/>
        <v>4.7256193410812397</v>
      </c>
      <c r="AS188" s="56">
        <f t="shared" si="190"/>
        <v>4.7257072937262521</v>
      </c>
      <c r="AT188" s="56">
        <f t="shared" si="190"/>
        <v>4.7400580541595358</v>
      </c>
      <c r="AU188" s="56">
        <f t="shared" si="172"/>
        <v>5.024673165751425</v>
      </c>
      <c r="AV188" s="56"/>
      <c r="AW188" s="56"/>
      <c r="AX188" s="56"/>
      <c r="AY188" s="56"/>
      <c r="AZ188" s="56">
        <f t="shared" si="173"/>
        <v>2.2778791810687503E-6</v>
      </c>
      <c r="BA188" s="56">
        <f t="shared" si="174"/>
        <v>1.767789570412644E-2</v>
      </c>
      <c r="BB188" s="56">
        <f t="shared" si="175"/>
        <v>0.871183472379782</v>
      </c>
      <c r="BC188" s="56">
        <f t="shared" si="176"/>
        <v>0.80007384562369865</v>
      </c>
      <c r="BD188" s="56">
        <f t="shared" si="177"/>
        <v>0.2025001289181555</v>
      </c>
      <c r="BE188" s="56">
        <f t="shared" si="178"/>
        <v>2.1373596566278268</v>
      </c>
      <c r="BF188" s="56">
        <f t="shared" si="179"/>
        <v>1.8213150262698481</v>
      </c>
      <c r="BG188" s="56">
        <f t="shared" si="191"/>
        <v>8.201549361372674</v>
      </c>
      <c r="BH188" s="56">
        <f t="shared" si="191"/>
        <v>8.2015493109437312</v>
      </c>
      <c r="BI188" s="56">
        <f t="shared" si="191"/>
        <v>8.2015499278346642</v>
      </c>
      <c r="BJ188" s="56">
        <f t="shared" si="191"/>
        <v>8.2015423814130735</v>
      </c>
      <c r="BK188" s="56">
        <f t="shared" si="191"/>
        <v>8.2016346859271501</v>
      </c>
      <c r="BL188" s="56">
        <f t="shared" si="191"/>
        <v>8.2005040373212754</v>
      </c>
      <c r="BM188" s="56">
        <f t="shared" si="191"/>
        <v>8.214118914056515</v>
      </c>
      <c r="BN188" s="56">
        <f t="shared" si="180"/>
        <v>7.9759004082116176</v>
      </c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  <c r="CC188" s="56"/>
      <c r="CD188" s="56"/>
      <c r="CE188" s="56"/>
      <c r="CG188" s="56"/>
      <c r="CH188" s="56"/>
      <c r="CI188" s="56"/>
      <c r="CJ188" s="56"/>
      <c r="CK188" s="56"/>
      <c r="CL188" s="56"/>
      <c r="CM188" s="56"/>
      <c r="CN188" s="56"/>
      <c r="CO188" s="56"/>
      <c r="CP188" s="56"/>
      <c r="CQ188" s="56"/>
      <c r="CR188" s="56"/>
      <c r="CS188" s="56"/>
      <c r="CT188" s="56"/>
      <c r="CU188" s="56"/>
      <c r="CV188" s="56"/>
      <c r="CW188" s="56"/>
      <c r="CX188" s="56"/>
    </row>
    <row r="189" spans="1:102" s="62" customFormat="1" ht="12.95" customHeight="1" x14ac:dyDescent="0.2">
      <c r="A189" s="144" t="s">
        <v>46</v>
      </c>
      <c r="B189" s="56"/>
      <c r="C189" s="142">
        <v>42778.2232</v>
      </c>
      <c r="D189" s="142"/>
      <c r="E189" s="62">
        <f t="shared" si="153"/>
        <v>129.00347681707996</v>
      </c>
      <c r="F189" s="73">
        <f t="shared" si="154"/>
        <v>129</v>
      </c>
      <c r="G189" s="62">
        <f t="shared" si="155"/>
        <v>9.2078000016044825E-3</v>
      </c>
      <c r="J189" s="62">
        <f>G189</f>
        <v>9.2078000016044825E-3</v>
      </c>
      <c r="P189" s="136"/>
      <c r="Q189" s="137">
        <f t="shared" si="156"/>
        <v>27759.7232</v>
      </c>
      <c r="S189" s="63">
        <v>1</v>
      </c>
      <c r="X189" s="138">
        <f t="shared" si="157"/>
        <v>1.9699995068015212E-5</v>
      </c>
      <c r="Y189" s="73">
        <f t="shared" si="158"/>
        <v>1.3646267650243505E-2</v>
      </c>
      <c r="Z189" s="56">
        <f t="shared" si="159"/>
        <v>129</v>
      </c>
      <c r="AA189" s="56">
        <f t="shared" si="160"/>
        <v>-3.902716981341408E-3</v>
      </c>
      <c r="AB189" s="56">
        <f t="shared" si="161"/>
        <v>2.9199532292422944E-2</v>
      </c>
      <c r="AC189" s="56">
        <f t="shared" si="162"/>
        <v>9.2078000016044825E-3</v>
      </c>
      <c r="AD189" s="56">
        <f t="shared" si="163"/>
        <v>1.311051698294589E-2</v>
      </c>
      <c r="AE189" s="140">
        <f t="shared" si="164"/>
        <v>1.7188565556011261E-4</v>
      </c>
      <c r="AF189" s="56">
        <f t="shared" si="165"/>
        <v>9.2078000016044825E-3</v>
      </c>
      <c r="AG189" s="69"/>
      <c r="AH189" s="56">
        <f t="shared" si="166"/>
        <v>-1.9991732290818461E-2</v>
      </c>
      <c r="AI189" s="56">
        <f t="shared" si="167"/>
        <v>0.91570027556910516</v>
      </c>
      <c r="AJ189" s="56">
        <f t="shared" si="168"/>
        <v>-0.32529025983179999</v>
      </c>
      <c r="AK189" s="56">
        <f t="shared" si="169"/>
        <v>-0.28695402387806895</v>
      </c>
      <c r="AL189" s="56">
        <f t="shared" si="170"/>
        <v>-1.8565317508832535</v>
      </c>
      <c r="AM189" s="56">
        <f t="shared" si="171"/>
        <v>-1.3360330989113178</v>
      </c>
      <c r="AN189" s="56">
        <f t="shared" si="190"/>
        <v>4.7311923278459904</v>
      </c>
      <c r="AO189" s="56">
        <f t="shared" si="190"/>
        <v>4.7311923278461077</v>
      </c>
      <c r="AP189" s="56">
        <f t="shared" si="190"/>
        <v>4.7311923278669044</v>
      </c>
      <c r="AQ189" s="56">
        <f t="shared" si="190"/>
        <v>4.7311923315651647</v>
      </c>
      <c r="AR189" s="56">
        <f t="shared" si="190"/>
        <v>4.7311929892113982</v>
      </c>
      <c r="AS189" s="56">
        <f t="shared" si="190"/>
        <v>4.7313095722994358</v>
      </c>
      <c r="AT189" s="56">
        <f t="shared" si="190"/>
        <v>4.7461187367154194</v>
      </c>
      <c r="AU189" s="56">
        <f t="shared" si="172"/>
        <v>5.0302198064369694</v>
      </c>
      <c r="AV189" s="56"/>
      <c r="AW189" s="56"/>
      <c r="AX189" s="56"/>
      <c r="AY189" s="56"/>
      <c r="AZ189" s="56">
        <f t="shared" si="173"/>
        <v>1.9699995068015212E-5</v>
      </c>
      <c r="BA189" s="56">
        <f t="shared" si="174"/>
        <v>1.7548984631584913E-2</v>
      </c>
      <c r="BB189" s="56">
        <f t="shared" si="175"/>
        <v>0.86833572472274967</v>
      </c>
      <c r="BC189" s="56">
        <f t="shared" si="176"/>
        <v>0.79151955267937513</v>
      </c>
      <c r="BD189" s="56">
        <f t="shared" si="177"/>
        <v>0.20066020685655755</v>
      </c>
      <c r="BE189" s="56">
        <f t="shared" si="178"/>
        <v>2.1514865438437374</v>
      </c>
      <c r="BF189" s="56">
        <f t="shared" si="179"/>
        <v>1.852207176996161</v>
      </c>
      <c r="BG189" s="56">
        <f t="shared" si="191"/>
        <v>8.2173169890346216</v>
      </c>
      <c r="BH189" s="56">
        <f t="shared" si="191"/>
        <v>8.2173169225575453</v>
      </c>
      <c r="BI189" s="56">
        <f t="shared" si="191"/>
        <v>8.2173177019396544</v>
      </c>
      <c r="BJ189" s="56">
        <f t="shared" si="191"/>
        <v>8.2173085643063128</v>
      </c>
      <c r="BK189" s="56">
        <f t="shared" si="191"/>
        <v>8.2174156819643489</v>
      </c>
      <c r="BL189" s="56">
        <f t="shared" si="191"/>
        <v>8.2161580719597946</v>
      </c>
      <c r="BM189" s="56">
        <f t="shared" si="191"/>
        <v>8.2306700840296969</v>
      </c>
      <c r="BN189" s="56">
        <f t="shared" si="180"/>
        <v>7.9929849848495476</v>
      </c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G189" s="56"/>
      <c r="CH189" s="56"/>
      <c r="CI189" s="56"/>
      <c r="CJ189" s="56"/>
      <c r="CK189" s="56"/>
      <c r="CL189" s="56"/>
      <c r="CM189" s="56"/>
      <c r="CN189" s="56"/>
      <c r="CO189" s="56"/>
      <c r="CP189" s="56"/>
      <c r="CQ189" s="56"/>
      <c r="CR189" s="56"/>
      <c r="CS189" s="56"/>
      <c r="CT189" s="56"/>
      <c r="CU189" s="56"/>
      <c r="CV189" s="56"/>
      <c r="CW189" s="56"/>
      <c r="CX189" s="56"/>
    </row>
    <row r="190" spans="1:102" s="62" customFormat="1" ht="12.95" customHeight="1" x14ac:dyDescent="0.2">
      <c r="A190" s="145" t="s">
        <v>65</v>
      </c>
      <c r="B190" s="143"/>
      <c r="C190" s="142">
        <v>42971.548000000003</v>
      </c>
      <c r="D190" s="142"/>
      <c r="E190" s="62">
        <f t="shared" si="153"/>
        <v>202.00190927017275</v>
      </c>
      <c r="F190" s="73">
        <f t="shared" si="154"/>
        <v>202</v>
      </c>
      <c r="G190" s="62">
        <f t="shared" si="155"/>
        <v>5.0564000048325397E-3</v>
      </c>
      <c r="I190" s="62">
        <f>G190</f>
        <v>5.0564000048325397E-3</v>
      </c>
      <c r="P190" s="136"/>
      <c r="Q190" s="137">
        <f t="shared" si="156"/>
        <v>27953.048000000003</v>
      </c>
      <c r="S190" s="63">
        <v>0.1</v>
      </c>
      <c r="X190" s="138">
        <f t="shared" si="157"/>
        <v>4.5732176622901058E-6</v>
      </c>
      <c r="Y190" s="73">
        <f t="shared" si="158"/>
        <v>1.181895696377204E-2</v>
      </c>
      <c r="Z190" s="56">
        <f t="shared" si="159"/>
        <v>202</v>
      </c>
      <c r="AA190" s="56">
        <f t="shared" si="160"/>
        <v>-4.5453352898124598E-3</v>
      </c>
      <c r="AB190" s="56">
        <f t="shared" si="161"/>
        <v>2.6319183408922617E-2</v>
      </c>
      <c r="AC190" s="56">
        <f t="shared" si="162"/>
        <v>5.0564000048325397E-3</v>
      </c>
      <c r="AD190" s="56">
        <f t="shared" si="163"/>
        <v>9.6017352946449995E-3</v>
      </c>
      <c r="AE190" s="140">
        <f t="shared" si="164"/>
        <v>9.2193320668431502E-6</v>
      </c>
      <c r="AF190" s="56">
        <f t="shared" si="165"/>
        <v>5.0564000048325397E-3</v>
      </c>
      <c r="AG190" s="69"/>
      <c r="AH190" s="56">
        <f t="shared" si="166"/>
        <v>-2.1262783404090078E-2</v>
      </c>
      <c r="AI190" s="56">
        <f t="shared" si="167"/>
        <v>0.92840913006630577</v>
      </c>
      <c r="AJ190" s="56">
        <f t="shared" si="168"/>
        <v>-0.36658621124046997</v>
      </c>
      <c r="AK190" s="56">
        <f t="shared" si="169"/>
        <v>-0.29038561035470928</v>
      </c>
      <c r="AL190" s="56">
        <f t="shared" si="170"/>
        <v>-1.8125132855144117</v>
      </c>
      <c r="AM190" s="56">
        <f t="shared" si="171"/>
        <v>-1.2764792952960347</v>
      </c>
      <c r="AN190" s="56">
        <f t="shared" si="190"/>
        <v>4.776748071472972</v>
      </c>
      <c r="AO190" s="56">
        <f t="shared" si="190"/>
        <v>4.7767480715289574</v>
      </c>
      <c r="AP190" s="56">
        <f t="shared" si="190"/>
        <v>4.7767480744394932</v>
      </c>
      <c r="AQ190" s="56">
        <f t="shared" si="190"/>
        <v>4.7767482257519092</v>
      </c>
      <c r="AR190" s="56">
        <f t="shared" si="190"/>
        <v>4.7767560916641738</v>
      </c>
      <c r="AS190" s="56">
        <f t="shared" si="190"/>
        <v>4.7771636841460943</v>
      </c>
      <c r="AT190" s="56">
        <f t="shared" si="190"/>
        <v>4.7955991253483115</v>
      </c>
      <c r="AU190" s="56">
        <f t="shared" si="172"/>
        <v>5.0752092253308296</v>
      </c>
      <c r="AV190" s="56"/>
      <c r="AW190" s="56"/>
      <c r="AX190" s="56"/>
      <c r="AY190" s="56"/>
      <c r="AZ190" s="56">
        <f t="shared" si="173"/>
        <v>4.5732176622901058E-6</v>
      </c>
      <c r="BA190" s="56">
        <f t="shared" si="174"/>
        <v>1.63642922535845E-2</v>
      </c>
      <c r="BB190" s="56">
        <f t="shared" si="175"/>
        <v>0.8468542894497586</v>
      </c>
      <c r="BC190" s="56">
        <f t="shared" si="176"/>
        <v>0.71870935770102506</v>
      </c>
      <c r="BD190" s="56">
        <f t="shared" si="177"/>
        <v>0.18478742202883203</v>
      </c>
      <c r="BE190" s="56">
        <f t="shared" si="178"/>
        <v>2.2628336367354156</v>
      </c>
      <c r="BF190" s="56">
        <f t="shared" si="179"/>
        <v>2.1275566606957677</v>
      </c>
      <c r="BG190" s="56">
        <f t="shared" si="191"/>
        <v>8.3433869471402744</v>
      </c>
      <c r="BH190" s="56">
        <f t="shared" si="191"/>
        <v>8.3433865547446988</v>
      </c>
      <c r="BI190" s="56">
        <f t="shared" si="191"/>
        <v>8.343390032672005</v>
      </c>
      <c r="BJ190" s="56">
        <f t="shared" si="191"/>
        <v>8.343359205900061</v>
      </c>
      <c r="BK190" s="56">
        <f t="shared" si="191"/>
        <v>8.3436323782942434</v>
      </c>
      <c r="BL190" s="56">
        <f t="shared" si="191"/>
        <v>8.341206750706915</v>
      </c>
      <c r="BM190" s="56">
        <f t="shared" si="191"/>
        <v>8.3623731363200164</v>
      </c>
      <c r="BN190" s="56">
        <f t="shared" si="180"/>
        <v>8.131559884246089</v>
      </c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G190" s="56"/>
      <c r="CH190" s="56"/>
      <c r="CI190" s="56"/>
      <c r="CJ190" s="56"/>
      <c r="CK190" s="56"/>
      <c r="CL190" s="56"/>
      <c r="CM190" s="56"/>
      <c r="CN190" s="56"/>
      <c r="CO190" s="56"/>
      <c r="CP190" s="56"/>
      <c r="CQ190" s="56"/>
      <c r="CR190" s="56"/>
      <c r="CS190" s="56"/>
      <c r="CT190" s="56"/>
      <c r="CU190" s="56"/>
      <c r="CV190" s="56"/>
      <c r="CW190" s="56"/>
      <c r="CX190" s="56"/>
    </row>
    <row r="191" spans="1:102" s="62" customFormat="1" ht="12.95" customHeight="1" x14ac:dyDescent="0.2">
      <c r="A191" s="144" t="s">
        <v>37</v>
      </c>
      <c r="B191" s="56"/>
      <c r="C191" s="142">
        <v>42984.788999999997</v>
      </c>
      <c r="D191" s="142"/>
      <c r="E191" s="62">
        <f t="shared" si="153"/>
        <v>207.00164155548217</v>
      </c>
      <c r="F191" s="73">
        <f t="shared" si="154"/>
        <v>207</v>
      </c>
      <c r="G191" s="62">
        <f t="shared" si="155"/>
        <v>4.3473999976413324E-3</v>
      </c>
      <c r="I191" s="62">
        <f>G191</f>
        <v>4.3473999976413324E-3</v>
      </c>
      <c r="P191" s="136"/>
      <c r="Q191" s="137">
        <f t="shared" si="156"/>
        <v>27966.288999999997</v>
      </c>
      <c r="S191" s="63">
        <v>0.1</v>
      </c>
      <c r="X191" s="138">
        <f t="shared" si="157"/>
        <v>5.3862724218220609E-6</v>
      </c>
      <c r="Y191" s="73">
        <f t="shared" si="158"/>
        <v>1.1686522848379056E-2</v>
      </c>
      <c r="Z191" s="56">
        <f t="shared" si="159"/>
        <v>207</v>
      </c>
      <c r="AA191" s="56">
        <f t="shared" si="160"/>
        <v>-4.5880767766829332E-3</v>
      </c>
      <c r="AB191" s="56">
        <f t="shared" si="161"/>
        <v>2.5696290057496018E-2</v>
      </c>
      <c r="AC191" s="56">
        <f t="shared" si="162"/>
        <v>4.3473999976413324E-3</v>
      </c>
      <c r="AD191" s="56">
        <f t="shared" si="163"/>
        <v>8.9354767743242657E-3</v>
      </c>
      <c r="AE191" s="140">
        <f t="shared" si="164"/>
        <v>7.9842745184488394E-6</v>
      </c>
      <c r="AF191" s="56">
        <f t="shared" si="165"/>
        <v>4.3473999976413324E-3</v>
      </c>
      <c r="AG191" s="69"/>
      <c r="AH191" s="56">
        <f t="shared" si="166"/>
        <v>-2.1348890059854686E-2</v>
      </c>
      <c r="AI191" s="56">
        <f t="shared" si="167"/>
        <v>0.92929799074262875</v>
      </c>
      <c r="AJ191" s="56">
        <f t="shared" si="168"/>
        <v>-0.36943129609394032</v>
      </c>
      <c r="AK191" s="56">
        <f t="shared" si="169"/>
        <v>-0.29060330563486497</v>
      </c>
      <c r="AL191" s="56">
        <f t="shared" si="170"/>
        <v>-1.8094534681638044</v>
      </c>
      <c r="AM191" s="56">
        <f t="shared" si="171"/>
        <v>-1.272464391915715</v>
      </c>
      <c r="AN191" s="56">
        <f t="shared" ref="AN191:AT200" si="193">$AU191+$AB$7*SIN(AO191)</f>
        <v>4.7798914771743855</v>
      </c>
      <c r="AO191" s="56">
        <f t="shared" si="193"/>
        <v>4.7798914772460526</v>
      </c>
      <c r="AP191" s="56">
        <f t="shared" si="193"/>
        <v>4.7798914807986241</v>
      </c>
      <c r="AQ191" s="56">
        <f t="shared" si="193"/>
        <v>4.7798916569006442</v>
      </c>
      <c r="AR191" s="56">
        <f t="shared" si="193"/>
        <v>4.7799003857560107</v>
      </c>
      <c r="AS191" s="56">
        <f t="shared" si="193"/>
        <v>4.7803316459964318</v>
      </c>
      <c r="AT191" s="56">
        <f t="shared" si="193"/>
        <v>4.7990090087663111</v>
      </c>
      <c r="AU191" s="56">
        <f t="shared" si="172"/>
        <v>5.0782906923783546</v>
      </c>
      <c r="AV191" s="56"/>
      <c r="AW191" s="56"/>
      <c r="AX191" s="56"/>
      <c r="AY191" s="56"/>
      <c r="AZ191" s="56">
        <f t="shared" si="173"/>
        <v>5.3862724218220609E-6</v>
      </c>
      <c r="BA191" s="56">
        <f t="shared" si="174"/>
        <v>1.6274599625061989E-2</v>
      </c>
      <c r="BB191" s="56">
        <f t="shared" si="175"/>
        <v>0.84548585858563408</v>
      </c>
      <c r="BC191" s="56">
        <f t="shared" si="176"/>
        <v>0.71352455332907638</v>
      </c>
      <c r="BD191" s="56">
        <f t="shared" si="177"/>
        <v>0.18364471161180038</v>
      </c>
      <c r="BE191" s="56">
        <f t="shared" si="178"/>
        <v>2.2702620038434782</v>
      </c>
      <c r="BF191" s="56">
        <f t="shared" si="179"/>
        <v>2.1482466767042787</v>
      </c>
      <c r="BG191" s="56">
        <f t="shared" ref="BG191:BM200" si="194">$BN191+$BB$7*SIN(BH191)</f>
        <v>8.3519091877770357</v>
      </c>
      <c r="BH191" s="56">
        <f t="shared" si="194"/>
        <v>8.3519087548922428</v>
      </c>
      <c r="BI191" s="56">
        <f t="shared" si="194"/>
        <v>8.3519125313998401</v>
      </c>
      <c r="BJ191" s="56">
        <f t="shared" si="194"/>
        <v>8.3518795840833313</v>
      </c>
      <c r="BK191" s="56">
        <f t="shared" si="194"/>
        <v>8.3521669585086933</v>
      </c>
      <c r="BL191" s="56">
        <f t="shared" si="194"/>
        <v>8.3496552702392801</v>
      </c>
      <c r="BM191" s="56">
        <f t="shared" si="194"/>
        <v>8.3712299616083516</v>
      </c>
      <c r="BN191" s="56">
        <f t="shared" si="180"/>
        <v>8.1410513157116053</v>
      </c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  <c r="BY191" s="56"/>
      <c r="BZ191" s="56"/>
      <c r="CA191" s="56"/>
      <c r="CB191" s="56"/>
      <c r="CC191" s="56"/>
      <c r="CD191" s="56"/>
      <c r="CE191" s="56"/>
      <c r="CG191" s="56"/>
      <c r="CH191" s="56"/>
      <c r="CI191" s="56"/>
      <c r="CJ191" s="56"/>
      <c r="CK191" s="56"/>
      <c r="CL191" s="56"/>
      <c r="CM191" s="56"/>
      <c r="CN191" s="56"/>
      <c r="CO191" s="56"/>
      <c r="CP191" s="56"/>
      <c r="CQ191" s="56"/>
      <c r="CR191" s="56"/>
      <c r="CS191" s="56"/>
      <c r="CT191" s="56"/>
      <c r="CU191" s="56"/>
      <c r="CV191" s="56"/>
      <c r="CW191" s="56"/>
      <c r="CX191" s="56"/>
    </row>
    <row r="192" spans="1:102" s="62" customFormat="1" ht="12.95" customHeight="1" x14ac:dyDescent="0.2">
      <c r="A192" s="144" t="s">
        <v>37</v>
      </c>
      <c r="B192" s="56"/>
      <c r="C192" s="142">
        <v>42984.794000000002</v>
      </c>
      <c r="D192" s="142"/>
      <c r="E192" s="62">
        <f t="shared" si="153"/>
        <v>207.00352952930967</v>
      </c>
      <c r="F192" s="73">
        <f t="shared" si="154"/>
        <v>207</v>
      </c>
      <c r="G192" s="62">
        <f t="shared" si="155"/>
        <v>9.3474000022979453E-3</v>
      </c>
      <c r="I192" s="62">
        <f>G192</f>
        <v>9.3474000022979453E-3</v>
      </c>
      <c r="P192" s="136"/>
      <c r="Q192" s="137">
        <f t="shared" si="156"/>
        <v>27966.294000000002</v>
      </c>
      <c r="S192" s="63">
        <v>0.1</v>
      </c>
      <c r="X192" s="138">
        <f t="shared" si="157"/>
        <v>5.4714956890585943E-7</v>
      </c>
      <c r="Y192" s="73">
        <f t="shared" si="158"/>
        <v>1.1686522848379056E-2</v>
      </c>
      <c r="Z192" s="56">
        <f t="shared" si="159"/>
        <v>207</v>
      </c>
      <c r="AA192" s="56">
        <f t="shared" si="160"/>
        <v>-4.5880767766829332E-3</v>
      </c>
      <c r="AB192" s="56">
        <f t="shared" si="161"/>
        <v>3.0696290062152631E-2</v>
      </c>
      <c r="AC192" s="56">
        <f t="shared" si="162"/>
        <v>9.3474000022979453E-3</v>
      </c>
      <c r="AD192" s="56">
        <f t="shared" si="163"/>
        <v>1.3935476778980879E-2</v>
      </c>
      <c r="AE192" s="140">
        <f t="shared" si="164"/>
        <v>1.9419751305751531E-5</v>
      </c>
      <c r="AF192" s="56">
        <f t="shared" si="165"/>
        <v>9.3474000022979453E-3</v>
      </c>
      <c r="AG192" s="69"/>
      <c r="AH192" s="56">
        <f t="shared" si="166"/>
        <v>-2.1348890059854686E-2</v>
      </c>
      <c r="AI192" s="56">
        <f t="shared" si="167"/>
        <v>0.92929799074262875</v>
      </c>
      <c r="AJ192" s="56">
        <f t="shared" si="168"/>
        <v>-0.36943129609394032</v>
      </c>
      <c r="AK192" s="56">
        <f t="shared" si="169"/>
        <v>-0.29060330563486497</v>
      </c>
      <c r="AL192" s="56">
        <f t="shared" si="170"/>
        <v>-1.8094534681638044</v>
      </c>
      <c r="AM192" s="56">
        <f t="shared" si="171"/>
        <v>-1.272464391915715</v>
      </c>
      <c r="AN192" s="56">
        <f t="shared" si="193"/>
        <v>4.7798914771743855</v>
      </c>
      <c r="AO192" s="56">
        <f t="shared" si="193"/>
        <v>4.7798914772460526</v>
      </c>
      <c r="AP192" s="56">
        <f t="shared" si="193"/>
        <v>4.7798914807986241</v>
      </c>
      <c r="AQ192" s="56">
        <f t="shared" si="193"/>
        <v>4.7798916569006442</v>
      </c>
      <c r="AR192" s="56">
        <f t="shared" si="193"/>
        <v>4.7799003857560107</v>
      </c>
      <c r="AS192" s="56">
        <f t="shared" si="193"/>
        <v>4.7803316459964318</v>
      </c>
      <c r="AT192" s="56">
        <f t="shared" si="193"/>
        <v>4.7990090087663111</v>
      </c>
      <c r="AU192" s="56">
        <f t="shared" si="172"/>
        <v>5.0782906923783546</v>
      </c>
      <c r="AV192" s="56"/>
      <c r="AW192" s="56"/>
      <c r="AX192" s="56"/>
      <c r="AY192" s="56"/>
      <c r="AZ192" s="56">
        <f t="shared" si="173"/>
        <v>5.4714956890585943E-7</v>
      </c>
      <c r="BA192" s="56">
        <f t="shared" si="174"/>
        <v>1.6274599625061989E-2</v>
      </c>
      <c r="BB192" s="56">
        <f t="shared" si="175"/>
        <v>0.84548585858563408</v>
      </c>
      <c r="BC192" s="56">
        <f t="shared" si="176"/>
        <v>0.71352455332907638</v>
      </c>
      <c r="BD192" s="56">
        <f t="shared" si="177"/>
        <v>0.18364471161180038</v>
      </c>
      <c r="BE192" s="56">
        <f t="shared" si="178"/>
        <v>2.2702620038434782</v>
      </c>
      <c r="BF192" s="56">
        <f t="shared" si="179"/>
        <v>2.1482466767042787</v>
      </c>
      <c r="BG192" s="56">
        <f t="shared" si="194"/>
        <v>8.3519091877770357</v>
      </c>
      <c r="BH192" s="56">
        <f t="shared" si="194"/>
        <v>8.3519087548922428</v>
      </c>
      <c r="BI192" s="56">
        <f t="shared" si="194"/>
        <v>8.3519125313998401</v>
      </c>
      <c r="BJ192" s="56">
        <f t="shared" si="194"/>
        <v>8.3518795840833313</v>
      </c>
      <c r="BK192" s="56">
        <f t="shared" si="194"/>
        <v>8.3521669585086933</v>
      </c>
      <c r="BL192" s="56">
        <f t="shared" si="194"/>
        <v>8.3496552702392801</v>
      </c>
      <c r="BM192" s="56">
        <f t="shared" si="194"/>
        <v>8.3712299616083516</v>
      </c>
      <c r="BN192" s="56">
        <f t="shared" si="180"/>
        <v>8.1410513157116053</v>
      </c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  <c r="BY192" s="56"/>
      <c r="BZ192" s="56"/>
      <c r="CA192" s="56"/>
      <c r="CB192" s="56"/>
      <c r="CC192" s="56"/>
      <c r="CD192" s="56"/>
      <c r="CE192" s="56"/>
      <c r="CG192" s="56"/>
      <c r="CH192" s="56"/>
      <c r="CI192" s="56"/>
      <c r="CJ192" s="56"/>
      <c r="CK192" s="56"/>
      <c r="CL192" s="56"/>
      <c r="CM192" s="56"/>
      <c r="CN192" s="56"/>
      <c r="CO192" s="56"/>
      <c r="CP192" s="56"/>
      <c r="CQ192" s="56"/>
      <c r="CR192" s="56"/>
      <c r="CS192" s="56"/>
      <c r="CT192" s="56"/>
      <c r="CU192" s="56"/>
      <c r="CV192" s="56"/>
      <c r="CW192" s="56"/>
      <c r="CX192" s="56"/>
    </row>
    <row r="193" spans="1:102" s="62" customFormat="1" ht="12.95" customHeight="1" x14ac:dyDescent="0.2">
      <c r="A193" s="145" t="s">
        <v>66</v>
      </c>
      <c r="B193" s="143"/>
      <c r="C193" s="142">
        <v>43077.478999999999</v>
      </c>
      <c r="D193" s="142"/>
      <c r="E193" s="62">
        <f t="shared" si="153"/>
        <v>242.00090033695906</v>
      </c>
      <c r="F193" s="73">
        <f t="shared" si="154"/>
        <v>242</v>
      </c>
      <c r="G193" s="62">
        <f t="shared" si="155"/>
        <v>2.3844000024837442E-3</v>
      </c>
      <c r="I193" s="62">
        <f>G193</f>
        <v>2.3844000024837442E-3</v>
      </c>
      <c r="P193" s="136"/>
      <c r="Q193" s="137">
        <f t="shared" si="156"/>
        <v>28058.978999999999</v>
      </c>
      <c r="S193" s="63">
        <v>0.1</v>
      </c>
      <c r="X193" s="138">
        <f t="shared" si="157"/>
        <v>6.9748280395744707E-6</v>
      </c>
      <c r="Y193" s="73">
        <f t="shared" si="158"/>
        <v>1.0735943596080362E-2</v>
      </c>
      <c r="Z193" s="56">
        <f t="shared" si="159"/>
        <v>242</v>
      </c>
      <c r="AA193" s="56">
        <f t="shared" si="160"/>
        <v>-4.8824372319148587E-3</v>
      </c>
      <c r="AB193" s="56">
        <f t="shared" si="161"/>
        <v>2.433236197300729E-2</v>
      </c>
      <c r="AC193" s="56">
        <f t="shared" si="162"/>
        <v>2.3844000024837442E-3</v>
      </c>
      <c r="AD193" s="56">
        <f t="shared" si="163"/>
        <v>7.2668372343986029E-3</v>
      </c>
      <c r="AE193" s="140">
        <f t="shared" si="164"/>
        <v>5.280692339124194E-6</v>
      </c>
      <c r="AF193" s="56">
        <f t="shared" si="165"/>
        <v>2.3844000024837442E-3</v>
      </c>
      <c r="AG193" s="69"/>
      <c r="AH193" s="56">
        <f t="shared" si="166"/>
        <v>-2.1947961970523545E-2</v>
      </c>
      <c r="AI193" s="56">
        <f t="shared" si="167"/>
        <v>0.93558640778532565</v>
      </c>
      <c r="AJ193" s="56">
        <f t="shared" si="168"/>
        <v>-0.38940096481807784</v>
      </c>
      <c r="AK193" s="56">
        <f t="shared" si="169"/>
        <v>-0.29206154231076337</v>
      </c>
      <c r="AL193" s="56">
        <f t="shared" si="170"/>
        <v>-1.7878692832684442</v>
      </c>
      <c r="AM193" s="56">
        <f t="shared" si="171"/>
        <v>-1.2445799562473665</v>
      </c>
      <c r="AN193" s="56">
        <f t="shared" si="193"/>
        <v>4.8019801043481749</v>
      </c>
      <c r="AO193" s="56">
        <f t="shared" si="193"/>
        <v>4.8019801046620056</v>
      </c>
      <c r="AP193" s="56">
        <f t="shared" si="193"/>
        <v>4.8019801163899682</v>
      </c>
      <c r="AQ193" s="56">
        <f t="shared" si="193"/>
        <v>4.8019805546680336</v>
      </c>
      <c r="AR193" s="56">
        <f t="shared" si="193"/>
        <v>4.801996931739609</v>
      </c>
      <c r="AS193" s="56">
        <f t="shared" si="193"/>
        <v>4.8026067660318512</v>
      </c>
      <c r="AT193" s="56">
        <f t="shared" si="193"/>
        <v>4.8229522680936698</v>
      </c>
      <c r="AU193" s="56">
        <f t="shared" si="172"/>
        <v>5.0998609617110269</v>
      </c>
      <c r="AV193" s="56"/>
      <c r="AW193" s="56"/>
      <c r="AX193" s="56"/>
      <c r="AY193" s="56"/>
      <c r="AZ193" s="56">
        <f t="shared" si="173"/>
        <v>6.9748280395744707E-6</v>
      </c>
      <c r="BA193" s="56">
        <f t="shared" si="174"/>
        <v>1.561838082799522E-2</v>
      </c>
      <c r="BB193" s="56">
        <f t="shared" si="175"/>
        <v>0.83626453870403039</v>
      </c>
      <c r="BC193" s="56">
        <f t="shared" si="176"/>
        <v>0.67662678467285853</v>
      </c>
      <c r="BD193" s="56">
        <f t="shared" si="177"/>
        <v>0.17547278624959495</v>
      </c>
      <c r="BE193" s="56">
        <f t="shared" si="178"/>
        <v>2.3216061686882843</v>
      </c>
      <c r="BF193" s="56">
        <f t="shared" si="179"/>
        <v>2.3008437372259576</v>
      </c>
      <c r="BG193" s="56">
        <f t="shared" si="194"/>
        <v>8.4111880149435709</v>
      </c>
      <c r="BH193" s="56">
        <f t="shared" si="194"/>
        <v>8.4111872064373863</v>
      </c>
      <c r="BI193" s="56">
        <f t="shared" si="194"/>
        <v>8.4111935768103425</v>
      </c>
      <c r="BJ193" s="56">
        <f t="shared" si="194"/>
        <v>8.411143381673142</v>
      </c>
      <c r="BK193" s="56">
        <f t="shared" si="194"/>
        <v>8.4115387830192603</v>
      </c>
      <c r="BL193" s="56">
        <f t="shared" si="194"/>
        <v>8.408417263697805</v>
      </c>
      <c r="BM193" s="56">
        <f t="shared" si="194"/>
        <v>8.43265056651531</v>
      </c>
      <c r="BN193" s="56">
        <f t="shared" si="180"/>
        <v>8.2074913359702215</v>
      </c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G193" s="56"/>
      <c r="CH193" s="56"/>
      <c r="CI193" s="56"/>
      <c r="CJ193" s="56"/>
      <c r="CK193" s="56"/>
      <c r="CL193" s="56"/>
      <c r="CM193" s="56"/>
      <c r="CN193" s="56"/>
      <c r="CO193" s="56"/>
      <c r="CP193" s="56"/>
      <c r="CQ193" s="56"/>
      <c r="CR193" s="56"/>
      <c r="CS193" s="56"/>
      <c r="CT193" s="56"/>
      <c r="CU193" s="56"/>
      <c r="CV193" s="56"/>
      <c r="CW193" s="56"/>
      <c r="CX193" s="56"/>
    </row>
    <row r="194" spans="1:102" s="62" customFormat="1" ht="12.95" customHeight="1" x14ac:dyDescent="0.2">
      <c r="A194" s="144" t="s">
        <v>37</v>
      </c>
      <c r="B194" s="56"/>
      <c r="C194" s="142">
        <v>43098.667999999998</v>
      </c>
      <c r="D194" s="142"/>
      <c r="E194" s="62">
        <f t="shared" si="153"/>
        <v>250.00175581565841</v>
      </c>
      <c r="F194" s="73">
        <f t="shared" si="154"/>
        <v>250</v>
      </c>
      <c r="G194" s="62">
        <f t="shared" si="155"/>
        <v>4.6500000025844201E-3</v>
      </c>
      <c r="I194" s="62">
        <f>G194</f>
        <v>4.6500000025844201E-3</v>
      </c>
      <c r="P194" s="136"/>
      <c r="Q194" s="137">
        <f t="shared" si="156"/>
        <v>28080.167999999998</v>
      </c>
      <c r="S194" s="63">
        <v>0.1</v>
      </c>
      <c r="X194" s="138">
        <f t="shared" si="157"/>
        <v>3.4376491317753481E-6</v>
      </c>
      <c r="Y194" s="73">
        <f t="shared" si="158"/>
        <v>1.0513146880989692E-2</v>
      </c>
      <c r="Z194" s="56">
        <f t="shared" si="159"/>
        <v>250</v>
      </c>
      <c r="AA194" s="56">
        <f t="shared" si="160"/>
        <v>-4.9485051320360164E-3</v>
      </c>
      <c r="AB194" s="56">
        <f t="shared" si="161"/>
        <v>2.6733962073024153E-2</v>
      </c>
      <c r="AC194" s="56">
        <f t="shared" si="162"/>
        <v>4.6500000025844201E-3</v>
      </c>
      <c r="AD194" s="56">
        <f t="shared" si="163"/>
        <v>9.5985051346204366E-3</v>
      </c>
      <c r="AE194" s="140">
        <f t="shared" si="164"/>
        <v>9.2131300819334889E-6</v>
      </c>
      <c r="AF194" s="56">
        <f t="shared" si="165"/>
        <v>4.6500000025844201E-3</v>
      </c>
      <c r="AG194" s="69"/>
      <c r="AH194" s="56">
        <f t="shared" si="166"/>
        <v>-2.2083962070439733E-2</v>
      </c>
      <c r="AI194" s="56">
        <f t="shared" si="167"/>
        <v>0.93704010466766174</v>
      </c>
      <c r="AJ194" s="56">
        <f t="shared" si="168"/>
        <v>-0.39397812624022782</v>
      </c>
      <c r="AK194" s="56">
        <f t="shared" si="169"/>
        <v>-0.29237836263766365</v>
      </c>
      <c r="AL194" s="56">
        <f t="shared" si="170"/>
        <v>-1.7828946267738588</v>
      </c>
      <c r="AM194" s="56">
        <f t="shared" si="171"/>
        <v>-1.2382593616101427</v>
      </c>
      <c r="AN194" s="56">
        <f t="shared" si="193"/>
        <v>4.8070499437026815</v>
      </c>
      <c r="AO194" s="56">
        <f t="shared" si="193"/>
        <v>4.8070499441217498</v>
      </c>
      <c r="AP194" s="56">
        <f t="shared" si="193"/>
        <v>4.807049958946056</v>
      </c>
      <c r="AQ194" s="56">
        <f t="shared" si="193"/>
        <v>4.8070504833465879</v>
      </c>
      <c r="AR194" s="56">
        <f t="shared" si="193"/>
        <v>4.8070690318223352</v>
      </c>
      <c r="AS194" s="56">
        <f t="shared" si="193"/>
        <v>4.8077227922154275</v>
      </c>
      <c r="AT194" s="56">
        <f t="shared" si="193"/>
        <v>4.8284431435159414</v>
      </c>
      <c r="AU194" s="56">
        <f t="shared" si="172"/>
        <v>5.1047913089870667</v>
      </c>
      <c r="AV194" s="56"/>
      <c r="AW194" s="56"/>
      <c r="AX194" s="56"/>
      <c r="AY194" s="56"/>
      <c r="AZ194" s="56">
        <f t="shared" si="173"/>
        <v>3.4376491317753481E-6</v>
      </c>
      <c r="BA194" s="56">
        <f t="shared" si="174"/>
        <v>1.5461652013025708E-2</v>
      </c>
      <c r="BB194" s="56">
        <f t="shared" si="175"/>
        <v>0.83424347029409684</v>
      </c>
      <c r="BC194" s="56">
        <f t="shared" si="176"/>
        <v>0.66805445073714242</v>
      </c>
      <c r="BD194" s="56">
        <f t="shared" si="177"/>
        <v>0.1735648952405297</v>
      </c>
      <c r="BE194" s="56">
        <f t="shared" si="178"/>
        <v>2.3331868428080065</v>
      </c>
      <c r="BF194" s="56">
        <f t="shared" si="179"/>
        <v>2.337779936107458</v>
      </c>
      <c r="BG194" s="56">
        <f t="shared" si="194"/>
        <v>8.4246476747198091</v>
      </c>
      <c r="BH194" s="56">
        <f t="shared" si="194"/>
        <v>8.4246467549839235</v>
      </c>
      <c r="BI194" s="56">
        <f t="shared" si="194"/>
        <v>8.4246538491512215</v>
      </c>
      <c r="BJ194" s="56">
        <f t="shared" si="194"/>
        <v>8.4245991279235444</v>
      </c>
      <c r="BK194" s="56">
        <f t="shared" si="194"/>
        <v>8.4250211022466743</v>
      </c>
      <c r="BL194" s="56">
        <f t="shared" si="194"/>
        <v>8.4217598977627954</v>
      </c>
      <c r="BM194" s="56">
        <f t="shared" si="194"/>
        <v>8.446549170815226</v>
      </c>
      <c r="BN194" s="56">
        <f t="shared" si="180"/>
        <v>8.222677626315047</v>
      </c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G194" s="56"/>
      <c r="CH194" s="56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  <c r="CT194" s="56"/>
      <c r="CU194" s="56"/>
      <c r="CV194" s="56"/>
      <c r="CW194" s="56"/>
      <c r="CX194" s="56"/>
    </row>
    <row r="195" spans="1:102" s="62" customFormat="1" ht="12.95" customHeight="1" x14ac:dyDescent="0.2">
      <c r="A195" s="144" t="s">
        <v>46</v>
      </c>
      <c r="B195" s="56"/>
      <c r="C195" s="142">
        <v>43143.688499999997</v>
      </c>
      <c r="D195" s="142"/>
      <c r="E195" s="62">
        <f t="shared" si="153"/>
        <v>267.00126093995874</v>
      </c>
      <c r="F195" s="73">
        <f t="shared" si="154"/>
        <v>267</v>
      </c>
      <c r="G195" s="62">
        <f t="shared" si="155"/>
        <v>3.3393999983672984E-3</v>
      </c>
      <c r="J195" s="62">
        <f>G195</f>
        <v>3.3393999983672984E-3</v>
      </c>
      <c r="P195" s="136"/>
      <c r="Q195" s="137">
        <f t="shared" si="156"/>
        <v>28125.188499999997</v>
      </c>
      <c r="S195" s="63">
        <v>1</v>
      </c>
      <c r="X195" s="138">
        <f t="shared" si="157"/>
        <v>4.4808068789646067E-5</v>
      </c>
      <c r="Y195" s="73">
        <f t="shared" si="158"/>
        <v>1.0033282936516581E-2</v>
      </c>
      <c r="Z195" s="56">
        <f t="shared" si="159"/>
        <v>267</v>
      </c>
      <c r="AA195" s="56">
        <f t="shared" si="160"/>
        <v>-5.0873555752555637E-3</v>
      </c>
      <c r="AB195" s="56">
        <f t="shared" si="161"/>
        <v>2.5711169144520041E-2</v>
      </c>
      <c r="AC195" s="56">
        <f t="shared" si="162"/>
        <v>3.3393999983672984E-3</v>
      </c>
      <c r="AD195" s="56">
        <f t="shared" si="163"/>
        <v>8.4267555736228621E-3</v>
      </c>
      <c r="AE195" s="140">
        <f t="shared" si="164"/>
        <v>7.1010209497583966E-5</v>
      </c>
      <c r="AF195" s="56">
        <f t="shared" si="165"/>
        <v>3.3393999983672984E-3</v>
      </c>
      <c r="AG195" s="69"/>
      <c r="AH195" s="56">
        <f t="shared" si="166"/>
        <v>-2.2371769146152742E-2</v>
      </c>
      <c r="AI195" s="56">
        <f t="shared" si="167"/>
        <v>0.94014944390679689</v>
      </c>
      <c r="AJ195" s="56">
        <f t="shared" si="168"/>
        <v>-0.40371924143132532</v>
      </c>
      <c r="AK195" s="56">
        <f t="shared" si="169"/>
        <v>-0.29303065760134128</v>
      </c>
      <c r="AL195" s="56">
        <f t="shared" si="170"/>
        <v>-1.7722719342870092</v>
      </c>
      <c r="AM195" s="56">
        <f t="shared" si="171"/>
        <v>-1.2248919903715703</v>
      </c>
      <c r="AN195" s="56">
        <f t="shared" si="193"/>
        <v>4.8178495833972086</v>
      </c>
      <c r="AO195" s="56">
        <f t="shared" si="193"/>
        <v>4.817849584137722</v>
      </c>
      <c r="AP195" s="56">
        <f t="shared" si="193"/>
        <v>4.8178496076589497</v>
      </c>
      <c r="AQ195" s="56">
        <f t="shared" si="193"/>
        <v>4.8178503547706883</v>
      </c>
      <c r="AR195" s="56">
        <f t="shared" si="193"/>
        <v>4.8178740827592952</v>
      </c>
      <c r="AS195" s="56">
        <f t="shared" si="193"/>
        <v>4.8186249280577371</v>
      </c>
      <c r="AT195" s="56">
        <f t="shared" si="193"/>
        <v>4.8401335409692594</v>
      </c>
      <c r="AU195" s="56">
        <f t="shared" si="172"/>
        <v>5.1152682969486509</v>
      </c>
      <c r="AV195" s="56"/>
      <c r="AW195" s="56"/>
      <c r="AX195" s="56"/>
      <c r="AY195" s="56"/>
      <c r="AZ195" s="56">
        <f t="shared" si="173"/>
        <v>4.4808068789646067E-5</v>
      </c>
      <c r="BA195" s="56">
        <f t="shared" si="174"/>
        <v>1.5120638511772144E-2</v>
      </c>
      <c r="BB195" s="56">
        <f t="shared" si="175"/>
        <v>0.83005387598789104</v>
      </c>
      <c r="BC195" s="56">
        <f t="shared" si="176"/>
        <v>0.64968144570312447</v>
      </c>
      <c r="BD195" s="56">
        <f t="shared" si="177"/>
        <v>0.16946478965632028</v>
      </c>
      <c r="BE195" s="56">
        <f t="shared" si="178"/>
        <v>2.3576126356135099</v>
      </c>
      <c r="BF195" s="56">
        <f t="shared" si="179"/>
        <v>2.4190637172683012</v>
      </c>
      <c r="BG195" s="56">
        <f t="shared" si="194"/>
        <v>8.4531428055674649</v>
      </c>
      <c r="BH195" s="56">
        <f t="shared" si="194"/>
        <v>8.4531416142851814</v>
      </c>
      <c r="BI195" s="56">
        <f t="shared" si="194"/>
        <v>8.4531504158690272</v>
      </c>
      <c r="BJ195" s="56">
        <f t="shared" si="194"/>
        <v>8.4530853842063358</v>
      </c>
      <c r="BK195" s="56">
        <f t="shared" si="194"/>
        <v>8.4535657331623781</v>
      </c>
      <c r="BL195" s="56">
        <f t="shared" si="194"/>
        <v>8.4500096795520072</v>
      </c>
      <c r="BM195" s="56">
        <f t="shared" si="194"/>
        <v>8.4759126654885861</v>
      </c>
      <c r="BN195" s="56">
        <f t="shared" si="180"/>
        <v>8.2549484932978032</v>
      </c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G195" s="56"/>
      <c r="CH195" s="56"/>
      <c r="CI195" s="56"/>
      <c r="CJ195" s="56"/>
      <c r="CK195" s="56"/>
      <c r="CL195" s="56"/>
      <c r="CM195" s="56"/>
      <c r="CN195" s="56"/>
      <c r="CO195" s="56"/>
      <c r="CP195" s="56"/>
      <c r="CQ195" s="56"/>
      <c r="CR195" s="56"/>
      <c r="CS195" s="56"/>
      <c r="CT195" s="56"/>
      <c r="CU195" s="56"/>
      <c r="CV195" s="56"/>
      <c r="CW195" s="56"/>
      <c r="CX195" s="56"/>
    </row>
    <row r="196" spans="1:102" s="62" customFormat="1" ht="12.95" customHeight="1" x14ac:dyDescent="0.2">
      <c r="A196" s="141" t="s">
        <v>67</v>
      </c>
      <c r="C196" s="59">
        <v>43154.281000000003</v>
      </c>
      <c r="D196" s="59"/>
      <c r="E196" s="62">
        <f t="shared" si="153"/>
        <v>271.00093348978072</v>
      </c>
      <c r="F196" s="73">
        <f t="shared" si="154"/>
        <v>271</v>
      </c>
      <c r="G196" s="62">
        <f t="shared" si="155"/>
        <v>2.4722000089241192E-3</v>
      </c>
      <c r="I196" s="62">
        <f>G196</f>
        <v>2.4722000089241192E-3</v>
      </c>
      <c r="P196" s="136"/>
      <c r="Q196" s="137">
        <f t="shared" si="156"/>
        <v>28135.781000000003</v>
      </c>
      <c r="S196" s="63">
        <v>0.1</v>
      </c>
      <c r="X196" s="138">
        <f t="shared" si="157"/>
        <v>5.5456952322652024E-6</v>
      </c>
      <c r="Y196" s="73">
        <f t="shared" si="158"/>
        <v>9.9191424904162395E-3</v>
      </c>
      <c r="Z196" s="56">
        <f t="shared" si="159"/>
        <v>271</v>
      </c>
      <c r="AA196" s="56">
        <f t="shared" si="160"/>
        <v>-5.119716929513466E-3</v>
      </c>
      <c r="AB196" s="56">
        <f t="shared" si="161"/>
        <v>2.4911448445135671E-2</v>
      </c>
      <c r="AC196" s="56">
        <f t="shared" si="162"/>
        <v>2.4722000089241192E-3</v>
      </c>
      <c r="AD196" s="56">
        <f t="shared" si="163"/>
        <v>7.5919169384375852E-3</v>
      </c>
      <c r="AE196" s="140">
        <f t="shared" si="164"/>
        <v>5.763720280013552E-6</v>
      </c>
      <c r="AF196" s="56">
        <f t="shared" si="165"/>
        <v>2.4722000089241192E-3</v>
      </c>
      <c r="AG196" s="69"/>
      <c r="AH196" s="56">
        <f t="shared" si="166"/>
        <v>-2.2439248436211551E-2</v>
      </c>
      <c r="AI196" s="56">
        <f t="shared" si="167"/>
        <v>0.94088505534954303</v>
      </c>
      <c r="AJ196" s="56">
        <f t="shared" si="168"/>
        <v>-0.4060140638847845</v>
      </c>
      <c r="AK196" s="56">
        <f t="shared" si="169"/>
        <v>-0.29317994248910273</v>
      </c>
      <c r="AL196" s="56">
        <f t="shared" si="170"/>
        <v>-1.7697622183026245</v>
      </c>
      <c r="AM196" s="56">
        <f t="shared" si="171"/>
        <v>-1.2217592068044176</v>
      </c>
      <c r="AN196" s="56">
        <f t="shared" si="193"/>
        <v>4.8203958857581233</v>
      </c>
      <c r="AO196" s="56">
        <f t="shared" si="193"/>
        <v>4.8203958865980887</v>
      </c>
      <c r="AP196" s="56">
        <f t="shared" si="193"/>
        <v>4.8203959126516089</v>
      </c>
      <c r="AQ196" s="56">
        <f t="shared" si="193"/>
        <v>4.820396720760713</v>
      </c>
      <c r="AR196" s="56">
        <f t="shared" si="193"/>
        <v>4.820421783109488</v>
      </c>
      <c r="AS196" s="56">
        <f t="shared" si="193"/>
        <v>4.821196201454061</v>
      </c>
      <c r="AT196" s="56">
        <f t="shared" si="193"/>
        <v>4.8428886167281542</v>
      </c>
      <c r="AU196" s="56">
        <f t="shared" si="172"/>
        <v>5.1177334705866704</v>
      </c>
      <c r="AV196" s="56"/>
      <c r="AW196" s="56"/>
      <c r="AX196" s="56"/>
      <c r="AY196" s="56"/>
      <c r="AZ196" s="56">
        <f t="shared" si="173"/>
        <v>5.5456952322652024E-6</v>
      </c>
      <c r="BA196" s="56">
        <f t="shared" si="174"/>
        <v>1.5038859419929705E-2</v>
      </c>
      <c r="BB196" s="56">
        <f t="shared" si="175"/>
        <v>0.82908869731180612</v>
      </c>
      <c r="BC196" s="56">
        <f t="shared" si="176"/>
        <v>0.6453286911979762</v>
      </c>
      <c r="BD196" s="56">
        <f t="shared" si="177"/>
        <v>0.16849132503907899</v>
      </c>
      <c r="BE196" s="56">
        <f t="shared" si="178"/>
        <v>2.3633244781281051</v>
      </c>
      <c r="BF196" s="56">
        <f t="shared" si="179"/>
        <v>2.438768302124096</v>
      </c>
      <c r="BG196" s="56">
        <f t="shared" si="194"/>
        <v>8.4598268671608459</v>
      </c>
      <c r="BH196" s="56">
        <f t="shared" si="194"/>
        <v>8.4598256047134885</v>
      </c>
      <c r="BI196" s="56">
        <f t="shared" si="194"/>
        <v>8.4598348418834757</v>
      </c>
      <c r="BJ196" s="56">
        <f t="shared" si="194"/>
        <v>8.459767251815137</v>
      </c>
      <c r="BK196" s="56">
        <f t="shared" si="194"/>
        <v>8.4602616684467105</v>
      </c>
      <c r="BL196" s="56">
        <f t="shared" si="194"/>
        <v>8.4566368523190949</v>
      </c>
      <c r="BM196" s="56">
        <f t="shared" si="194"/>
        <v>8.4827881666447116</v>
      </c>
      <c r="BN196" s="56">
        <f t="shared" si="180"/>
        <v>8.2625416384702177</v>
      </c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G196" s="56"/>
      <c r="CH196" s="56"/>
      <c r="CI196" s="56"/>
      <c r="CJ196" s="56"/>
      <c r="CK196" s="56"/>
      <c r="CL196" s="56"/>
      <c r="CM196" s="56"/>
      <c r="CN196" s="56"/>
      <c r="CO196" s="56"/>
      <c r="CP196" s="56"/>
      <c r="CQ196" s="56"/>
      <c r="CR196" s="56"/>
      <c r="CS196" s="56"/>
      <c r="CT196" s="56"/>
      <c r="CU196" s="56"/>
      <c r="CV196" s="56"/>
      <c r="CW196" s="56"/>
      <c r="CX196" s="56"/>
    </row>
    <row r="197" spans="1:102" s="62" customFormat="1" ht="12.95" customHeight="1" x14ac:dyDescent="0.2">
      <c r="A197" s="135" t="s">
        <v>37</v>
      </c>
      <c r="B197" s="57"/>
      <c r="C197" s="59">
        <v>43204.6</v>
      </c>
      <c r="D197" s="59"/>
      <c r="E197" s="62">
        <f t="shared" si="153"/>
        <v>290.00112447721136</v>
      </c>
      <c r="F197" s="73">
        <f t="shared" si="154"/>
        <v>290</v>
      </c>
      <c r="G197" s="62">
        <f t="shared" si="155"/>
        <v>2.9780000040773302E-3</v>
      </c>
      <c r="I197" s="62">
        <f>G197</f>
        <v>2.9780000040773302E-3</v>
      </c>
      <c r="P197" s="136"/>
      <c r="Q197" s="137">
        <f t="shared" si="156"/>
        <v>28186.1</v>
      </c>
      <c r="S197" s="63">
        <v>0.1</v>
      </c>
      <c r="X197" s="138">
        <f t="shared" si="157"/>
        <v>4.0868383231582348E-6</v>
      </c>
      <c r="Y197" s="73">
        <f t="shared" si="158"/>
        <v>9.3708384371665281E-3</v>
      </c>
      <c r="Z197" s="56">
        <f t="shared" si="159"/>
        <v>290</v>
      </c>
      <c r="AA197" s="56">
        <f t="shared" si="160"/>
        <v>-5.2717936030283047E-3</v>
      </c>
      <c r="AB197" s="56">
        <f t="shared" si="161"/>
        <v>2.5736495919128573E-2</v>
      </c>
      <c r="AC197" s="56">
        <f t="shared" si="162"/>
        <v>2.9780000040773302E-3</v>
      </c>
      <c r="AD197" s="56">
        <f t="shared" si="163"/>
        <v>8.2497936071056349E-3</v>
      </c>
      <c r="AE197" s="140">
        <f t="shared" si="164"/>
        <v>6.8059094559841003E-6</v>
      </c>
      <c r="AF197" s="56">
        <f t="shared" si="165"/>
        <v>2.9780000040773302E-3</v>
      </c>
      <c r="AG197" s="69"/>
      <c r="AH197" s="56">
        <f t="shared" si="166"/>
        <v>-2.2758495915051243E-2</v>
      </c>
      <c r="AI197" s="56">
        <f t="shared" si="167"/>
        <v>0.94440004923652521</v>
      </c>
      <c r="AJ197" s="56">
        <f t="shared" si="168"/>
        <v>-0.41692827592268128</v>
      </c>
      <c r="AK197" s="56">
        <f t="shared" si="169"/>
        <v>-0.29386680798286718</v>
      </c>
      <c r="AL197" s="56">
        <f t="shared" si="170"/>
        <v>-1.7577871860604066</v>
      </c>
      <c r="AM197" s="56">
        <f t="shared" si="171"/>
        <v>-1.2069423645835737</v>
      </c>
      <c r="AN197" s="56">
        <f t="shared" si="193"/>
        <v>4.8325181178428886</v>
      </c>
      <c r="AO197" s="56">
        <f t="shared" si="193"/>
        <v>4.8325181193178821</v>
      </c>
      <c r="AP197" s="56">
        <f t="shared" si="193"/>
        <v>4.8325181604706389</v>
      </c>
      <c r="AQ197" s="56">
        <f t="shared" si="193"/>
        <v>4.8325193086388909</v>
      </c>
      <c r="AR197" s="56">
        <f t="shared" si="193"/>
        <v>4.8325513383079777</v>
      </c>
      <c r="AS197" s="56">
        <f t="shared" si="193"/>
        <v>4.8334414489230921</v>
      </c>
      <c r="AT197" s="56">
        <f t="shared" si="193"/>
        <v>4.8559980056178125</v>
      </c>
      <c r="AU197" s="56">
        <f t="shared" si="172"/>
        <v>5.1294430453672639</v>
      </c>
      <c r="AV197" s="56"/>
      <c r="AW197" s="56"/>
      <c r="AX197" s="56"/>
      <c r="AY197" s="56"/>
      <c r="AZ197" s="56">
        <f t="shared" si="173"/>
        <v>4.0868383231582348E-6</v>
      </c>
      <c r="BA197" s="56">
        <f t="shared" si="174"/>
        <v>1.4642632040194833E-2</v>
      </c>
      <c r="BB197" s="56">
        <f t="shared" si="175"/>
        <v>0.82461003182145121</v>
      </c>
      <c r="BC197" s="56">
        <f t="shared" si="176"/>
        <v>0.62450752262464948</v>
      </c>
      <c r="BD197" s="56">
        <f t="shared" si="177"/>
        <v>0.16382417117851578</v>
      </c>
      <c r="BE197" s="56">
        <f t="shared" si="178"/>
        <v>2.3902771445685254</v>
      </c>
      <c r="BF197" s="56">
        <f t="shared" si="179"/>
        <v>2.5355841277286664</v>
      </c>
      <c r="BG197" s="56">
        <f t="shared" si="194"/>
        <v>8.4914714624868211</v>
      </c>
      <c r="BH197" s="56">
        <f t="shared" si="194"/>
        <v>8.4914698222455129</v>
      </c>
      <c r="BI197" s="56">
        <f t="shared" si="194"/>
        <v>8.4914813049886497</v>
      </c>
      <c r="BJ197" s="56">
        <f t="shared" si="194"/>
        <v>8.4914009146685334</v>
      </c>
      <c r="BK197" s="56">
        <f t="shared" si="194"/>
        <v>8.4919635415960819</v>
      </c>
      <c r="BL197" s="56">
        <f t="shared" si="194"/>
        <v>8.4880168697622889</v>
      </c>
      <c r="BM197" s="56">
        <f t="shared" si="194"/>
        <v>8.5152741114128716</v>
      </c>
      <c r="BN197" s="56">
        <f t="shared" si="180"/>
        <v>8.2986090780391795</v>
      </c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G197" s="56"/>
      <c r="CH197" s="56"/>
      <c r="CI197" s="56"/>
      <c r="CJ197" s="56"/>
      <c r="CK197" s="56"/>
      <c r="CL197" s="56"/>
      <c r="CM197" s="56"/>
      <c r="CN197" s="56"/>
      <c r="CO197" s="56"/>
      <c r="CP197" s="56"/>
      <c r="CQ197" s="56"/>
      <c r="CR197" s="56"/>
      <c r="CS197" s="56"/>
      <c r="CT197" s="56"/>
      <c r="CU197" s="56"/>
      <c r="CV197" s="56"/>
      <c r="CW197" s="56"/>
      <c r="CX197" s="56"/>
    </row>
    <row r="198" spans="1:102" s="62" customFormat="1" ht="12.95" customHeight="1" x14ac:dyDescent="0.2">
      <c r="A198" s="141" t="s">
        <v>68</v>
      </c>
      <c r="C198" s="59">
        <v>43485.313999999998</v>
      </c>
      <c r="D198" s="59"/>
      <c r="E198" s="62">
        <f t="shared" si="153"/>
        <v>395.99726138068809</v>
      </c>
      <c r="F198" s="73">
        <f t="shared" si="154"/>
        <v>396</v>
      </c>
      <c r="G198" s="62">
        <f t="shared" si="155"/>
        <v>-7.2527999946032651E-3</v>
      </c>
      <c r="I198" s="62">
        <f>G198</f>
        <v>-7.2527999946032651E-3</v>
      </c>
      <c r="P198" s="136"/>
      <c r="Q198" s="137">
        <f t="shared" si="156"/>
        <v>28466.813999999998</v>
      </c>
      <c r="S198" s="63">
        <v>0.1</v>
      </c>
      <c r="X198" s="138">
        <f t="shared" si="157"/>
        <v>1.7967135096893073E-5</v>
      </c>
      <c r="Y198" s="73">
        <f t="shared" si="158"/>
        <v>6.1513542483518178E-3</v>
      </c>
      <c r="Z198" s="56">
        <f t="shared" si="159"/>
        <v>396</v>
      </c>
      <c r="AA198" s="56">
        <f t="shared" si="160"/>
        <v>-6.0674300759625474E-3</v>
      </c>
      <c r="AB198" s="56">
        <f t="shared" si="161"/>
        <v>1.7244903353260514E-2</v>
      </c>
      <c r="AC198" s="56">
        <f t="shared" si="162"/>
        <v>-7.2527999946032651E-3</v>
      </c>
      <c r="AD198" s="56">
        <f t="shared" si="163"/>
        <v>-1.1853699186407177E-3</v>
      </c>
      <c r="AE198" s="140">
        <f t="shared" si="164"/>
        <v>1.4051018440183017E-7</v>
      </c>
      <c r="AF198" s="56">
        <f t="shared" si="165"/>
        <v>-7.2527999946032651E-3</v>
      </c>
      <c r="AG198" s="69"/>
      <c r="AH198" s="56">
        <f t="shared" si="166"/>
        <v>-2.4497703347863779E-2</v>
      </c>
      <c r="AI198" s="56">
        <f t="shared" si="167"/>
        <v>0.96464235937712306</v>
      </c>
      <c r="AJ198" s="56">
        <f t="shared" si="168"/>
        <v>-0.47815759231176802</v>
      </c>
      <c r="AK198" s="56">
        <f t="shared" si="169"/>
        <v>-0.29698298370196841</v>
      </c>
      <c r="AL198" s="56">
        <f t="shared" si="170"/>
        <v>-1.6892946643747748</v>
      </c>
      <c r="AM198" s="56">
        <f t="shared" si="171"/>
        <v>-1.1261183579948462</v>
      </c>
      <c r="AN198" s="56">
        <f t="shared" si="193"/>
        <v>4.9009934382394933</v>
      </c>
      <c r="AO198" s="56">
        <f t="shared" si="193"/>
        <v>4.9009934545377272</v>
      </c>
      <c r="AP198" s="56">
        <f t="shared" si="193"/>
        <v>4.9009937451929657</v>
      </c>
      <c r="AQ198" s="56">
        <f t="shared" si="193"/>
        <v>4.9009989285311919</v>
      </c>
      <c r="AR198" s="56">
        <f t="shared" si="193"/>
        <v>4.9010913408629255</v>
      </c>
      <c r="AS198" s="56">
        <f t="shared" si="193"/>
        <v>4.9027314942733184</v>
      </c>
      <c r="AT198" s="56">
        <f t="shared" si="193"/>
        <v>4.929817007862642</v>
      </c>
      <c r="AU198" s="56">
        <f t="shared" si="172"/>
        <v>5.1947701467747871</v>
      </c>
      <c r="AV198" s="56"/>
      <c r="AW198" s="56"/>
      <c r="AX198" s="56"/>
      <c r="AY198" s="56"/>
      <c r="AZ198" s="56">
        <f t="shared" si="173"/>
        <v>1.7967135096893073E-5</v>
      </c>
      <c r="BA198" s="56">
        <f t="shared" si="174"/>
        <v>1.2218784324314365E-2</v>
      </c>
      <c r="BB198" s="56">
        <f t="shared" si="175"/>
        <v>0.80271494285740319</v>
      </c>
      <c r="BC198" s="56">
        <f t="shared" si="176"/>
        <v>0.50469664089158794</v>
      </c>
      <c r="BD198" s="56">
        <f t="shared" si="177"/>
        <v>0.13666969754939207</v>
      </c>
      <c r="BE198" s="56">
        <f t="shared" si="178"/>
        <v>2.5357474276479923</v>
      </c>
      <c r="BF198" s="56">
        <f t="shared" si="179"/>
        <v>3.1995758019773417</v>
      </c>
      <c r="BG198" s="56">
        <f t="shared" si="194"/>
        <v>8.6651114224753663</v>
      </c>
      <c r="BH198" s="56">
        <f t="shared" si="194"/>
        <v>8.6651064289794135</v>
      </c>
      <c r="BI198" s="56">
        <f t="shared" si="194"/>
        <v>8.6651351243766737</v>
      </c>
      <c r="BJ198" s="56">
        <f t="shared" si="194"/>
        <v>8.6649702140405065</v>
      </c>
      <c r="BK198" s="56">
        <f t="shared" si="194"/>
        <v>8.6659175896268756</v>
      </c>
      <c r="BL198" s="56">
        <f t="shared" si="194"/>
        <v>8.6604634276874268</v>
      </c>
      <c r="BM198" s="56">
        <f t="shared" si="194"/>
        <v>8.6914892633973331</v>
      </c>
      <c r="BN198" s="56">
        <f t="shared" si="180"/>
        <v>8.4998274251081316</v>
      </c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  <c r="BY198" s="56"/>
      <c r="BZ198" s="56"/>
      <c r="CA198" s="56"/>
      <c r="CB198" s="56"/>
      <c r="CC198" s="56"/>
      <c r="CD198" s="56"/>
      <c r="CE198" s="56"/>
      <c r="CG198" s="56"/>
      <c r="CH198" s="56"/>
      <c r="CI198" s="56"/>
      <c r="CJ198" s="56"/>
      <c r="CK198" s="56"/>
      <c r="CL198" s="56"/>
      <c r="CM198" s="56"/>
      <c r="CN198" s="56"/>
      <c r="CO198" s="56"/>
      <c r="CP198" s="56"/>
      <c r="CQ198" s="56"/>
      <c r="CR198" s="56"/>
      <c r="CS198" s="56"/>
      <c r="CT198" s="56"/>
      <c r="CU198" s="56"/>
      <c r="CV198" s="56"/>
      <c r="CW198" s="56"/>
      <c r="CX198" s="56"/>
    </row>
    <row r="199" spans="1:102" s="62" customFormat="1" ht="12.95" customHeight="1" x14ac:dyDescent="0.2">
      <c r="A199" s="135" t="s">
        <v>46</v>
      </c>
      <c r="B199" s="57"/>
      <c r="C199" s="59">
        <v>43509.148800000003</v>
      </c>
      <c r="D199" s="59"/>
      <c r="E199" s="62">
        <f t="shared" si="153"/>
        <v>404.9971570890155</v>
      </c>
      <c r="F199" s="73">
        <f t="shared" si="154"/>
        <v>405</v>
      </c>
      <c r="G199" s="62">
        <f t="shared" si="155"/>
        <v>-7.5289999949745834E-3</v>
      </c>
      <c r="J199" s="62">
        <f>G199</f>
        <v>-7.5289999949745834E-3</v>
      </c>
      <c r="P199" s="136"/>
      <c r="Q199" s="137">
        <f t="shared" si="156"/>
        <v>28490.648800000003</v>
      </c>
      <c r="S199" s="63">
        <v>1</v>
      </c>
      <c r="X199" s="138">
        <f t="shared" si="157"/>
        <v>1.7946576241199499E-4</v>
      </c>
      <c r="Y199" s="73">
        <f t="shared" si="158"/>
        <v>5.867483215629422E-3</v>
      </c>
      <c r="Z199" s="56">
        <f t="shared" si="159"/>
        <v>405</v>
      </c>
      <c r="AA199" s="56">
        <f t="shared" si="160"/>
        <v>-6.1306037095335171E-3</v>
      </c>
      <c r="AB199" s="56">
        <f t="shared" si="161"/>
        <v>1.7112845578878103E-2</v>
      </c>
      <c r="AC199" s="56">
        <f t="shared" si="162"/>
        <v>-7.5289999949745834E-3</v>
      </c>
      <c r="AD199" s="56">
        <f t="shared" si="163"/>
        <v>-1.3983962854410663E-3</v>
      </c>
      <c r="AE199" s="140">
        <f t="shared" si="164"/>
        <v>1.9555121711353723E-6</v>
      </c>
      <c r="AF199" s="56">
        <f t="shared" si="165"/>
        <v>-7.5289999949745834E-3</v>
      </c>
      <c r="AG199" s="69"/>
      <c r="AH199" s="56">
        <f t="shared" si="166"/>
        <v>-2.4641845573852687E-2</v>
      </c>
      <c r="AI199" s="56">
        <f t="shared" si="167"/>
        <v>0.96641036776662315</v>
      </c>
      <c r="AJ199" s="56">
        <f t="shared" si="168"/>
        <v>-0.48337584201214095</v>
      </c>
      <c r="AK199" s="56">
        <f t="shared" si="169"/>
        <v>-0.29718814237005931</v>
      </c>
      <c r="AL199" s="56">
        <f t="shared" si="170"/>
        <v>-1.6833435062188369</v>
      </c>
      <c r="AM199" s="56">
        <f t="shared" si="171"/>
        <v>-1.1193918401869793</v>
      </c>
      <c r="AN199" s="56">
        <f t="shared" si="193"/>
        <v>4.9068749591742797</v>
      </c>
      <c r="AO199" s="56">
        <f t="shared" si="193"/>
        <v>4.9068749783744074</v>
      </c>
      <c r="AP199" s="56">
        <f t="shared" si="193"/>
        <v>4.90687531055086</v>
      </c>
      <c r="AQ199" s="56">
        <f t="shared" si="193"/>
        <v>4.9068810573612271</v>
      </c>
      <c r="AR199" s="56">
        <f t="shared" si="193"/>
        <v>4.9069804533821531</v>
      </c>
      <c r="AS199" s="56">
        <f t="shared" si="193"/>
        <v>4.9086917308114177</v>
      </c>
      <c r="AT199" s="56">
        <f t="shared" si="193"/>
        <v>4.936137263229484</v>
      </c>
      <c r="AU199" s="56">
        <f t="shared" si="172"/>
        <v>5.2003167874603315</v>
      </c>
      <c r="AV199" s="56"/>
      <c r="AW199" s="56"/>
      <c r="AX199" s="56"/>
      <c r="AY199" s="56"/>
      <c r="AZ199" s="56">
        <f t="shared" si="173"/>
        <v>1.7946576241199499E-4</v>
      </c>
      <c r="BA199" s="56">
        <f t="shared" si="174"/>
        <v>1.1998086925162939E-2</v>
      </c>
      <c r="BB199" s="56">
        <f t="shared" si="175"/>
        <v>0.8010879957142103</v>
      </c>
      <c r="BC199" s="56">
        <f t="shared" si="176"/>
        <v>0.49429351745093458</v>
      </c>
      <c r="BD199" s="56">
        <f t="shared" si="177"/>
        <v>0.13429078356689259</v>
      </c>
      <c r="BE199" s="56">
        <f t="shared" si="178"/>
        <v>2.5477560245112274</v>
      </c>
      <c r="BF199" s="56">
        <f t="shared" si="179"/>
        <v>3.2683702680695124</v>
      </c>
      <c r="BG199" s="56">
        <f t="shared" si="194"/>
        <v>8.6796489427456809</v>
      </c>
      <c r="BH199" s="56">
        <f t="shared" si="194"/>
        <v>8.6796435779774175</v>
      </c>
      <c r="BI199" s="56">
        <f t="shared" si="194"/>
        <v>8.6796739902021933</v>
      </c>
      <c r="BJ199" s="56">
        <f t="shared" si="194"/>
        <v>8.6795015756711305</v>
      </c>
      <c r="BK199" s="56">
        <f t="shared" si="194"/>
        <v>8.6804786742938269</v>
      </c>
      <c r="BL199" s="56">
        <f t="shared" si="194"/>
        <v>8.6749295961291146</v>
      </c>
      <c r="BM199" s="56">
        <f t="shared" si="194"/>
        <v>8.7060781259911195</v>
      </c>
      <c r="BN199" s="56">
        <f t="shared" si="180"/>
        <v>8.5169120017460607</v>
      </c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G199" s="56"/>
      <c r="CH199" s="56"/>
      <c r="CI199" s="56"/>
      <c r="CJ199" s="56"/>
      <c r="CK199" s="56"/>
      <c r="CL199" s="56"/>
      <c r="CM199" s="56"/>
      <c r="CN199" s="56"/>
      <c r="CO199" s="56"/>
      <c r="CP199" s="56"/>
      <c r="CQ199" s="56"/>
      <c r="CR199" s="56"/>
      <c r="CS199" s="56"/>
      <c r="CT199" s="56"/>
      <c r="CU199" s="56"/>
      <c r="CV199" s="56"/>
      <c r="CW199" s="56"/>
      <c r="CX199" s="56"/>
    </row>
    <row r="200" spans="1:102" s="62" customFormat="1" ht="12.95" customHeight="1" x14ac:dyDescent="0.2">
      <c r="A200" s="141" t="s">
        <v>70</v>
      </c>
      <c r="C200" s="59">
        <v>43739.56</v>
      </c>
      <c r="D200" s="59"/>
      <c r="E200" s="62">
        <f t="shared" si="153"/>
        <v>491.99922004025353</v>
      </c>
      <c r="F200" s="73">
        <f t="shared" si="154"/>
        <v>492</v>
      </c>
      <c r="G200" s="62">
        <f t="shared" si="155"/>
        <v>-2.0655999978771433E-3</v>
      </c>
      <c r="I200" s="62">
        <f>G200</f>
        <v>-2.0655999978771433E-3</v>
      </c>
      <c r="P200" s="136"/>
      <c r="Q200" s="137">
        <f t="shared" si="156"/>
        <v>28721.059999999998</v>
      </c>
      <c r="R200" s="62">
        <f t="shared" ref="R200:R244" si="195">+(P200-G200)^2</f>
        <v>4.2667033512300543E-6</v>
      </c>
      <c r="S200" s="63">
        <v>0.1</v>
      </c>
      <c r="X200" s="138">
        <f t="shared" si="157"/>
        <v>2.6293897416465895E-6</v>
      </c>
      <c r="Y200" s="73">
        <f t="shared" si="158"/>
        <v>3.0621575447983967E-3</v>
      </c>
      <c r="Z200" s="56">
        <f t="shared" si="159"/>
        <v>492</v>
      </c>
      <c r="AA200" s="56">
        <f t="shared" si="160"/>
        <v>-6.7026654593076822E-3</v>
      </c>
      <c r="AB200" s="56">
        <f t="shared" si="161"/>
        <v>2.3937895748824836E-2</v>
      </c>
      <c r="AC200" s="56">
        <f t="shared" si="162"/>
        <v>-2.0655999978771433E-3</v>
      </c>
      <c r="AD200" s="56">
        <f t="shared" si="163"/>
        <v>4.6370654614305389E-3</v>
      </c>
      <c r="AE200" s="140">
        <f t="shared" si="164"/>
        <v>2.1502376093592014E-6</v>
      </c>
      <c r="AF200" s="56">
        <f t="shared" si="165"/>
        <v>-2.0655999978771433E-3</v>
      </c>
      <c r="AG200" s="69"/>
      <c r="AH200" s="56">
        <f t="shared" si="166"/>
        <v>-2.6003495746701979E-2</v>
      </c>
      <c r="AI200" s="56">
        <f t="shared" si="167"/>
        <v>0.98389574864204488</v>
      </c>
      <c r="AJ200" s="56">
        <f t="shared" si="168"/>
        <v>-0.53387958257110613</v>
      </c>
      <c r="AK200" s="56">
        <f t="shared" si="169"/>
        <v>-0.29864646063052541</v>
      </c>
      <c r="AL200" s="56">
        <f t="shared" si="170"/>
        <v>-1.6246682833623574</v>
      </c>
      <c r="AM200" s="56">
        <f t="shared" si="171"/>
        <v>-1.0553769833016171</v>
      </c>
      <c r="AN200" s="56">
        <f t="shared" si="193"/>
        <v>4.9642930699868373</v>
      </c>
      <c r="AO200" s="56">
        <f t="shared" si="193"/>
        <v>4.9642931460580089</v>
      </c>
      <c r="AP200" s="56">
        <f t="shared" si="193"/>
        <v>4.9642941665247253</v>
      </c>
      <c r="AQ200" s="56">
        <f t="shared" si="193"/>
        <v>4.964307855318367</v>
      </c>
      <c r="AR200" s="56">
        <f t="shared" si="193"/>
        <v>4.964491409858967</v>
      </c>
      <c r="AS200" s="56">
        <f t="shared" si="193"/>
        <v>4.9669401982886363</v>
      </c>
      <c r="AT200" s="56">
        <f t="shared" si="193"/>
        <v>4.9976484310679554</v>
      </c>
      <c r="AU200" s="56">
        <f t="shared" si="172"/>
        <v>5.2539343140872612</v>
      </c>
      <c r="AV200" s="56"/>
      <c r="AW200" s="56"/>
      <c r="AX200" s="56"/>
      <c r="AY200" s="56"/>
      <c r="AZ200" s="56">
        <f t="shared" si="173"/>
        <v>2.6293897416465895E-6</v>
      </c>
      <c r="BA200" s="56">
        <f t="shared" si="174"/>
        <v>9.7648230041060789E-3</v>
      </c>
      <c r="BB200" s="56">
        <f t="shared" si="175"/>
        <v>0.78712902562278209</v>
      </c>
      <c r="BC200" s="56">
        <f t="shared" si="176"/>
        <v>0.39241501408418417</v>
      </c>
      <c r="BD200" s="56">
        <f t="shared" si="177"/>
        <v>0.11084199685901475</v>
      </c>
      <c r="BE200" s="56">
        <f t="shared" si="178"/>
        <v>2.6615222144229032</v>
      </c>
      <c r="BF200" s="56">
        <f t="shared" si="179"/>
        <v>4.0857345339352387</v>
      </c>
      <c r="BG200" s="56">
        <f t="shared" si="194"/>
        <v>8.8187671014361193</v>
      </c>
      <c r="BH200" s="56">
        <f t="shared" si="194"/>
        <v>8.8187578775388573</v>
      </c>
      <c r="BI200" s="56">
        <f t="shared" si="194"/>
        <v>8.8188046366068171</v>
      </c>
      <c r="BJ200" s="56">
        <f t="shared" si="194"/>
        <v>8.8185675833787762</v>
      </c>
      <c r="BK200" s="56">
        <f t="shared" si="194"/>
        <v>8.8197689646620585</v>
      </c>
      <c r="BL200" s="56">
        <f t="shared" si="194"/>
        <v>8.8136700186122479</v>
      </c>
      <c r="BM200" s="56">
        <f t="shared" si="194"/>
        <v>8.84437260622847</v>
      </c>
      <c r="BN200" s="56">
        <f t="shared" si="180"/>
        <v>8.6820629092460493</v>
      </c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  <c r="BY200" s="56"/>
      <c r="BZ200" s="56"/>
      <c r="CA200" s="56"/>
      <c r="CB200" s="56"/>
      <c r="CC200" s="56"/>
      <c r="CD200" s="56"/>
      <c r="CE200" s="56"/>
      <c r="CG200" s="56"/>
      <c r="CH200" s="56"/>
      <c r="CI200" s="56"/>
      <c r="CJ200" s="56"/>
      <c r="CK200" s="56"/>
      <c r="CL200" s="56"/>
      <c r="CM200" s="56"/>
      <c r="CN200" s="56"/>
      <c r="CO200" s="56"/>
      <c r="CP200" s="56"/>
      <c r="CQ200" s="56"/>
      <c r="CR200" s="56"/>
      <c r="CS200" s="56"/>
      <c r="CT200" s="56"/>
      <c r="CU200" s="56"/>
      <c r="CV200" s="56"/>
      <c r="CW200" s="56"/>
      <c r="CX200" s="56"/>
    </row>
    <row r="201" spans="1:102" s="62" customFormat="1" ht="12.95" customHeight="1" x14ac:dyDescent="0.2">
      <c r="A201" s="141" t="s">
        <v>70</v>
      </c>
      <c r="C201" s="59">
        <v>43747.506999999998</v>
      </c>
      <c r="D201" s="59"/>
      <c r="E201" s="62">
        <f t="shared" si="153"/>
        <v>494.99996563887686</v>
      </c>
      <c r="F201" s="73">
        <f t="shared" si="154"/>
        <v>495</v>
      </c>
      <c r="G201" s="62">
        <f t="shared" si="155"/>
        <v>-9.1000001702923328E-5</v>
      </c>
      <c r="I201" s="62">
        <f>G201</f>
        <v>-9.1000001702923328E-5</v>
      </c>
      <c r="P201" s="136"/>
      <c r="Q201" s="137">
        <f t="shared" si="156"/>
        <v>28729.006999999998</v>
      </c>
      <c r="R201" s="62">
        <f t="shared" si="195"/>
        <v>8.2810003099320485E-9</v>
      </c>
      <c r="S201" s="63">
        <v>0.1</v>
      </c>
      <c r="X201" s="138">
        <f t="shared" si="157"/>
        <v>9.3318313530844942E-7</v>
      </c>
      <c r="Y201" s="73">
        <f t="shared" si="158"/>
        <v>2.9638046324896618E-3</v>
      </c>
      <c r="Z201" s="56">
        <f t="shared" si="159"/>
        <v>495</v>
      </c>
      <c r="AA201" s="56">
        <f t="shared" si="160"/>
        <v>-6.7210893732610674E-3</v>
      </c>
      <c r="AB201" s="56">
        <f t="shared" si="161"/>
        <v>2.5958369648639353E-2</v>
      </c>
      <c r="AC201" s="56">
        <f t="shared" si="162"/>
        <v>-9.1000001702923328E-5</v>
      </c>
      <c r="AD201" s="56">
        <f t="shared" si="163"/>
        <v>6.6300893715581441E-3</v>
      </c>
      <c r="AE201" s="140">
        <f t="shared" si="164"/>
        <v>4.3958085074848264E-6</v>
      </c>
      <c r="AF201" s="56">
        <f t="shared" si="165"/>
        <v>-9.1000001702923328E-5</v>
      </c>
      <c r="AG201" s="69"/>
      <c r="AH201" s="56">
        <f t="shared" si="166"/>
        <v>-2.6049369650342276E-2</v>
      </c>
      <c r="AI201" s="56">
        <f t="shared" si="167"/>
        <v>0.98451135554428593</v>
      </c>
      <c r="AJ201" s="56">
        <f t="shared" si="168"/>
        <v>-0.53562132517872363</v>
      </c>
      <c r="AK201" s="56">
        <f t="shared" si="169"/>
        <v>-0.29867902044145089</v>
      </c>
      <c r="AL201" s="56">
        <f t="shared" si="170"/>
        <v>-1.622607073171956</v>
      </c>
      <c r="AM201" s="56">
        <f t="shared" si="171"/>
        <v>-1.0532008352202695</v>
      </c>
      <c r="AN201" s="56">
        <f t="shared" ref="AN201:AT210" si="196">$AU201+$AB$7*SIN(AO201)</f>
        <v>4.9662915025334682</v>
      </c>
      <c r="AO201" s="56">
        <f t="shared" si="196"/>
        <v>4.9662915818574627</v>
      </c>
      <c r="AP201" s="56">
        <f t="shared" si="196"/>
        <v>4.9662926377627725</v>
      </c>
      <c r="AQ201" s="56">
        <f t="shared" si="196"/>
        <v>4.9663066928235393</v>
      </c>
      <c r="AR201" s="56">
        <f t="shared" si="196"/>
        <v>4.9664937060281806</v>
      </c>
      <c r="AS201" s="56">
        <f t="shared" si="196"/>
        <v>4.9689693655923737</v>
      </c>
      <c r="AT201" s="56">
        <f t="shared" si="196"/>
        <v>4.9997827803195127</v>
      </c>
      <c r="AU201" s="56">
        <f t="shared" si="172"/>
        <v>5.255783194315776</v>
      </c>
      <c r="AV201" s="56"/>
      <c r="AW201" s="56"/>
      <c r="AX201" s="56"/>
      <c r="AY201" s="56"/>
      <c r="AZ201" s="56">
        <f t="shared" si="173"/>
        <v>9.3318313530844942E-7</v>
      </c>
      <c r="BA201" s="56">
        <f t="shared" si="174"/>
        <v>9.6848940057507292E-3</v>
      </c>
      <c r="BB201" s="56">
        <f t="shared" si="175"/>
        <v>0.78670334695953037</v>
      </c>
      <c r="BC201" s="56">
        <f t="shared" si="176"/>
        <v>0.38886661163147185</v>
      </c>
      <c r="BD201" s="56">
        <f t="shared" si="177"/>
        <v>0.1100206244380276</v>
      </c>
      <c r="BE201" s="56">
        <f t="shared" si="178"/>
        <v>2.6653769014103972</v>
      </c>
      <c r="BF201" s="56">
        <f t="shared" si="179"/>
        <v>4.120106165147269</v>
      </c>
      <c r="BG201" s="56">
        <f t="shared" ref="BG201:BM210" si="197">$BN201+$BB$7*SIN(BH201)</f>
        <v>8.823522407058416</v>
      </c>
      <c r="BH201" s="56">
        <f t="shared" si="197"/>
        <v>8.8235130521296821</v>
      </c>
      <c r="BI201" s="56">
        <f t="shared" si="197"/>
        <v>8.8235603202084487</v>
      </c>
      <c r="BJ201" s="56">
        <f t="shared" si="197"/>
        <v>8.8233214709163139</v>
      </c>
      <c r="BK201" s="56">
        <f t="shared" si="197"/>
        <v>8.8245279947281059</v>
      </c>
      <c r="BL201" s="56">
        <f t="shared" si="197"/>
        <v>8.8184230824046299</v>
      </c>
      <c r="BM201" s="56">
        <f t="shared" si="197"/>
        <v>8.8490580306670985</v>
      </c>
      <c r="BN201" s="56">
        <f t="shared" si="180"/>
        <v>8.6877577681253584</v>
      </c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G201" s="56"/>
      <c r="CH201" s="56"/>
      <c r="CI201" s="56"/>
      <c r="CJ201" s="56"/>
      <c r="CK201" s="56"/>
      <c r="CL201" s="56"/>
      <c r="CM201" s="56"/>
      <c r="CN201" s="56"/>
      <c r="CO201" s="56"/>
      <c r="CP201" s="56"/>
      <c r="CQ201" s="56"/>
      <c r="CR201" s="56"/>
      <c r="CS201" s="56"/>
      <c r="CT201" s="56"/>
      <c r="CU201" s="56"/>
      <c r="CV201" s="56"/>
      <c r="CW201" s="56"/>
      <c r="CX201" s="56"/>
    </row>
    <row r="202" spans="1:102" s="62" customFormat="1" ht="12.95" customHeight="1" x14ac:dyDescent="0.2">
      <c r="A202" s="135" t="s">
        <v>37</v>
      </c>
      <c r="B202" s="57"/>
      <c r="C202" s="59">
        <v>43776.637000000002</v>
      </c>
      <c r="D202" s="59"/>
      <c r="E202" s="62">
        <f t="shared" si="153"/>
        <v>505.99930114761088</v>
      </c>
      <c r="F202" s="73">
        <f t="shared" si="154"/>
        <v>506</v>
      </c>
      <c r="G202" s="62">
        <f t="shared" si="155"/>
        <v>-1.850799992098473E-3</v>
      </c>
      <c r="I202" s="62">
        <f>G202</f>
        <v>-1.850799992098473E-3</v>
      </c>
      <c r="P202" s="136"/>
      <c r="Q202" s="137">
        <f t="shared" si="156"/>
        <v>28758.137000000002</v>
      </c>
      <c r="R202" s="62">
        <f t="shared" si="195"/>
        <v>3.4254606107517076E-6</v>
      </c>
      <c r="S202" s="63">
        <v>0.1</v>
      </c>
      <c r="X202" s="138">
        <f t="shared" si="157"/>
        <v>1.9831542215693533E-6</v>
      </c>
      <c r="Y202" s="73">
        <f t="shared" si="158"/>
        <v>2.6024619826447073E-3</v>
      </c>
      <c r="Z202" s="56">
        <f t="shared" si="159"/>
        <v>506</v>
      </c>
      <c r="AA202" s="56">
        <f t="shared" si="160"/>
        <v>-6.7878688084883135E-3</v>
      </c>
      <c r="AB202" s="56">
        <f t="shared" si="161"/>
        <v>2.4366126135705973E-2</v>
      </c>
      <c r="AC202" s="56">
        <f t="shared" si="162"/>
        <v>-1.850799992098473E-3</v>
      </c>
      <c r="AD202" s="56">
        <f t="shared" si="163"/>
        <v>4.9370688163898405E-3</v>
      </c>
      <c r="AE202" s="140">
        <f t="shared" si="164"/>
        <v>2.4374648497768984E-6</v>
      </c>
      <c r="AF202" s="56">
        <f t="shared" si="165"/>
        <v>-1.850799992098473E-3</v>
      </c>
      <c r="AG202" s="69"/>
      <c r="AH202" s="56">
        <f t="shared" si="166"/>
        <v>-2.6216926127804446E-2</v>
      </c>
      <c r="AI202" s="56">
        <f t="shared" si="167"/>
        <v>0.98677573364284721</v>
      </c>
      <c r="AJ202" s="56">
        <f t="shared" si="168"/>
        <v>-0.54200677988424961</v>
      </c>
      <c r="AK202" s="56">
        <f t="shared" si="169"/>
        <v>-0.29878784134943515</v>
      </c>
      <c r="AL202" s="56">
        <f t="shared" si="170"/>
        <v>-1.6150271807904653</v>
      </c>
      <c r="AM202" s="56">
        <f t="shared" si="171"/>
        <v>-1.0452387027620162</v>
      </c>
      <c r="AN202" s="56">
        <f t="shared" si="196"/>
        <v>4.9736298032315789</v>
      </c>
      <c r="AO202" s="56">
        <f t="shared" si="196"/>
        <v>4.9736298954702525</v>
      </c>
      <c r="AP202" s="56">
        <f t="shared" si="196"/>
        <v>4.9736310895522795</v>
      </c>
      <c r="AQ202" s="56">
        <f t="shared" si="196"/>
        <v>4.9736465471409828</v>
      </c>
      <c r="AR202" s="56">
        <f t="shared" si="196"/>
        <v>4.9738465675738111</v>
      </c>
      <c r="AS202" s="56">
        <f t="shared" si="196"/>
        <v>4.9764214686391837</v>
      </c>
      <c r="AT202" s="56">
        <f t="shared" si="196"/>
        <v>5.0076162070956904</v>
      </c>
      <c r="AU202" s="56">
        <f t="shared" si="172"/>
        <v>5.2625624218203306</v>
      </c>
      <c r="AV202" s="56"/>
      <c r="AW202" s="56"/>
      <c r="AX202" s="56"/>
      <c r="AY202" s="56"/>
      <c r="AZ202" s="56">
        <f t="shared" si="173"/>
        <v>1.9831542215693533E-6</v>
      </c>
      <c r="BA202" s="56">
        <f t="shared" si="174"/>
        <v>9.3903307911330208E-3</v>
      </c>
      <c r="BB202" s="56">
        <f t="shared" si="175"/>
        <v>0.78517345767345281</v>
      </c>
      <c r="BC202" s="56">
        <f t="shared" si="176"/>
        <v>0.37583942033339035</v>
      </c>
      <c r="BD202" s="56">
        <f t="shared" si="177"/>
        <v>0.10700260142641509</v>
      </c>
      <c r="BE202" s="56">
        <f t="shared" si="178"/>
        <v>2.6794755209330035</v>
      </c>
      <c r="BF202" s="56">
        <f t="shared" si="179"/>
        <v>4.2506120062821848</v>
      </c>
      <c r="BG202" s="56">
        <f t="shared" si="197"/>
        <v>8.8409367789994011</v>
      </c>
      <c r="BH202" s="56">
        <f t="shared" si="197"/>
        <v>8.8409269519472957</v>
      </c>
      <c r="BI202" s="56">
        <f t="shared" si="197"/>
        <v>8.8409760267751167</v>
      </c>
      <c r="BJ202" s="56">
        <f t="shared" si="197"/>
        <v>8.8407309385571065</v>
      </c>
      <c r="BK202" s="56">
        <f t="shared" si="197"/>
        <v>8.8419545563289166</v>
      </c>
      <c r="BL202" s="56">
        <f t="shared" si="197"/>
        <v>8.8358356569580785</v>
      </c>
      <c r="BM202" s="56">
        <f t="shared" si="197"/>
        <v>8.8661934153959248</v>
      </c>
      <c r="BN202" s="56">
        <f t="shared" si="180"/>
        <v>8.7086389173494947</v>
      </c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G202" s="56"/>
      <c r="CH202" s="56"/>
      <c r="CI202" s="56"/>
      <c r="CJ202" s="56"/>
      <c r="CK202" s="56"/>
      <c r="CL202" s="56"/>
      <c r="CM202" s="56"/>
      <c r="CN202" s="56"/>
      <c r="CO202" s="56"/>
      <c r="CP202" s="56"/>
      <c r="CQ202" s="56"/>
      <c r="CR202" s="56"/>
      <c r="CS202" s="56"/>
      <c r="CT202" s="56"/>
      <c r="CU202" s="56"/>
      <c r="CV202" s="56"/>
      <c r="CW202" s="56"/>
      <c r="CX202" s="56"/>
    </row>
    <row r="203" spans="1:102" s="62" customFormat="1" ht="12.95" customHeight="1" x14ac:dyDescent="0.2">
      <c r="A203" s="135" t="s">
        <v>71</v>
      </c>
      <c r="C203" s="59">
        <v>43821.655400000003</v>
      </c>
      <c r="D203" s="59">
        <v>2.0000000000000001E-4</v>
      </c>
      <c r="E203" s="62">
        <f t="shared" si="153"/>
        <v>522.99801332290519</v>
      </c>
      <c r="F203" s="73">
        <f t="shared" si="154"/>
        <v>523</v>
      </c>
      <c r="G203" s="62">
        <f t="shared" si="155"/>
        <v>-5.2613999941968359E-3</v>
      </c>
      <c r="J203" s="62">
        <f>G203</f>
        <v>-5.2613999941968359E-3</v>
      </c>
      <c r="P203" s="136"/>
      <c r="Q203" s="137">
        <f t="shared" si="156"/>
        <v>28803.155400000003</v>
      </c>
      <c r="R203" s="62">
        <f t="shared" si="195"/>
        <v>2.7682329898934464E-5</v>
      </c>
      <c r="S203" s="63">
        <v>1</v>
      </c>
      <c r="X203" s="138">
        <f t="shared" si="157"/>
        <v>5.3339736339936364E-5</v>
      </c>
      <c r="Y203" s="73">
        <f t="shared" si="158"/>
        <v>2.0420058099425153E-3</v>
      </c>
      <c r="Z203" s="56">
        <f t="shared" si="159"/>
        <v>523</v>
      </c>
      <c r="AA203" s="56">
        <f t="shared" si="160"/>
        <v>-6.8886470460855845E-3</v>
      </c>
      <c r="AB203" s="56">
        <f t="shared" si="161"/>
        <v>2.121244350208483E-2</v>
      </c>
      <c r="AC203" s="56">
        <f t="shared" si="162"/>
        <v>-5.2613999941968359E-3</v>
      </c>
      <c r="AD203" s="56">
        <f t="shared" si="163"/>
        <v>1.6272470518887486E-3</v>
      </c>
      <c r="AE203" s="140">
        <f t="shared" si="164"/>
        <v>2.6479329678806237E-6</v>
      </c>
      <c r="AF203" s="56">
        <f t="shared" si="165"/>
        <v>-5.2613999941968359E-3</v>
      </c>
      <c r="AG203" s="69"/>
      <c r="AH203" s="56">
        <f t="shared" si="166"/>
        <v>-2.6473843496281665E-2</v>
      </c>
      <c r="AI203" s="56">
        <f t="shared" si="167"/>
        <v>0.99029725385004352</v>
      </c>
      <c r="AJ203" s="56">
        <f t="shared" si="168"/>
        <v>-0.55187123909716085</v>
      </c>
      <c r="AK203" s="56">
        <f t="shared" si="169"/>
        <v>-0.29892291995778725</v>
      </c>
      <c r="AL203" s="56">
        <f t="shared" si="170"/>
        <v>-1.6032439582359983</v>
      </c>
      <c r="AM203" s="56">
        <f t="shared" si="171"/>
        <v>-1.0329856791495133</v>
      </c>
      <c r="AN203" s="56">
        <f t="shared" si="196"/>
        <v>4.9850040858720392</v>
      </c>
      <c r="AO203" s="56">
        <f t="shared" si="196"/>
        <v>4.9850042014055953</v>
      </c>
      <c r="AP203" s="56">
        <f t="shared" si="196"/>
        <v>4.9850056361080197</v>
      </c>
      <c r="AQ203" s="56">
        <f t="shared" si="196"/>
        <v>4.9850234517127827</v>
      </c>
      <c r="AR203" s="56">
        <f t="shared" si="196"/>
        <v>4.9852445848184797</v>
      </c>
      <c r="AS203" s="56">
        <f t="shared" si="196"/>
        <v>4.9879749597785636</v>
      </c>
      <c r="AT203" s="56">
        <f t="shared" si="196"/>
        <v>5.0197454407940318</v>
      </c>
      <c r="AU203" s="56">
        <f t="shared" si="172"/>
        <v>5.273039409781914</v>
      </c>
      <c r="AV203" s="56"/>
      <c r="AW203" s="56"/>
      <c r="AX203" s="56"/>
      <c r="AY203" s="56"/>
      <c r="AZ203" s="56">
        <f t="shared" si="173"/>
        <v>5.3339736339936364E-5</v>
      </c>
      <c r="BA203" s="56">
        <f t="shared" si="174"/>
        <v>8.9306528560280998E-3</v>
      </c>
      <c r="BB203" s="56">
        <f t="shared" si="175"/>
        <v>0.78290397286400204</v>
      </c>
      <c r="BC203" s="56">
        <f t="shared" si="176"/>
        <v>0.35565908637519361</v>
      </c>
      <c r="BD203" s="56">
        <f t="shared" si="177"/>
        <v>0.10231967064922574</v>
      </c>
      <c r="BE203" s="56">
        <f t="shared" si="178"/>
        <v>2.7011587930189105</v>
      </c>
      <c r="BF203" s="56">
        <f t="shared" si="179"/>
        <v>4.467332862153393</v>
      </c>
      <c r="BG203" s="56">
        <f t="shared" si="197"/>
        <v>8.867784655429487</v>
      </c>
      <c r="BH203" s="56">
        <f t="shared" si="197"/>
        <v>8.8677741318270797</v>
      </c>
      <c r="BI203" s="56">
        <f t="shared" si="197"/>
        <v>8.8678257876065878</v>
      </c>
      <c r="BJ203" s="56">
        <f t="shared" si="197"/>
        <v>8.8675722159449961</v>
      </c>
      <c r="BK203" s="56">
        <f t="shared" si="197"/>
        <v>8.868816583275736</v>
      </c>
      <c r="BL203" s="56">
        <f t="shared" si="197"/>
        <v>8.8627007293375897</v>
      </c>
      <c r="BM203" s="56">
        <f t="shared" si="197"/>
        <v>8.8925408485107376</v>
      </c>
      <c r="BN203" s="56">
        <f t="shared" si="180"/>
        <v>8.740909784332251</v>
      </c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G203" s="56"/>
      <c r="CH203" s="56"/>
      <c r="CI203" s="56"/>
      <c r="CJ203" s="56"/>
      <c r="CK203" s="56"/>
      <c r="CL203" s="56"/>
      <c r="CM203" s="56"/>
      <c r="CN203" s="56"/>
      <c r="CO203" s="56"/>
      <c r="CP203" s="56"/>
      <c r="CQ203" s="56"/>
      <c r="CR203" s="56"/>
      <c r="CS203" s="56"/>
      <c r="CT203" s="56"/>
      <c r="CU203" s="56"/>
      <c r="CV203" s="56"/>
      <c r="CW203" s="56"/>
      <c r="CX203" s="56"/>
    </row>
    <row r="204" spans="1:102" s="62" customFormat="1" ht="12.95" customHeight="1" x14ac:dyDescent="0.2">
      <c r="A204" s="141" t="s">
        <v>72</v>
      </c>
      <c r="C204" s="59">
        <v>43832.248</v>
      </c>
      <c r="D204" s="59"/>
      <c r="E204" s="62">
        <f t="shared" si="153"/>
        <v>526.99772363219995</v>
      </c>
      <c r="F204" s="73">
        <f t="shared" si="154"/>
        <v>527</v>
      </c>
      <c r="G204" s="62">
        <f t="shared" si="155"/>
        <v>-6.0285999934421852E-3</v>
      </c>
      <c r="I204" s="62">
        <f>G204</f>
        <v>-6.0285999934421852E-3</v>
      </c>
      <c r="P204" s="136"/>
      <c r="Q204" s="137">
        <f t="shared" si="156"/>
        <v>28813.748</v>
      </c>
      <c r="R204" s="62">
        <f t="shared" si="195"/>
        <v>3.6344017880931114E-5</v>
      </c>
      <c r="S204" s="63">
        <v>0.1</v>
      </c>
      <c r="X204" s="138">
        <f t="shared" si="157"/>
        <v>6.3018397745708723E-6</v>
      </c>
      <c r="Y204" s="73">
        <f t="shared" si="158"/>
        <v>1.9098128041961891E-3</v>
      </c>
      <c r="Z204" s="56">
        <f t="shared" si="159"/>
        <v>527</v>
      </c>
      <c r="AA204" s="56">
        <f t="shared" si="160"/>
        <v>-6.9119256818028808E-3</v>
      </c>
      <c r="AB204" s="56">
        <f t="shared" si="161"/>
        <v>2.0505330073978027E-2</v>
      </c>
      <c r="AC204" s="56">
        <f t="shared" si="162"/>
        <v>-6.0285999934421852E-3</v>
      </c>
      <c r="AD204" s="56">
        <f t="shared" si="163"/>
        <v>8.8332568836069561E-4</v>
      </c>
      <c r="AE204" s="140">
        <f t="shared" si="164"/>
        <v>7.8026427171789677E-8</v>
      </c>
      <c r="AF204" s="56">
        <f t="shared" si="165"/>
        <v>-6.0285999934421852E-3</v>
      </c>
      <c r="AG204" s="69"/>
      <c r="AH204" s="56">
        <f t="shared" si="166"/>
        <v>-2.6533930067420212E-2</v>
      </c>
      <c r="AI204" s="56">
        <f t="shared" si="167"/>
        <v>0.99112971810466344</v>
      </c>
      <c r="AJ204" s="56">
        <f t="shared" si="168"/>
        <v>-0.55419138684599611</v>
      </c>
      <c r="AK204" s="56">
        <f t="shared" si="169"/>
        <v>-0.298948780659894</v>
      </c>
      <c r="AL204" s="56">
        <f t="shared" si="170"/>
        <v>-1.6004592011859866</v>
      </c>
      <c r="AM204" s="56">
        <f t="shared" si="171"/>
        <v>-1.0301116818458531</v>
      </c>
      <c r="AN204" s="56">
        <f t="shared" si="196"/>
        <v>4.9876862873043644</v>
      </c>
      <c r="AO204" s="56">
        <f t="shared" si="196"/>
        <v>4.9876864089618751</v>
      </c>
      <c r="AP204" s="56">
        <f t="shared" si="196"/>
        <v>4.9876879053609677</v>
      </c>
      <c r="AQ204" s="56">
        <f t="shared" si="196"/>
        <v>4.9877063105653967</v>
      </c>
      <c r="AR204" s="56">
        <f t="shared" si="196"/>
        <v>4.9879325903763476</v>
      </c>
      <c r="AS204" s="56">
        <f t="shared" si="196"/>
        <v>4.9906998985423261</v>
      </c>
      <c r="AT204" s="56">
        <f t="shared" si="196"/>
        <v>5.0226034255105727</v>
      </c>
      <c r="AU204" s="56">
        <f t="shared" si="172"/>
        <v>5.2755045834199334</v>
      </c>
      <c r="AV204" s="56"/>
      <c r="AW204" s="56"/>
      <c r="AX204" s="56"/>
      <c r="AY204" s="56"/>
      <c r="AZ204" s="56">
        <f t="shared" si="173"/>
        <v>6.3018397745708723E-6</v>
      </c>
      <c r="BA204" s="56">
        <f t="shared" si="174"/>
        <v>8.82173848599907E-3</v>
      </c>
      <c r="BB204" s="56">
        <f t="shared" si="175"/>
        <v>0.78238659354149076</v>
      </c>
      <c r="BC204" s="56">
        <f t="shared" si="176"/>
        <v>0.35090297949800031</v>
      </c>
      <c r="BD204" s="56">
        <f t="shared" si="177"/>
        <v>0.10121464977721187</v>
      </c>
      <c r="BE204" s="56">
        <f t="shared" si="178"/>
        <v>2.7062427337229491</v>
      </c>
      <c r="BF204" s="56">
        <f t="shared" si="179"/>
        <v>4.5212171110188386</v>
      </c>
      <c r="BG204" s="56">
        <f t="shared" si="197"/>
        <v>8.8740906474763577</v>
      </c>
      <c r="BH204" s="56">
        <f t="shared" si="197"/>
        <v>8.8740799671715767</v>
      </c>
      <c r="BI204" s="56">
        <f t="shared" si="197"/>
        <v>8.8741321880966275</v>
      </c>
      <c r="BJ204" s="56">
        <f t="shared" si="197"/>
        <v>8.8738768400362282</v>
      </c>
      <c r="BK204" s="56">
        <f t="shared" si="197"/>
        <v>8.8751250517477605</v>
      </c>
      <c r="BL204" s="56">
        <f t="shared" si="197"/>
        <v>8.8690143071814465</v>
      </c>
      <c r="BM204" s="56">
        <f t="shared" si="197"/>
        <v>8.8987170657318817</v>
      </c>
      <c r="BN204" s="56">
        <f t="shared" si="180"/>
        <v>8.7485029295046637</v>
      </c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G204" s="56"/>
      <c r="CH204" s="56"/>
      <c r="CI204" s="56"/>
      <c r="CJ204" s="56"/>
      <c r="CK204" s="56"/>
      <c r="CL204" s="56"/>
      <c r="CM204" s="56"/>
      <c r="CN204" s="56"/>
      <c r="CO204" s="56"/>
      <c r="CP204" s="56"/>
      <c r="CQ204" s="56"/>
      <c r="CR204" s="56"/>
      <c r="CS204" s="56"/>
      <c r="CT204" s="56"/>
      <c r="CU204" s="56"/>
      <c r="CV204" s="56"/>
      <c r="CW204" s="56"/>
      <c r="CX204" s="56"/>
    </row>
    <row r="205" spans="1:102" s="62" customFormat="1" ht="12.95" customHeight="1" x14ac:dyDescent="0.2">
      <c r="A205" s="141" t="s">
        <v>73</v>
      </c>
      <c r="C205" s="59">
        <v>43869.324999999997</v>
      </c>
      <c r="D205" s="59"/>
      <c r="E205" s="62">
        <f t="shared" si="153"/>
        <v>540.99780473955457</v>
      </c>
      <c r="F205" s="73">
        <f t="shared" si="154"/>
        <v>541</v>
      </c>
      <c r="G205" s="62">
        <f t="shared" si="155"/>
        <v>-5.8138000022154301E-3</v>
      </c>
      <c r="I205" s="62">
        <f>G205</f>
        <v>-5.8138000022154301E-3</v>
      </c>
      <c r="P205" s="136"/>
      <c r="Q205" s="137">
        <f t="shared" si="156"/>
        <v>28850.824999999997</v>
      </c>
      <c r="R205" s="62">
        <f t="shared" si="195"/>
        <v>3.3800270465760135E-5</v>
      </c>
      <c r="S205" s="63">
        <v>0.1</v>
      </c>
      <c r="X205" s="138">
        <f t="shared" si="157"/>
        <v>5.2708889207595991E-6</v>
      </c>
      <c r="Y205" s="73">
        <f t="shared" si="158"/>
        <v>1.4462887856435715E-3</v>
      </c>
      <c r="Z205" s="56">
        <f t="shared" si="159"/>
        <v>541</v>
      </c>
      <c r="AA205" s="56">
        <f t="shared" si="160"/>
        <v>-6.9920803261665984E-3</v>
      </c>
      <c r="AB205" s="56">
        <f t="shared" si="161"/>
        <v>2.0929320432714924E-2</v>
      </c>
      <c r="AC205" s="56">
        <f t="shared" si="162"/>
        <v>-5.8138000022154301E-3</v>
      </c>
      <c r="AD205" s="56">
        <f t="shared" si="163"/>
        <v>1.1782803239511683E-3</v>
      </c>
      <c r="AE205" s="140">
        <f t="shared" si="164"/>
        <v>1.38834452181047E-7</v>
      </c>
      <c r="AF205" s="56">
        <f t="shared" si="165"/>
        <v>-5.8138000022154301E-3</v>
      </c>
      <c r="AG205" s="69"/>
      <c r="AH205" s="56">
        <f t="shared" si="166"/>
        <v>-2.6743120434930354E-2</v>
      </c>
      <c r="AI205" s="56">
        <f t="shared" si="167"/>
        <v>0.99405490089442639</v>
      </c>
      <c r="AJ205" s="56">
        <f t="shared" si="168"/>
        <v>-0.5623085242314857</v>
      </c>
      <c r="AK205" s="56">
        <f t="shared" si="169"/>
        <v>-0.29902125535748303</v>
      </c>
      <c r="AL205" s="56">
        <f t="shared" si="170"/>
        <v>-1.5906755689620991</v>
      </c>
      <c r="AM205" s="56">
        <f t="shared" si="171"/>
        <v>-1.0200794859111484</v>
      </c>
      <c r="AN205" s="56">
        <f t="shared" si="196"/>
        <v>4.9970917827525589</v>
      </c>
      <c r="AO205" s="56">
        <f t="shared" si="196"/>
        <v>4.9970919279611774</v>
      </c>
      <c r="AP205" s="56">
        <f t="shared" si="196"/>
        <v>4.9970936565600157</v>
      </c>
      <c r="AQ205" s="56">
        <f t="shared" si="196"/>
        <v>4.9971142334382375</v>
      </c>
      <c r="AR205" s="56">
        <f t="shared" si="196"/>
        <v>4.9973590652713025</v>
      </c>
      <c r="AS205" s="56">
        <f t="shared" si="196"/>
        <v>5.0002566277227238</v>
      </c>
      <c r="AT205" s="56">
        <f t="shared" si="196"/>
        <v>5.0326184593565708</v>
      </c>
      <c r="AU205" s="56">
        <f t="shared" si="172"/>
        <v>5.2841326911530029</v>
      </c>
      <c r="AV205" s="56"/>
      <c r="AW205" s="56"/>
      <c r="AX205" s="56"/>
      <c r="AY205" s="56"/>
      <c r="AZ205" s="56">
        <f t="shared" si="173"/>
        <v>5.2708889207595991E-6</v>
      </c>
      <c r="BA205" s="56">
        <f t="shared" si="174"/>
        <v>8.4383691118101699E-3</v>
      </c>
      <c r="BB205" s="56">
        <f t="shared" si="175"/>
        <v>0.78062521000471985</v>
      </c>
      <c r="BC205" s="56">
        <f t="shared" si="176"/>
        <v>0.33423503271303379</v>
      </c>
      <c r="BD205" s="56">
        <f t="shared" si="177"/>
        <v>9.7338078440694184E-2</v>
      </c>
      <c r="BE205" s="56">
        <f t="shared" si="178"/>
        <v>2.7239844927990098</v>
      </c>
      <c r="BF205" s="56">
        <f t="shared" si="179"/>
        <v>4.7193739321160573</v>
      </c>
      <c r="BG205" s="56">
        <f t="shared" si="197"/>
        <v>8.8961293195601652</v>
      </c>
      <c r="BH205" s="56">
        <f t="shared" si="197"/>
        <v>8.8961181168136587</v>
      </c>
      <c r="BI205" s="56">
        <f t="shared" si="197"/>
        <v>8.8961721738488055</v>
      </c>
      <c r="BJ205" s="56">
        <f t="shared" si="197"/>
        <v>8.8959113146421451</v>
      </c>
      <c r="BK205" s="56">
        <f t="shared" si="197"/>
        <v>8.8971697579638089</v>
      </c>
      <c r="BL205" s="56">
        <f t="shared" si="197"/>
        <v>8.8910901663860571</v>
      </c>
      <c r="BM205" s="56">
        <f t="shared" si="197"/>
        <v>8.9202661637385692</v>
      </c>
      <c r="BN205" s="56">
        <f t="shared" si="180"/>
        <v>8.7750789376081109</v>
      </c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  <c r="BY205" s="56"/>
      <c r="BZ205" s="56"/>
      <c r="CA205" s="56"/>
      <c r="CB205" s="56"/>
      <c r="CC205" s="56"/>
      <c r="CD205" s="56"/>
      <c r="CE205" s="56"/>
      <c r="CG205" s="56"/>
      <c r="CH205" s="56"/>
      <c r="CI205" s="56"/>
      <c r="CJ205" s="56"/>
      <c r="CK205" s="56"/>
      <c r="CL205" s="56"/>
      <c r="CM205" s="56"/>
      <c r="CN205" s="56"/>
      <c r="CO205" s="56"/>
      <c r="CP205" s="56"/>
      <c r="CQ205" s="56"/>
      <c r="CR205" s="56"/>
      <c r="CS205" s="56"/>
      <c r="CT205" s="56"/>
      <c r="CU205" s="56"/>
      <c r="CV205" s="56"/>
      <c r="CW205" s="56"/>
      <c r="CX205" s="56"/>
    </row>
    <row r="206" spans="1:102" s="62" customFormat="1" ht="12.95" customHeight="1" x14ac:dyDescent="0.2">
      <c r="A206" s="135" t="s">
        <v>71</v>
      </c>
      <c r="C206" s="59">
        <v>43882.566400000003</v>
      </c>
      <c r="D206" s="59">
        <v>1E-4</v>
      </c>
      <c r="E206" s="62">
        <f t="shared" si="153"/>
        <v>545.9976880627745</v>
      </c>
      <c r="F206" s="73">
        <f t="shared" si="154"/>
        <v>546</v>
      </c>
      <c r="G206" s="62">
        <f t="shared" si="155"/>
        <v>-6.1227999904076569E-3</v>
      </c>
      <c r="J206" s="62">
        <f>G206</f>
        <v>-6.1227999904076569E-3</v>
      </c>
      <c r="P206" s="136"/>
      <c r="Q206" s="137">
        <f t="shared" si="156"/>
        <v>28864.066400000003</v>
      </c>
      <c r="R206" s="62">
        <f t="shared" si="195"/>
        <v>3.7488679722536006E-5</v>
      </c>
      <c r="S206" s="63">
        <v>1</v>
      </c>
      <c r="X206" s="138">
        <f t="shared" si="157"/>
        <v>5.4808152206254044E-5</v>
      </c>
      <c r="Y206" s="73">
        <f t="shared" si="158"/>
        <v>1.2804528221237402E-3</v>
      </c>
      <c r="Z206" s="56">
        <f t="shared" si="159"/>
        <v>546</v>
      </c>
      <c r="AA206" s="56">
        <f t="shared" si="160"/>
        <v>-7.0202044272793147E-3</v>
      </c>
      <c r="AB206" s="56">
        <f t="shared" si="161"/>
        <v>2.0694607126010497E-2</v>
      </c>
      <c r="AC206" s="56">
        <f t="shared" si="162"/>
        <v>-6.1227999904076569E-3</v>
      </c>
      <c r="AD206" s="56">
        <f t="shared" si="163"/>
        <v>8.9740443687165786E-4</v>
      </c>
      <c r="AE206" s="140">
        <f t="shared" si="164"/>
        <v>8.0533472331693739E-7</v>
      </c>
      <c r="AF206" s="56">
        <f t="shared" si="165"/>
        <v>-6.1227999904076569E-3</v>
      </c>
      <c r="AG206" s="69"/>
      <c r="AH206" s="56">
        <f t="shared" si="166"/>
        <v>-2.6817407116418154E-2</v>
      </c>
      <c r="AI206" s="56">
        <f t="shared" si="167"/>
        <v>0.99510395144599417</v>
      </c>
      <c r="AJ206" s="56">
        <f t="shared" si="168"/>
        <v>-0.56520605683963088</v>
      </c>
      <c r="AK206" s="56">
        <f t="shared" si="169"/>
        <v>-0.29904027164831326</v>
      </c>
      <c r="AL206" s="56">
        <f t="shared" si="170"/>
        <v>-1.5871674032357028</v>
      </c>
      <c r="AM206" s="56">
        <f t="shared" si="171"/>
        <v>-1.0165065601849494</v>
      </c>
      <c r="AN206" s="56">
        <f t="shared" si="196"/>
        <v>5.0004576175610387</v>
      </c>
      <c r="AO206" s="56">
        <f t="shared" si="196"/>
        <v>5.0004577720281844</v>
      </c>
      <c r="AP206" s="56">
        <f t="shared" si="196"/>
        <v>5.0004595899447946</v>
      </c>
      <c r="AQ206" s="56">
        <f t="shared" si="196"/>
        <v>5.0004809840823299</v>
      </c>
      <c r="AR206" s="56">
        <f t="shared" si="196"/>
        <v>5.0007326448778375</v>
      </c>
      <c r="AS206" s="56">
        <f t="shared" si="196"/>
        <v>5.0036770828246757</v>
      </c>
      <c r="AT206" s="56">
        <f t="shared" si="196"/>
        <v>5.036199800187485</v>
      </c>
      <c r="AU206" s="56">
        <f t="shared" si="172"/>
        <v>5.2872141582005279</v>
      </c>
      <c r="AV206" s="56"/>
      <c r="AW206" s="56"/>
      <c r="AX206" s="56"/>
      <c r="AY206" s="56"/>
      <c r="AZ206" s="56">
        <f t="shared" si="173"/>
        <v>5.4808152206254044E-5</v>
      </c>
      <c r="BA206" s="56">
        <f t="shared" si="174"/>
        <v>8.300657249403055E-3</v>
      </c>
      <c r="BB206" s="56">
        <f t="shared" si="175"/>
        <v>0.78001468605298596</v>
      </c>
      <c r="BC206" s="56">
        <f t="shared" si="176"/>
        <v>0.32827449492235738</v>
      </c>
      <c r="BD206" s="56">
        <f t="shared" si="177"/>
        <v>9.595030822062893E-2</v>
      </c>
      <c r="BE206" s="56">
        <f t="shared" si="178"/>
        <v>2.7303017054564367</v>
      </c>
      <c r="BF206" s="56">
        <f t="shared" si="179"/>
        <v>4.7939951676790873</v>
      </c>
      <c r="BG206" s="56">
        <f t="shared" si="197"/>
        <v>8.9039883840954843</v>
      </c>
      <c r="BH206" s="56">
        <f t="shared" si="197"/>
        <v>8.9039770056632364</v>
      </c>
      <c r="BI206" s="56">
        <f t="shared" si="197"/>
        <v>8.9040316612404364</v>
      </c>
      <c r="BJ206" s="56">
        <f t="shared" si="197"/>
        <v>8.9037691109877244</v>
      </c>
      <c r="BK206" s="56">
        <f t="shared" si="197"/>
        <v>8.9050299688272307</v>
      </c>
      <c r="BL206" s="56">
        <f t="shared" si="197"/>
        <v>8.8989665196993784</v>
      </c>
      <c r="BM206" s="56">
        <f t="shared" si="197"/>
        <v>8.9279372339324752</v>
      </c>
      <c r="BN206" s="56">
        <f t="shared" si="180"/>
        <v>8.7845703690736272</v>
      </c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G206" s="56"/>
      <c r="CH206" s="56"/>
      <c r="CI206" s="56"/>
      <c r="CJ206" s="56"/>
      <c r="CK206" s="56"/>
      <c r="CL206" s="56"/>
      <c r="CM206" s="56"/>
      <c r="CN206" s="56"/>
      <c r="CO206" s="56"/>
      <c r="CP206" s="56"/>
      <c r="CQ206" s="56"/>
      <c r="CR206" s="56"/>
      <c r="CS206" s="56"/>
      <c r="CT206" s="56"/>
      <c r="CU206" s="56"/>
      <c r="CV206" s="56"/>
      <c r="CW206" s="56"/>
      <c r="CX206" s="56"/>
    </row>
    <row r="207" spans="1:102" s="62" customFormat="1" ht="12.95" customHeight="1" x14ac:dyDescent="0.2">
      <c r="A207" s="135" t="s">
        <v>71</v>
      </c>
      <c r="C207" s="59">
        <v>44120.9133</v>
      </c>
      <c r="D207" s="59">
        <v>2.0000000000000001E-4</v>
      </c>
      <c r="E207" s="62">
        <f t="shared" si="153"/>
        <v>635.99622979179037</v>
      </c>
      <c r="F207" s="73">
        <f t="shared" si="154"/>
        <v>636</v>
      </c>
      <c r="G207" s="62">
        <f t="shared" si="155"/>
        <v>-9.9847999954363331E-3</v>
      </c>
      <c r="J207" s="62">
        <f>G207</f>
        <v>-9.9847999954363331E-3</v>
      </c>
      <c r="P207" s="136"/>
      <c r="Q207" s="137">
        <f t="shared" si="156"/>
        <v>29102.4133</v>
      </c>
      <c r="R207" s="62">
        <f t="shared" si="195"/>
        <v>9.9696230948865394E-5</v>
      </c>
      <c r="S207" s="63">
        <v>1</v>
      </c>
      <c r="X207" s="138">
        <f t="shared" si="157"/>
        <v>6.8323928423151092E-5</v>
      </c>
      <c r="Y207" s="73">
        <f t="shared" si="158"/>
        <v>-1.7189710337924321E-3</v>
      </c>
      <c r="Z207" s="56">
        <f t="shared" si="159"/>
        <v>636</v>
      </c>
      <c r="AA207" s="56">
        <f t="shared" si="160"/>
        <v>-7.4791523947334189E-3</v>
      </c>
      <c r="AB207" s="56">
        <f t="shared" si="161"/>
        <v>1.8129536953524344E-2</v>
      </c>
      <c r="AC207" s="56">
        <f t="shared" si="162"/>
        <v>-9.9847999954363331E-3</v>
      </c>
      <c r="AD207" s="56">
        <f t="shared" si="163"/>
        <v>-2.5056476007029142E-3</v>
      </c>
      <c r="AE207" s="140">
        <f t="shared" si="164"/>
        <v>6.2782698989082704E-6</v>
      </c>
      <c r="AF207" s="56">
        <f t="shared" si="165"/>
        <v>-9.9847999954363331E-3</v>
      </c>
      <c r="AG207" s="69"/>
      <c r="AH207" s="56">
        <f t="shared" si="166"/>
        <v>-2.8114336948960678E-2</v>
      </c>
      <c r="AI207" s="56">
        <f t="shared" si="167"/>
        <v>1.014370257905173</v>
      </c>
      <c r="AJ207" s="56">
        <f t="shared" si="168"/>
        <v>-0.61715414676895752</v>
      </c>
      <c r="AK207" s="56">
        <f t="shared" si="169"/>
        <v>-0.29873491768904248</v>
      </c>
      <c r="AL207" s="56">
        <f t="shared" si="170"/>
        <v>-1.5227296686376752</v>
      </c>
      <c r="AM207" s="56">
        <f t="shared" si="171"/>
        <v>-0.95305260474163889</v>
      </c>
      <c r="AN207" s="56">
        <f t="shared" si="196"/>
        <v>5.0616577762809234</v>
      </c>
      <c r="AO207" s="56">
        <f t="shared" si="196"/>
        <v>5.0616581976877848</v>
      </c>
      <c r="AP207" s="56">
        <f t="shared" si="196"/>
        <v>5.0616623150303344</v>
      </c>
      <c r="AQ207" s="56">
        <f t="shared" si="196"/>
        <v>5.0617025409479988</v>
      </c>
      <c r="AR207" s="56">
        <f t="shared" si="196"/>
        <v>5.0620953096424444</v>
      </c>
      <c r="AS207" s="56">
        <f t="shared" si="196"/>
        <v>5.0659083415555548</v>
      </c>
      <c r="AT207" s="56">
        <f t="shared" si="196"/>
        <v>5.1010668035609852</v>
      </c>
      <c r="AU207" s="56">
        <f t="shared" si="172"/>
        <v>5.3426805650559714</v>
      </c>
      <c r="AV207" s="56"/>
      <c r="AW207" s="56"/>
      <c r="AX207" s="56"/>
      <c r="AY207" s="56"/>
      <c r="AZ207" s="56">
        <f t="shared" si="173"/>
        <v>6.8323928423151092E-5</v>
      </c>
      <c r="BA207" s="56">
        <f t="shared" si="174"/>
        <v>5.7601813609409868E-3</v>
      </c>
      <c r="BB207" s="56">
        <f t="shared" si="175"/>
        <v>0.7706556192905627</v>
      </c>
      <c r="BC207" s="56">
        <f t="shared" si="176"/>
        <v>0.22046087912130438</v>
      </c>
      <c r="BD207" s="56">
        <f t="shared" si="177"/>
        <v>7.0718844992015278E-2</v>
      </c>
      <c r="BE207" s="56">
        <f t="shared" si="178"/>
        <v>2.8424910107697126</v>
      </c>
      <c r="BF207" s="56">
        <f t="shared" si="179"/>
        <v>6.6367653595364899</v>
      </c>
      <c r="BG207" s="56">
        <f t="shared" si="197"/>
        <v>9.0445015721663715</v>
      </c>
      <c r="BH207" s="56">
        <f t="shared" si="197"/>
        <v>9.044488442071982</v>
      </c>
      <c r="BI207" s="56">
        <f t="shared" si="197"/>
        <v>9.0445473593706929</v>
      </c>
      <c r="BJ207" s="56">
        <f t="shared" si="197"/>
        <v>9.0442829750820746</v>
      </c>
      <c r="BK207" s="56">
        <f t="shared" si="197"/>
        <v>9.0454691493671042</v>
      </c>
      <c r="BL207" s="56">
        <f t="shared" si="197"/>
        <v>9.0401428949622851</v>
      </c>
      <c r="BM207" s="56">
        <f t="shared" si="197"/>
        <v>9.063972267505255</v>
      </c>
      <c r="BN207" s="56">
        <f t="shared" si="180"/>
        <v>8.9554161354529249</v>
      </c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  <c r="BY207" s="56"/>
      <c r="BZ207" s="56"/>
      <c r="CA207" s="56"/>
      <c r="CB207" s="56"/>
      <c r="CC207" s="56"/>
      <c r="CD207" s="56"/>
      <c r="CE207" s="56"/>
      <c r="CG207" s="56"/>
      <c r="CH207" s="56"/>
      <c r="CI207" s="56"/>
      <c r="CJ207" s="56"/>
      <c r="CK207" s="56"/>
      <c r="CL207" s="56"/>
      <c r="CM207" s="56"/>
      <c r="CN207" s="56"/>
      <c r="CO207" s="56"/>
      <c r="CP207" s="56"/>
      <c r="CQ207" s="56"/>
      <c r="CR207" s="56"/>
      <c r="CS207" s="56"/>
      <c r="CT207" s="56"/>
      <c r="CU207" s="56"/>
      <c r="CV207" s="56"/>
      <c r="CW207" s="56"/>
      <c r="CX207" s="56"/>
    </row>
    <row r="208" spans="1:102" s="62" customFormat="1" ht="12.95" customHeight="1" x14ac:dyDescent="0.2">
      <c r="A208" s="135" t="s">
        <v>37</v>
      </c>
      <c r="B208" s="57"/>
      <c r="C208" s="59">
        <v>44160.648999999998</v>
      </c>
      <c r="D208" s="59"/>
      <c r="E208" s="62">
        <f t="shared" si="153"/>
        <v>651.00022210124132</v>
      </c>
      <c r="F208" s="73">
        <f t="shared" si="154"/>
        <v>651</v>
      </c>
      <c r="G208" s="62">
        <f t="shared" si="155"/>
        <v>5.8820000413106754E-4</v>
      </c>
      <c r="I208" s="62">
        <f>G208</f>
        <v>5.8820000413106754E-4</v>
      </c>
      <c r="P208" s="136"/>
      <c r="Q208" s="137">
        <f t="shared" si="156"/>
        <v>29142.148999999998</v>
      </c>
      <c r="R208" s="62">
        <f t="shared" si="195"/>
        <v>3.4597924485978788E-7</v>
      </c>
      <c r="S208" s="63">
        <v>0.1</v>
      </c>
      <c r="X208" s="138">
        <f t="shared" si="157"/>
        <v>7.8823044887630254E-7</v>
      </c>
      <c r="Y208" s="73">
        <f t="shared" si="158"/>
        <v>-2.2193442054519313E-3</v>
      </c>
      <c r="Z208" s="56">
        <f t="shared" si="159"/>
        <v>651</v>
      </c>
      <c r="AA208" s="56">
        <f t="shared" si="160"/>
        <v>-7.5465423562420947E-3</v>
      </c>
      <c r="AB208" s="56">
        <f t="shared" si="161"/>
        <v>2.8910890241107046E-2</v>
      </c>
      <c r="AC208" s="56">
        <f t="shared" si="162"/>
        <v>5.8820000413106754E-4</v>
      </c>
      <c r="AD208" s="56">
        <f t="shared" si="163"/>
        <v>8.1347423603731622E-3</v>
      </c>
      <c r="AE208" s="140">
        <f t="shared" si="164"/>
        <v>6.6174033269649526E-6</v>
      </c>
      <c r="AF208" s="56">
        <f t="shared" si="165"/>
        <v>5.8820000413106754E-4</v>
      </c>
      <c r="AG208" s="69"/>
      <c r="AH208" s="56">
        <f t="shared" si="166"/>
        <v>-2.8322690236975978E-2</v>
      </c>
      <c r="AI208" s="56">
        <f t="shared" si="167"/>
        <v>1.0176503084264312</v>
      </c>
      <c r="AJ208" s="56">
        <f t="shared" si="168"/>
        <v>-0.6257585810068077</v>
      </c>
      <c r="AK208" s="56">
        <f t="shared" si="169"/>
        <v>-0.29855907618324384</v>
      </c>
      <c r="AL208" s="56">
        <f t="shared" si="170"/>
        <v>-1.5117467437008794</v>
      </c>
      <c r="AM208" s="56">
        <f t="shared" si="171"/>
        <v>-0.94262765181130193</v>
      </c>
      <c r="AN208" s="56">
        <f t="shared" si="196"/>
        <v>5.0719728502094927</v>
      </c>
      <c r="AO208" s="56">
        <f t="shared" si="196"/>
        <v>5.0719733396610813</v>
      </c>
      <c r="AP208" s="56">
        <f t="shared" si="196"/>
        <v>5.0719779903593896</v>
      </c>
      <c r="AQ208" s="56">
        <f t="shared" si="196"/>
        <v>5.0720221777528938</v>
      </c>
      <c r="AR208" s="56">
        <f t="shared" si="196"/>
        <v>5.0724417539447826</v>
      </c>
      <c r="AS208" s="56">
        <f t="shared" si="196"/>
        <v>5.0764027424517533</v>
      </c>
      <c r="AT208" s="56">
        <f t="shared" si="196"/>
        <v>5.1119510352527131</v>
      </c>
      <c r="AU208" s="56">
        <f t="shared" si="172"/>
        <v>5.3519249661985455</v>
      </c>
      <c r="AV208" s="56"/>
      <c r="AW208" s="56"/>
      <c r="AX208" s="56"/>
      <c r="AY208" s="56"/>
      <c r="AZ208" s="56">
        <f t="shared" si="173"/>
        <v>7.8823044887630254E-7</v>
      </c>
      <c r="BA208" s="56">
        <f t="shared" si="174"/>
        <v>5.3271981507901633E-3</v>
      </c>
      <c r="BB208" s="56">
        <f t="shared" si="175"/>
        <v>0.76938967244022027</v>
      </c>
      <c r="BC208" s="56">
        <f t="shared" si="176"/>
        <v>0.2024240272195337</v>
      </c>
      <c r="BD208" s="56">
        <f t="shared" si="177"/>
        <v>6.6474632926937408E-2</v>
      </c>
      <c r="BE208" s="56">
        <f t="shared" si="178"/>
        <v>2.8609454000205177</v>
      </c>
      <c r="BF208" s="56">
        <f t="shared" si="179"/>
        <v>7.0795475933959668</v>
      </c>
      <c r="BG208" s="56">
        <f t="shared" si="197"/>
        <v>9.0677673510853456</v>
      </c>
      <c r="BH208" s="56">
        <f t="shared" si="197"/>
        <v>9.0677542560412494</v>
      </c>
      <c r="BI208" s="56">
        <f t="shared" si="197"/>
        <v>9.06781249031906</v>
      </c>
      <c r="BJ208" s="56">
        <f t="shared" si="197"/>
        <v>9.067553510045709</v>
      </c>
      <c r="BK208" s="56">
        <f t="shared" si="197"/>
        <v>9.0687050590817186</v>
      </c>
      <c r="BL208" s="56">
        <f t="shared" si="197"/>
        <v>9.063580918723348</v>
      </c>
      <c r="BM208" s="56">
        <f t="shared" si="197"/>
        <v>9.0863085799961709</v>
      </c>
      <c r="BN208" s="56">
        <f t="shared" si="180"/>
        <v>8.9838904298494739</v>
      </c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  <c r="BY208" s="56"/>
      <c r="BZ208" s="56"/>
      <c r="CA208" s="56"/>
      <c r="CB208" s="56"/>
      <c r="CC208" s="56"/>
      <c r="CD208" s="56"/>
      <c r="CE208" s="56"/>
      <c r="CG208" s="56"/>
      <c r="CH208" s="56"/>
      <c r="CI208" s="56"/>
      <c r="CJ208" s="56"/>
      <c r="CK208" s="56"/>
      <c r="CL208" s="56"/>
      <c r="CM208" s="56"/>
      <c r="CN208" s="56"/>
      <c r="CO208" s="56"/>
      <c r="CP208" s="56"/>
      <c r="CQ208" s="56"/>
      <c r="CR208" s="56"/>
      <c r="CS208" s="56"/>
      <c r="CT208" s="56"/>
      <c r="CU208" s="56"/>
      <c r="CV208" s="56"/>
      <c r="CW208" s="56"/>
      <c r="CX208" s="56"/>
    </row>
    <row r="209" spans="1:102" s="62" customFormat="1" ht="12.95" customHeight="1" x14ac:dyDescent="0.2">
      <c r="A209" s="141" t="s">
        <v>74</v>
      </c>
      <c r="C209" s="59">
        <v>44208.311000000002</v>
      </c>
      <c r="D209" s="59"/>
      <c r="E209" s="62">
        <f t="shared" si="153"/>
        <v>668.99714379767931</v>
      </c>
      <c r="F209" s="73">
        <f t="shared" si="154"/>
        <v>669</v>
      </c>
      <c r="G209" s="62">
        <f t="shared" si="155"/>
        <v>-7.5641999937943183E-3</v>
      </c>
      <c r="I209" s="62">
        <f>G209</f>
        <v>-7.5641999937943183E-3</v>
      </c>
      <c r="P209" s="136"/>
      <c r="Q209" s="137">
        <f t="shared" si="156"/>
        <v>29189.811000000002</v>
      </c>
      <c r="R209" s="62">
        <f t="shared" si="195"/>
        <v>5.7217121546117963E-5</v>
      </c>
      <c r="S209" s="63">
        <v>0.1</v>
      </c>
      <c r="X209" s="138">
        <f t="shared" si="157"/>
        <v>2.2516345701494238E-6</v>
      </c>
      <c r="Y209" s="73">
        <f t="shared" si="158"/>
        <v>-2.8190608281328687E-3</v>
      </c>
      <c r="Z209" s="56">
        <f t="shared" si="159"/>
        <v>669</v>
      </c>
      <c r="AA209" s="56">
        <f t="shared" si="160"/>
        <v>-7.6238092373758608E-3</v>
      </c>
      <c r="AB209" s="56">
        <f t="shared" si="161"/>
        <v>2.1005403282028882E-2</v>
      </c>
      <c r="AC209" s="56">
        <f t="shared" si="162"/>
        <v>-7.5641999937943183E-3</v>
      </c>
      <c r="AD209" s="56">
        <f t="shared" si="163"/>
        <v>5.9609243581542487E-5</v>
      </c>
      <c r="AE209" s="140">
        <f t="shared" si="164"/>
        <v>3.5532619203636645E-10</v>
      </c>
      <c r="AF209" s="56">
        <f t="shared" si="165"/>
        <v>-7.5641999937943183E-3</v>
      </c>
      <c r="AG209" s="69"/>
      <c r="AH209" s="56">
        <f t="shared" si="166"/>
        <v>-2.85696032758232E-2</v>
      </c>
      <c r="AI209" s="56">
        <f t="shared" si="167"/>
        <v>1.0216115910934389</v>
      </c>
      <c r="AJ209" s="56">
        <f t="shared" si="168"/>
        <v>-0.63605678336972959</v>
      </c>
      <c r="AK209" s="56">
        <f t="shared" si="169"/>
        <v>-0.29829849897267358</v>
      </c>
      <c r="AL209" s="56">
        <f t="shared" si="170"/>
        <v>-1.4984731431948481</v>
      </c>
      <c r="AM209" s="56">
        <f t="shared" si="171"/>
        <v>-0.93017148660869819</v>
      </c>
      <c r="AN209" s="56">
        <f t="shared" si="196"/>
        <v>5.0843950434587768</v>
      </c>
      <c r="AO209" s="56">
        <f t="shared" si="196"/>
        <v>5.0843956258525642</v>
      </c>
      <c r="AP209" s="56">
        <f t="shared" si="196"/>
        <v>5.0844009830631514</v>
      </c>
      <c r="AQ209" s="56">
        <f t="shared" si="196"/>
        <v>5.0844502584791798</v>
      </c>
      <c r="AR209" s="56">
        <f t="shared" si="196"/>
        <v>5.0849032003908601</v>
      </c>
      <c r="AS209" s="56">
        <f t="shared" si="196"/>
        <v>5.0890423400875582</v>
      </c>
      <c r="AT209" s="56">
        <f t="shared" si="196"/>
        <v>5.1250391710898189</v>
      </c>
      <c r="AU209" s="56">
        <f t="shared" si="172"/>
        <v>5.3630182475696344</v>
      </c>
      <c r="AV209" s="56"/>
      <c r="AW209" s="56"/>
      <c r="AX209" s="56"/>
      <c r="AY209" s="56"/>
      <c r="AZ209" s="56">
        <f t="shared" si="173"/>
        <v>2.2516345701494238E-6</v>
      </c>
      <c r="BA209" s="56">
        <f t="shared" si="174"/>
        <v>4.8047484092429921E-3</v>
      </c>
      <c r="BB209" s="56">
        <f t="shared" si="175"/>
        <v>0.76797897016274541</v>
      </c>
      <c r="BC209" s="56">
        <f t="shared" si="176"/>
        <v>0.18076518407304984</v>
      </c>
      <c r="BD209" s="56">
        <f t="shared" si="177"/>
        <v>6.1369713322288022E-2</v>
      </c>
      <c r="BE209" s="56">
        <f t="shared" si="178"/>
        <v>2.8830135644241781</v>
      </c>
      <c r="BF209" s="56">
        <f t="shared" si="179"/>
        <v>7.6914328629563267</v>
      </c>
      <c r="BG209" s="56">
        <f t="shared" si="197"/>
        <v>9.0956376259937919</v>
      </c>
      <c r="BH209" s="56">
        <f t="shared" si="197"/>
        <v>9.0956247167757134</v>
      </c>
      <c r="BI209" s="56">
        <f t="shared" si="197"/>
        <v>9.0956815559968476</v>
      </c>
      <c r="BJ209" s="56">
        <f t="shared" si="197"/>
        <v>9.0954312849280594</v>
      </c>
      <c r="BK209" s="56">
        <f t="shared" si="197"/>
        <v>9.0965331034463546</v>
      </c>
      <c r="BL209" s="56">
        <f t="shared" si="197"/>
        <v>9.0916792269673454</v>
      </c>
      <c r="BM209" s="56">
        <f t="shared" si="197"/>
        <v>9.1130029934146037</v>
      </c>
      <c r="BN209" s="56">
        <f t="shared" si="180"/>
        <v>9.0180595831253338</v>
      </c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  <c r="BY209" s="56"/>
      <c r="BZ209" s="56"/>
      <c r="CA209" s="56"/>
      <c r="CB209" s="56"/>
      <c r="CC209" s="56"/>
      <c r="CD209" s="56"/>
      <c r="CE209" s="56"/>
      <c r="CG209" s="56"/>
      <c r="CH209" s="56"/>
      <c r="CI209" s="56"/>
      <c r="CJ209" s="56"/>
      <c r="CK209" s="56"/>
      <c r="CL209" s="56"/>
      <c r="CM209" s="56"/>
      <c r="CN209" s="56"/>
      <c r="CO209" s="56"/>
      <c r="CP209" s="56"/>
      <c r="CQ209" s="56"/>
      <c r="CR209" s="56"/>
      <c r="CS209" s="56"/>
      <c r="CT209" s="56"/>
      <c r="CU209" s="56"/>
      <c r="CV209" s="56"/>
      <c r="CW209" s="56"/>
      <c r="CX209" s="56"/>
    </row>
    <row r="210" spans="1:102" s="62" customFormat="1" ht="12.95" customHeight="1" x14ac:dyDescent="0.2">
      <c r="A210" s="141" t="s">
        <v>74</v>
      </c>
      <c r="C210" s="59">
        <v>44208.313000000002</v>
      </c>
      <c r="D210" s="59"/>
      <c r="E210" s="62">
        <f t="shared" si="153"/>
        <v>668.99789898720985</v>
      </c>
      <c r="F210" s="73">
        <f t="shared" si="154"/>
        <v>669</v>
      </c>
      <c r="G210" s="62">
        <f t="shared" si="155"/>
        <v>-5.5641999933868647E-3</v>
      </c>
      <c r="I210" s="62">
        <f>G210</f>
        <v>-5.5641999933868647E-3</v>
      </c>
      <c r="P210" s="136"/>
      <c r="Q210" s="137">
        <f t="shared" si="156"/>
        <v>29189.813000000002</v>
      </c>
      <c r="R210" s="62">
        <f t="shared" si="195"/>
        <v>3.0960321566406385E-5</v>
      </c>
      <c r="S210" s="63">
        <v>0.1</v>
      </c>
      <c r="X210" s="138">
        <f t="shared" si="157"/>
        <v>7.5357890366114065E-7</v>
      </c>
      <c r="Y210" s="73">
        <f t="shared" si="158"/>
        <v>-2.8190608281328687E-3</v>
      </c>
      <c r="Z210" s="56">
        <f t="shared" si="159"/>
        <v>669</v>
      </c>
      <c r="AA210" s="56">
        <f t="shared" si="160"/>
        <v>-7.6238092373758608E-3</v>
      </c>
      <c r="AB210" s="56">
        <f t="shared" si="161"/>
        <v>2.3005403282436335E-2</v>
      </c>
      <c r="AC210" s="56">
        <f t="shared" si="162"/>
        <v>-5.5641999933868647E-3</v>
      </c>
      <c r="AD210" s="56">
        <f t="shared" si="163"/>
        <v>2.0596092439889961E-3</v>
      </c>
      <c r="AE210" s="140">
        <f t="shared" si="164"/>
        <v>4.2419902379249239E-7</v>
      </c>
      <c r="AF210" s="56">
        <f t="shared" si="165"/>
        <v>-5.5641999933868647E-3</v>
      </c>
      <c r="AG210" s="69"/>
      <c r="AH210" s="56">
        <f t="shared" si="166"/>
        <v>-2.85696032758232E-2</v>
      </c>
      <c r="AI210" s="56">
        <f t="shared" si="167"/>
        <v>1.0216115910934389</v>
      </c>
      <c r="AJ210" s="56">
        <f t="shared" si="168"/>
        <v>-0.63605678336972959</v>
      </c>
      <c r="AK210" s="56">
        <f t="shared" si="169"/>
        <v>-0.29829849897267358</v>
      </c>
      <c r="AL210" s="56">
        <f t="shared" si="170"/>
        <v>-1.4984731431948481</v>
      </c>
      <c r="AM210" s="56">
        <f t="shared" si="171"/>
        <v>-0.93017148660869819</v>
      </c>
      <c r="AN210" s="56">
        <f t="shared" si="196"/>
        <v>5.0843950434587768</v>
      </c>
      <c r="AO210" s="56">
        <f t="shared" si="196"/>
        <v>5.0843956258525642</v>
      </c>
      <c r="AP210" s="56">
        <f t="shared" si="196"/>
        <v>5.0844009830631514</v>
      </c>
      <c r="AQ210" s="56">
        <f t="shared" si="196"/>
        <v>5.0844502584791798</v>
      </c>
      <c r="AR210" s="56">
        <f t="shared" si="196"/>
        <v>5.0849032003908601</v>
      </c>
      <c r="AS210" s="56">
        <f t="shared" si="196"/>
        <v>5.0890423400875582</v>
      </c>
      <c r="AT210" s="56">
        <f t="shared" si="196"/>
        <v>5.1250391710898189</v>
      </c>
      <c r="AU210" s="56">
        <f t="shared" si="172"/>
        <v>5.3630182475696344</v>
      </c>
      <c r="AV210" s="56"/>
      <c r="AW210" s="56"/>
      <c r="AX210" s="56"/>
      <c r="AY210" s="56"/>
      <c r="AZ210" s="56">
        <f t="shared" si="173"/>
        <v>7.5357890366114065E-7</v>
      </c>
      <c r="BA210" s="56">
        <f t="shared" si="174"/>
        <v>4.8047484092429921E-3</v>
      </c>
      <c r="BB210" s="56">
        <f t="shared" si="175"/>
        <v>0.76797897016274541</v>
      </c>
      <c r="BC210" s="56">
        <f t="shared" si="176"/>
        <v>0.18076518407304984</v>
      </c>
      <c r="BD210" s="56">
        <f t="shared" si="177"/>
        <v>6.1369713322288022E-2</v>
      </c>
      <c r="BE210" s="56">
        <f t="shared" si="178"/>
        <v>2.8830135644241781</v>
      </c>
      <c r="BF210" s="56">
        <f t="shared" si="179"/>
        <v>7.6914328629563267</v>
      </c>
      <c r="BG210" s="56">
        <f t="shared" si="197"/>
        <v>9.0956376259937919</v>
      </c>
      <c r="BH210" s="56">
        <f t="shared" si="197"/>
        <v>9.0956247167757134</v>
      </c>
      <c r="BI210" s="56">
        <f t="shared" si="197"/>
        <v>9.0956815559968476</v>
      </c>
      <c r="BJ210" s="56">
        <f t="shared" si="197"/>
        <v>9.0954312849280594</v>
      </c>
      <c r="BK210" s="56">
        <f t="shared" si="197"/>
        <v>9.0965331034463546</v>
      </c>
      <c r="BL210" s="56">
        <f t="shared" si="197"/>
        <v>9.0916792269673454</v>
      </c>
      <c r="BM210" s="56">
        <f t="shared" si="197"/>
        <v>9.1130029934146037</v>
      </c>
      <c r="BN210" s="56">
        <f t="shared" si="180"/>
        <v>9.0180595831253338</v>
      </c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  <c r="BY210" s="56"/>
      <c r="BZ210" s="56"/>
      <c r="CA210" s="56"/>
      <c r="CB210" s="56"/>
      <c r="CC210" s="56"/>
      <c r="CD210" s="56"/>
      <c r="CE210" s="56"/>
      <c r="CG210" s="56"/>
      <c r="CH210" s="56"/>
      <c r="CI210" s="56"/>
      <c r="CJ210" s="56"/>
      <c r="CK210" s="56"/>
      <c r="CL210" s="56"/>
      <c r="CM210" s="56"/>
      <c r="CN210" s="56"/>
      <c r="CO210" s="56"/>
      <c r="CP210" s="56"/>
      <c r="CQ210" s="56"/>
      <c r="CR210" s="56"/>
      <c r="CS210" s="56"/>
      <c r="CT210" s="56"/>
      <c r="CU210" s="56"/>
      <c r="CV210" s="56"/>
      <c r="CW210" s="56"/>
      <c r="CX210" s="56"/>
    </row>
    <row r="211" spans="1:102" s="62" customFormat="1" ht="12.95" customHeight="1" x14ac:dyDescent="0.2">
      <c r="A211" s="141" t="s">
        <v>75</v>
      </c>
      <c r="C211" s="59">
        <v>44298.349000000002</v>
      </c>
      <c r="D211" s="59"/>
      <c r="E211" s="62">
        <f t="shared" si="153"/>
        <v>702.9950212619857</v>
      </c>
      <c r="F211" s="73">
        <f t="shared" si="154"/>
        <v>703</v>
      </c>
      <c r="G211" s="62">
        <f t="shared" si="155"/>
        <v>-1.3185399991925806E-2</v>
      </c>
      <c r="I211" s="62">
        <f>G211</f>
        <v>-1.3185399991925806E-2</v>
      </c>
      <c r="P211" s="136"/>
      <c r="Q211" s="137">
        <f t="shared" si="156"/>
        <v>29279.849000000002</v>
      </c>
      <c r="R211" s="62">
        <f t="shared" si="195"/>
        <v>1.7385477294707704E-4</v>
      </c>
      <c r="S211" s="63">
        <v>0.1</v>
      </c>
      <c r="X211" s="138">
        <f t="shared" si="157"/>
        <v>8.5325338039207392E-6</v>
      </c>
      <c r="Y211" s="73">
        <f t="shared" si="158"/>
        <v>-3.9482284530180552E-3</v>
      </c>
      <c r="Z211" s="56">
        <f t="shared" si="159"/>
        <v>703</v>
      </c>
      <c r="AA211" s="56">
        <f t="shared" si="160"/>
        <v>-7.758758806463123E-3</v>
      </c>
      <c r="AB211" s="56">
        <f t="shared" si="161"/>
        <v>1.5841054540317055E-2</v>
      </c>
      <c r="AC211" s="56">
        <f t="shared" si="162"/>
        <v>-1.3185399991925806E-2</v>
      </c>
      <c r="AD211" s="56">
        <f t="shared" si="163"/>
        <v>-5.4266411854626828E-3</v>
      </c>
      <c r="AE211" s="140">
        <f t="shared" si="164"/>
        <v>2.9448434555759832E-6</v>
      </c>
      <c r="AF211" s="56">
        <f t="shared" si="165"/>
        <v>-1.3185399991925806E-2</v>
      </c>
      <c r="AG211" s="69"/>
      <c r="AH211" s="56">
        <f t="shared" si="166"/>
        <v>-2.9026454532242861E-2</v>
      </c>
      <c r="AI211" s="56">
        <f t="shared" si="167"/>
        <v>1.0291675418141895</v>
      </c>
      <c r="AJ211" s="56">
        <f t="shared" si="168"/>
        <v>-0.6554161202870844</v>
      </c>
      <c r="AK211" s="56">
        <f t="shared" si="169"/>
        <v>-0.29765468224682384</v>
      </c>
      <c r="AL211" s="56">
        <f t="shared" si="170"/>
        <v>-1.4731169705218761</v>
      </c>
      <c r="AM211" s="56">
        <f t="shared" si="171"/>
        <v>-0.90679846016326049</v>
      </c>
      <c r="AN211" s="56">
        <f t="shared" ref="AN211:AT220" si="198">$AU211+$AB$7*SIN(AO211)</f>
        <v>5.1079915831264344</v>
      </c>
      <c r="AO211" s="56">
        <f t="shared" si="198"/>
        <v>5.1079923790665474</v>
      </c>
      <c r="AP211" s="56">
        <f t="shared" si="198"/>
        <v>5.1079992849078417</v>
      </c>
      <c r="AQ211" s="56">
        <f t="shared" si="198"/>
        <v>5.1080591974922269</v>
      </c>
      <c r="AR211" s="56">
        <f t="shared" si="198"/>
        <v>5.1085786172209007</v>
      </c>
      <c r="AS211" s="56">
        <f t="shared" si="198"/>
        <v>5.1130550593856379</v>
      </c>
      <c r="AT211" s="56">
        <f t="shared" si="198"/>
        <v>5.1498409068943714</v>
      </c>
      <c r="AU211" s="56">
        <f t="shared" si="172"/>
        <v>5.3839722234928029</v>
      </c>
      <c r="AV211" s="56"/>
      <c r="AW211" s="56"/>
      <c r="AX211" s="56"/>
      <c r="AY211" s="56"/>
      <c r="AZ211" s="56">
        <f t="shared" si="173"/>
        <v>8.5325338039207392E-6</v>
      </c>
      <c r="BA211" s="56">
        <f t="shared" si="174"/>
        <v>3.8105303534450683E-3</v>
      </c>
      <c r="BB211" s="56">
        <f t="shared" si="175"/>
        <v>0.76563375820880619</v>
      </c>
      <c r="BC211" s="56">
        <f t="shared" si="176"/>
        <v>0.13982655898147564</v>
      </c>
      <c r="BD211" s="56">
        <f t="shared" si="177"/>
        <v>5.1695886767437318E-2</v>
      </c>
      <c r="BE211" s="56">
        <f t="shared" si="178"/>
        <v>2.9244917100329344</v>
      </c>
      <c r="BF211" s="56">
        <f t="shared" si="179"/>
        <v>9.1760925569419189</v>
      </c>
      <c r="BG211" s="56">
        <f t="shared" ref="BG211:BM220" si="199">$BN211+$BB$7*SIN(BH211)</f>
        <v>9.1481510745839412</v>
      </c>
      <c r="BH211" s="56">
        <f t="shared" si="199"/>
        <v>9.1481389575085874</v>
      </c>
      <c r="BI211" s="56">
        <f t="shared" si="199"/>
        <v>9.1481914404071745</v>
      </c>
      <c r="BJ211" s="56">
        <f t="shared" si="199"/>
        <v>9.1479641146753448</v>
      </c>
      <c r="BK211" s="56">
        <f t="shared" si="199"/>
        <v>9.1489486532542799</v>
      </c>
      <c r="BL211" s="56">
        <f t="shared" si="199"/>
        <v>9.1446826627235325</v>
      </c>
      <c r="BM211" s="56">
        <f t="shared" si="199"/>
        <v>9.1631305190532579</v>
      </c>
      <c r="BN211" s="56">
        <f t="shared" si="180"/>
        <v>9.0826013170908464</v>
      </c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  <c r="BY211" s="56"/>
      <c r="BZ211" s="56"/>
      <c r="CA211" s="56"/>
      <c r="CB211" s="56"/>
      <c r="CC211" s="56"/>
      <c r="CD211" s="56"/>
      <c r="CE211" s="56"/>
      <c r="CG211" s="56"/>
      <c r="CH211" s="56"/>
      <c r="CI211" s="56"/>
      <c r="CJ211" s="56"/>
      <c r="CK211" s="56"/>
      <c r="CL211" s="56"/>
      <c r="CM211" s="56"/>
      <c r="CN211" s="56"/>
      <c r="CO211" s="56"/>
      <c r="CP211" s="56"/>
      <c r="CQ211" s="56"/>
      <c r="CR211" s="56"/>
      <c r="CS211" s="56"/>
      <c r="CT211" s="56"/>
      <c r="CU211" s="56"/>
      <c r="CV211" s="56"/>
      <c r="CW211" s="56"/>
      <c r="CX211" s="56"/>
    </row>
    <row r="212" spans="1:102" s="62" customFormat="1" ht="12.95" customHeight="1" x14ac:dyDescent="0.2">
      <c r="A212" s="141" t="s">
        <v>77</v>
      </c>
      <c r="C212" s="59">
        <v>44515.512000000002</v>
      </c>
      <c r="D212" s="59"/>
      <c r="E212" s="62">
        <f t="shared" si="153"/>
        <v>784.9946332456052</v>
      </c>
      <c r="F212" s="73">
        <f t="shared" si="154"/>
        <v>785</v>
      </c>
      <c r="G212" s="62">
        <f t="shared" si="155"/>
        <v>-1.4212999994924758E-2</v>
      </c>
      <c r="I212" s="62">
        <f>G212</f>
        <v>-1.4212999994924758E-2</v>
      </c>
      <c r="P212" s="136"/>
      <c r="Q212" s="137">
        <f t="shared" si="156"/>
        <v>29497.012000000002</v>
      </c>
      <c r="R212" s="62">
        <f t="shared" si="195"/>
        <v>2.0200936885573115E-4</v>
      </c>
      <c r="S212" s="63">
        <v>0.1</v>
      </c>
      <c r="X212" s="138">
        <f t="shared" si="157"/>
        <v>5.7403734916583223E-6</v>
      </c>
      <c r="Y212" s="73">
        <f t="shared" si="158"/>
        <v>-6.6364747414471969E-3</v>
      </c>
      <c r="Z212" s="56">
        <f t="shared" si="159"/>
        <v>785</v>
      </c>
      <c r="AA212" s="56">
        <f t="shared" si="160"/>
        <v>-8.0219571311181716E-3</v>
      </c>
      <c r="AB212" s="56">
        <f t="shared" si="161"/>
        <v>1.58608532462946E-2</v>
      </c>
      <c r="AC212" s="56">
        <f t="shared" si="162"/>
        <v>-1.4212999994924758E-2</v>
      </c>
      <c r="AD212" s="56">
        <f t="shared" si="163"/>
        <v>-6.1910428638065861E-3</v>
      </c>
      <c r="AE212" s="140">
        <f t="shared" si="164"/>
        <v>3.832901174149046E-6</v>
      </c>
      <c r="AF212" s="56">
        <f t="shared" si="165"/>
        <v>-1.4212999994924758E-2</v>
      </c>
      <c r="AG212" s="69"/>
      <c r="AH212" s="56">
        <f t="shared" si="166"/>
        <v>-3.0073853241219358E-2</v>
      </c>
      <c r="AI212" s="56">
        <f t="shared" si="167"/>
        <v>1.0477669076970322</v>
      </c>
      <c r="AJ212" s="56">
        <f t="shared" si="168"/>
        <v>-0.70146688797486179</v>
      </c>
      <c r="AK212" s="56">
        <f t="shared" si="169"/>
        <v>-0.29524121983219648</v>
      </c>
      <c r="AL212" s="56">
        <f t="shared" si="170"/>
        <v>-1.4103967924818872</v>
      </c>
      <c r="AM212" s="56">
        <f t="shared" si="171"/>
        <v>-0.85121393883211305</v>
      </c>
      <c r="AN212" s="56">
        <f t="shared" si="198"/>
        <v>5.1656248116093364</v>
      </c>
      <c r="AO212" s="56">
        <f t="shared" si="198"/>
        <v>5.1656263782873371</v>
      </c>
      <c r="AP212" s="56">
        <f t="shared" si="198"/>
        <v>5.1656383410931852</v>
      </c>
      <c r="AQ212" s="56">
        <f t="shared" si="198"/>
        <v>5.1657296767409244</v>
      </c>
      <c r="AR212" s="56">
        <f t="shared" si="198"/>
        <v>5.1664264579582646</v>
      </c>
      <c r="AS212" s="56">
        <f t="shared" si="198"/>
        <v>5.1717096945052381</v>
      </c>
      <c r="AT212" s="56">
        <f t="shared" si="198"/>
        <v>5.2100764131657407</v>
      </c>
      <c r="AU212" s="56">
        <f t="shared" si="172"/>
        <v>5.4345082830722076</v>
      </c>
      <c r="AV212" s="56"/>
      <c r="AW212" s="56"/>
      <c r="AX212" s="56"/>
      <c r="AY212" s="56"/>
      <c r="AZ212" s="56">
        <f t="shared" si="173"/>
        <v>5.7403734916583223E-6</v>
      </c>
      <c r="BA212" s="56">
        <f t="shared" si="174"/>
        <v>1.3854823896709745E-3</v>
      </c>
      <c r="BB212" s="56">
        <f t="shared" si="175"/>
        <v>0.76166695685838792</v>
      </c>
      <c r="BC212" s="56">
        <f t="shared" si="176"/>
        <v>4.1103439485174996E-2</v>
      </c>
      <c r="BD212" s="56">
        <f t="shared" si="177"/>
        <v>2.8237573317451529E-2</v>
      </c>
      <c r="BE212" s="56">
        <f t="shared" si="178"/>
        <v>3.0236629384822149</v>
      </c>
      <c r="BF212" s="56">
        <f t="shared" si="179"/>
        <v>16.939594552411162</v>
      </c>
      <c r="BG212" s="56">
        <f t="shared" si="199"/>
        <v>9.2742525128879958</v>
      </c>
      <c r="BH212" s="56">
        <f t="shared" si="199"/>
        <v>9.2742445837003729</v>
      </c>
      <c r="BI212" s="56">
        <f t="shared" si="199"/>
        <v>9.2742779997933056</v>
      </c>
      <c r="BJ212" s="56">
        <f t="shared" si="199"/>
        <v>9.2741371727101534</v>
      </c>
      <c r="BK212" s="56">
        <f t="shared" si="199"/>
        <v>9.2747306468546231</v>
      </c>
      <c r="BL212" s="56">
        <f t="shared" si="199"/>
        <v>9.2722292621395663</v>
      </c>
      <c r="BM212" s="56">
        <f t="shared" si="199"/>
        <v>9.2827658172039804</v>
      </c>
      <c r="BN212" s="56">
        <f t="shared" si="180"/>
        <v>9.2382607931253187</v>
      </c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  <c r="BY212" s="56"/>
      <c r="BZ212" s="56"/>
      <c r="CA212" s="56"/>
      <c r="CB212" s="56"/>
      <c r="CC212" s="56"/>
      <c r="CD212" s="56"/>
      <c r="CE212" s="56"/>
      <c r="CG212" s="56"/>
      <c r="CH212" s="56"/>
      <c r="CI212" s="56"/>
      <c r="CJ212" s="56"/>
      <c r="CK212" s="56"/>
      <c r="CL212" s="56"/>
      <c r="CM212" s="56"/>
      <c r="CN212" s="56"/>
      <c r="CO212" s="56"/>
      <c r="CP212" s="56"/>
      <c r="CQ212" s="56"/>
      <c r="CR212" s="56"/>
      <c r="CS212" s="56"/>
      <c r="CT212" s="56"/>
      <c r="CU212" s="56"/>
      <c r="CV212" s="56"/>
      <c r="CW212" s="56"/>
      <c r="CX212" s="56"/>
    </row>
    <row r="213" spans="1:102" s="62" customFormat="1" ht="12.95" customHeight="1" x14ac:dyDescent="0.2">
      <c r="A213" s="135" t="s">
        <v>71</v>
      </c>
      <c r="C213" s="59">
        <v>44520.807500000003</v>
      </c>
      <c r="D213" s="59">
        <v>6.9999999999999999E-4</v>
      </c>
      <c r="E213" s="62">
        <f t="shared" ref="E213:E276" si="200">(C213-C$7)/C$8</f>
        <v>786.99418632444122</v>
      </c>
      <c r="F213" s="73">
        <f t="shared" ref="F213:F276" si="201">ROUND(2*E213,0)/2</f>
        <v>787</v>
      </c>
      <c r="G213" s="62">
        <f t="shared" ref="G213:G276" si="202">C213-(C$7+F213*C$8)</f>
        <v>-1.5396599992527626E-2</v>
      </c>
      <c r="J213" s="62">
        <f>G213</f>
        <v>-1.5396599992527626E-2</v>
      </c>
      <c r="P213" s="136"/>
      <c r="Q213" s="137">
        <f t="shared" ref="Q213:Q276" si="203">C213-15018.5</f>
        <v>29502.307500000003</v>
      </c>
      <c r="R213" s="62">
        <f t="shared" si="195"/>
        <v>2.370552913299017E-4</v>
      </c>
      <c r="S213" s="63">
        <v>1</v>
      </c>
      <c r="X213" s="138">
        <f t="shared" ref="X213:X276" si="204">(G213-Y213)^2*S213</f>
        <v>7.5610273313517044E-5</v>
      </c>
      <c r="Y213" s="73">
        <f t="shared" ref="Y213:Y276" si="205">AA213+BA213</f>
        <v>-6.701183193229444E-3</v>
      </c>
      <c r="Z213" s="56">
        <f t="shared" ref="Z213:Z276" si="206">F213</f>
        <v>787</v>
      </c>
      <c r="AA213" s="56">
        <f t="shared" ref="AA213:AA276" si="207">AB$3+AB$4*Z213+AB$5*Z213^2+AH213</f>
        <v>-8.0272277141277305E-3</v>
      </c>
      <c r="AB213" s="56">
        <f t="shared" ref="AB213:AB276" si="208">IF(S213&lt;&gt;0,G213-AH213,-9999)</f>
        <v>1.4701789303124629E-2</v>
      </c>
      <c r="AC213" s="56">
        <f t="shared" ref="AC213:AC276" si="209">+G213-P213</f>
        <v>-1.5396599992527626E-2</v>
      </c>
      <c r="AD213" s="56">
        <f t="shared" ref="AD213:AD276" si="210">G213-AA213</f>
        <v>-7.3693722783998959E-3</v>
      </c>
      <c r="AE213" s="140">
        <f t="shared" ref="AE213:AE276" si="211">+(G213-AA213)^2*S213</f>
        <v>5.430764777764887E-5</v>
      </c>
      <c r="AF213" s="56">
        <f t="shared" ref="AF213:AF276" si="212">IF(S213&lt;&gt;0,G213-P213,-9999)</f>
        <v>-1.5396599992527626E-2</v>
      </c>
      <c r="AG213" s="69"/>
      <c r="AH213" s="56">
        <f t="shared" ref="AH213:AH276" si="213">$AB$6*($AB$11/AI213*AJ213+$AB$12)</f>
        <v>-3.0098389295652256E-2</v>
      </c>
      <c r="AI213" s="56">
        <f t="shared" ref="AI213:AI276" si="214">1+$AB$7*COS(AL213)</f>
        <v>1.048226851226999</v>
      </c>
      <c r="AJ213" s="56">
        <f t="shared" ref="AJ213:AJ276" si="215">SIN(AL213+RADIANS($AB$9))</f>
        <v>-0.70257646421337072</v>
      </c>
      <c r="AK213" s="56">
        <f t="shared" ref="AK213:AK276" si="216">$AB$7*SIN(AL213)</f>
        <v>-0.29516643809835336</v>
      </c>
      <c r="AL213" s="56">
        <f t="shared" ref="AL213:AL276" si="217">2*ATAN(AM213)</f>
        <v>-1.4088387387176968</v>
      </c>
      <c r="AM213" s="56">
        <f t="shared" ref="AM213:AM276" si="218">SQRT((1+$AB$7)/(1-$AB$7))*TAN(AN213/2)</f>
        <v>-0.84987134623146865</v>
      </c>
      <c r="AN213" s="56">
        <f t="shared" si="198"/>
        <v>5.1670434593737466</v>
      </c>
      <c r="AO213" s="56">
        <f t="shared" si="198"/>
        <v>5.167045050211021</v>
      </c>
      <c r="AP213" s="56">
        <f t="shared" si="198"/>
        <v>5.167057162223224</v>
      </c>
      <c r="AQ213" s="56">
        <f t="shared" si="198"/>
        <v>5.1671493685036616</v>
      </c>
      <c r="AR213" s="56">
        <f t="shared" si="198"/>
        <v>5.1678507469336044</v>
      </c>
      <c r="AS213" s="56">
        <f t="shared" si="198"/>
        <v>5.1731533702179719</v>
      </c>
      <c r="AT213" s="56">
        <f t="shared" si="198"/>
        <v>5.2115528344341424</v>
      </c>
      <c r="AU213" s="56">
        <f t="shared" ref="AU213:AU276" si="219">RADIANS($AB$9)+$AB$18*(F213-AB$15)</f>
        <v>5.4357408698912169</v>
      </c>
      <c r="AV213" s="56"/>
      <c r="AW213" s="56"/>
      <c r="AX213" s="56"/>
      <c r="AY213" s="56"/>
      <c r="AZ213" s="56">
        <f t="shared" ref="AZ213:AZ276" si="220">(AD213-BA213)^2*S213</f>
        <v>7.5610273313517044E-5</v>
      </c>
      <c r="BA213" s="56">
        <f t="shared" ref="BA213:BA276" si="221">$BB$6*($BB$11/BB213*BC213+$BB$12)</f>
        <v>1.3260445208982863E-3</v>
      </c>
      <c r="BB213" s="56">
        <f t="shared" ref="BB213:BB276" si="222">1+$BB$7*COS(BE213)</f>
        <v>0.76159967170470377</v>
      </c>
      <c r="BC213" s="56">
        <f t="shared" ref="BC213:BC276" si="223">SIN(BE213+RADIANS($BB$9))</f>
        <v>3.8698075553438474E-2</v>
      </c>
      <c r="BD213" s="56">
        <f t="shared" ref="BD213:BD276" si="224">$BB$7*SIN(BE213)</f>
        <v>2.7663757313404529E-2</v>
      </c>
      <c r="BE213" s="56">
        <f t="shared" ref="BE213:BE276" si="225">2*ATAN(BF213)</f>
        <v>3.0260702200417664</v>
      </c>
      <c r="BF213" s="56">
        <f t="shared" ref="BF213:BF276" si="226">TAN(BG213/2)*SQRT((1+$BB$7)/(1-$BB$7))</f>
        <v>17.293396658865511</v>
      </c>
      <c r="BG213" s="56">
        <f t="shared" si="199"/>
        <v>9.2773208188333864</v>
      </c>
      <c r="BH213" s="56">
        <f t="shared" si="199"/>
        <v>9.2773130271295283</v>
      </c>
      <c r="BI213" s="56">
        <f t="shared" si="199"/>
        <v>9.2773458487043516</v>
      </c>
      <c r="BJ213" s="56">
        <f t="shared" si="199"/>
        <v>9.2772075908558893</v>
      </c>
      <c r="BK213" s="56">
        <f t="shared" si="199"/>
        <v>9.2777899700630577</v>
      </c>
      <c r="BL213" s="56">
        <f t="shared" si="199"/>
        <v>9.2753364901812123</v>
      </c>
      <c r="BM213" s="56">
        <f t="shared" si="199"/>
        <v>9.2856666971971116</v>
      </c>
      <c r="BN213" s="56">
        <f t="shared" ref="BN213:BN276" si="227">RADIANS($BB$9)+$BB$18*(F213-BB$15)</f>
        <v>9.2420573657115241</v>
      </c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G213" s="56"/>
      <c r="CH213" s="56"/>
      <c r="CI213" s="56"/>
      <c r="CJ213" s="56"/>
      <c r="CK213" s="56"/>
      <c r="CL213" s="56"/>
      <c r="CM213" s="56"/>
      <c r="CN213" s="56"/>
      <c r="CO213" s="56"/>
      <c r="CP213" s="56"/>
      <c r="CQ213" s="56"/>
      <c r="CR213" s="56"/>
      <c r="CS213" s="56"/>
      <c r="CT213" s="56"/>
      <c r="CU213" s="56"/>
      <c r="CV213" s="56"/>
      <c r="CW213" s="56"/>
      <c r="CX213" s="56"/>
    </row>
    <row r="214" spans="1:102" s="62" customFormat="1" ht="12.95" customHeight="1" x14ac:dyDescent="0.2">
      <c r="A214" s="135" t="s">
        <v>37</v>
      </c>
      <c r="B214" s="57"/>
      <c r="C214" s="59">
        <v>44544.652999999998</v>
      </c>
      <c r="D214" s="59"/>
      <c r="E214" s="62">
        <f t="shared" si="200"/>
        <v>795.99812229675263</v>
      </c>
      <c r="F214" s="73">
        <f t="shared" si="201"/>
        <v>796</v>
      </c>
      <c r="G214" s="62">
        <f t="shared" si="202"/>
        <v>-4.9728000012692064E-3</v>
      </c>
      <c r="I214" s="62">
        <f t="shared" ref="I214:I245" si="228">G214</f>
        <v>-4.9728000012692064E-3</v>
      </c>
      <c r="P214" s="136"/>
      <c r="Q214" s="137">
        <f t="shared" si="203"/>
        <v>29526.152999999998</v>
      </c>
      <c r="R214" s="62">
        <f t="shared" si="195"/>
        <v>2.4728739852623018E-5</v>
      </c>
      <c r="S214" s="63">
        <v>0.1</v>
      </c>
      <c r="X214" s="138">
        <f t="shared" si="204"/>
        <v>4.0761772866648492E-7</v>
      </c>
      <c r="Y214" s="73">
        <f t="shared" si="205"/>
        <v>-6.9917545046359487E-3</v>
      </c>
      <c r="Z214" s="56">
        <f t="shared" si="206"/>
        <v>796</v>
      </c>
      <c r="AA214" s="56">
        <f t="shared" si="207"/>
        <v>-8.0502450795681829E-3</v>
      </c>
      <c r="AB214" s="56">
        <f t="shared" si="208"/>
        <v>2.5235382975546134E-2</v>
      </c>
      <c r="AC214" s="56">
        <f t="shared" si="209"/>
        <v>-4.9728000012692064E-3</v>
      </c>
      <c r="AD214" s="56">
        <f t="shared" si="210"/>
        <v>3.0774450782989765E-3</v>
      </c>
      <c r="AE214" s="140">
        <f t="shared" si="211"/>
        <v>9.4706682099465949E-7</v>
      </c>
      <c r="AF214" s="56">
        <f t="shared" si="212"/>
        <v>-4.9728000012692064E-3</v>
      </c>
      <c r="AG214" s="69"/>
      <c r="AH214" s="56">
        <f t="shared" si="213"/>
        <v>-3.0208182976815341E-2</v>
      </c>
      <c r="AI214" s="56">
        <f t="shared" si="214"/>
        <v>1.0503001308557622</v>
      </c>
      <c r="AJ214" s="56">
        <f t="shared" si="215"/>
        <v>-0.70756039387063385</v>
      </c>
      <c r="AK214" s="56">
        <f t="shared" si="216"/>
        <v>-0.29482020316598617</v>
      </c>
      <c r="AL214" s="56">
        <f t="shared" si="217"/>
        <v>-1.4018105419772384</v>
      </c>
      <c r="AM214" s="56">
        <f t="shared" si="218"/>
        <v>-0.84383707700033872</v>
      </c>
      <c r="AN214" s="56">
        <f t="shared" si="198"/>
        <v>5.1734350879577393</v>
      </c>
      <c r="AO214" s="56">
        <f t="shared" si="198"/>
        <v>5.1734367910766537</v>
      </c>
      <c r="AP214" s="56">
        <f t="shared" si="198"/>
        <v>5.173449590842357</v>
      </c>
      <c r="AQ214" s="56">
        <f t="shared" si="198"/>
        <v>5.1735457767463551</v>
      </c>
      <c r="AR214" s="56">
        <f t="shared" si="198"/>
        <v>5.1742679864887169</v>
      </c>
      <c r="AS214" s="56">
        <f t="shared" si="198"/>
        <v>5.17965759762874</v>
      </c>
      <c r="AT214" s="56">
        <f t="shared" si="198"/>
        <v>5.2182009397333351</v>
      </c>
      <c r="AU214" s="56">
        <f t="shared" si="219"/>
        <v>5.4412875105767613</v>
      </c>
      <c r="AV214" s="56"/>
      <c r="AW214" s="56"/>
      <c r="AX214" s="56"/>
      <c r="AY214" s="56"/>
      <c r="AZ214" s="56">
        <f t="shared" si="220"/>
        <v>4.0761772866648476E-7</v>
      </c>
      <c r="BA214" s="56">
        <f t="shared" si="221"/>
        <v>1.0584905749322347E-3</v>
      </c>
      <c r="BB214" s="56">
        <f t="shared" si="222"/>
        <v>0.76131411790509906</v>
      </c>
      <c r="BC214" s="56">
        <f t="shared" si="223"/>
        <v>2.7876446190369098E-2</v>
      </c>
      <c r="BD214" s="56">
        <f t="shared" si="224"/>
        <v>2.5080862995101861E-2</v>
      </c>
      <c r="BE214" s="56">
        <f t="shared" si="225"/>
        <v>3.0368979028689012</v>
      </c>
      <c r="BF214" s="56">
        <f t="shared" si="226"/>
        <v>19.085702202048807</v>
      </c>
      <c r="BG214" s="56">
        <f t="shared" si="199"/>
        <v>9.291124953111261</v>
      </c>
      <c r="BH214" s="56">
        <f t="shared" si="199"/>
        <v>9.2911177972558505</v>
      </c>
      <c r="BI214" s="56">
        <f t="shared" si="199"/>
        <v>9.2911478815888167</v>
      </c>
      <c r="BJ214" s="56">
        <f t="shared" si="199"/>
        <v>9.2910214015378987</v>
      </c>
      <c r="BK214" s="56">
        <f t="shared" si="199"/>
        <v>9.2915531323845642</v>
      </c>
      <c r="BL214" s="56">
        <f t="shared" si="199"/>
        <v>9.2893174422369356</v>
      </c>
      <c r="BM214" s="56">
        <f t="shared" si="199"/>
        <v>9.2987130650623282</v>
      </c>
      <c r="BN214" s="56">
        <f t="shared" si="227"/>
        <v>9.259141942349455</v>
      </c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G214" s="56"/>
      <c r="CH214" s="56"/>
      <c r="CI214" s="56"/>
      <c r="CJ214" s="56"/>
      <c r="CK214" s="56"/>
      <c r="CL214" s="56"/>
      <c r="CM214" s="56"/>
      <c r="CN214" s="56"/>
      <c r="CO214" s="56"/>
      <c r="CP214" s="56"/>
      <c r="CQ214" s="56"/>
      <c r="CR214" s="56"/>
      <c r="CS214" s="56"/>
      <c r="CT214" s="56"/>
      <c r="CU214" s="56"/>
      <c r="CV214" s="56"/>
      <c r="CW214" s="56"/>
      <c r="CX214" s="56"/>
    </row>
    <row r="215" spans="1:102" s="62" customFormat="1" ht="12.95" customHeight="1" x14ac:dyDescent="0.2">
      <c r="A215" s="135" t="s">
        <v>37</v>
      </c>
      <c r="B215" s="57"/>
      <c r="C215" s="59">
        <v>44637.332999999999</v>
      </c>
      <c r="D215" s="59"/>
      <c r="E215" s="62">
        <f t="shared" si="200"/>
        <v>830.99360513057729</v>
      </c>
      <c r="F215" s="73">
        <f t="shared" si="201"/>
        <v>831</v>
      </c>
      <c r="G215" s="62">
        <f t="shared" si="202"/>
        <v>-1.6935799998464063E-2</v>
      </c>
      <c r="I215" s="62">
        <f t="shared" si="228"/>
        <v>-1.6935799998464063E-2</v>
      </c>
      <c r="P215" s="136"/>
      <c r="Q215" s="137">
        <f t="shared" si="203"/>
        <v>29618.832999999999</v>
      </c>
      <c r="R215" s="62">
        <f t="shared" si="195"/>
        <v>2.8682132158797536E-4</v>
      </c>
      <c r="S215" s="63">
        <v>0.1</v>
      </c>
      <c r="X215" s="138">
        <f t="shared" si="204"/>
        <v>7.7871614320857727E-6</v>
      </c>
      <c r="Y215" s="73">
        <f t="shared" si="205"/>
        <v>-8.1113105332962492E-3</v>
      </c>
      <c r="Z215" s="56">
        <f t="shared" si="206"/>
        <v>831</v>
      </c>
      <c r="AA215" s="56">
        <f t="shared" si="207"/>
        <v>-8.128682221484728E-3</v>
      </c>
      <c r="AB215" s="56">
        <f t="shared" si="208"/>
        <v>1.3689554370796039E-2</v>
      </c>
      <c r="AC215" s="56">
        <f t="shared" si="209"/>
        <v>-1.6935799998464063E-2</v>
      </c>
      <c r="AD215" s="56">
        <f t="shared" si="210"/>
        <v>-8.8071177769793348E-3</v>
      </c>
      <c r="AE215" s="140">
        <f t="shared" si="211"/>
        <v>7.7565323537585419E-6</v>
      </c>
      <c r="AF215" s="56">
        <f t="shared" si="212"/>
        <v>-1.6935799998464063E-2</v>
      </c>
      <c r="AG215" s="69"/>
      <c r="AH215" s="56">
        <f t="shared" si="213"/>
        <v>-3.0625354369260102E-2</v>
      </c>
      <c r="AI215" s="56">
        <f t="shared" si="214"/>
        <v>1.0584163170000285</v>
      </c>
      <c r="AJ215" s="56">
        <f t="shared" si="215"/>
        <v>-0.72679051009541795</v>
      </c>
      <c r="AK215" s="56">
        <f t="shared" si="216"/>
        <v>-0.2933199435208802</v>
      </c>
      <c r="AL215" s="56">
        <f t="shared" si="217"/>
        <v>-1.3742127966027049</v>
      </c>
      <c r="AM215" s="56">
        <f t="shared" si="218"/>
        <v>-0.82048301744212515</v>
      </c>
      <c r="AN215" s="56">
        <f t="shared" si="198"/>
        <v>5.1984119722270359</v>
      </c>
      <c r="AO215" s="56">
        <f t="shared" si="198"/>
        <v>5.1984141706141127</v>
      </c>
      <c r="AP215" s="56">
        <f t="shared" si="198"/>
        <v>5.1984299063092347</v>
      </c>
      <c r="AQ215" s="56">
        <f t="shared" si="198"/>
        <v>5.1985425261604794</v>
      </c>
      <c r="AR215" s="56">
        <f t="shared" si="198"/>
        <v>5.1993478433112204</v>
      </c>
      <c r="AS215" s="56">
        <f t="shared" si="198"/>
        <v>5.2050711893322594</v>
      </c>
      <c r="AT215" s="56">
        <f t="shared" si="198"/>
        <v>5.2441196131466503</v>
      </c>
      <c r="AU215" s="56">
        <f t="shared" si="219"/>
        <v>5.4628577799094344</v>
      </c>
      <c r="AV215" s="56"/>
      <c r="AW215" s="56"/>
      <c r="AX215" s="56"/>
      <c r="AY215" s="56"/>
      <c r="AZ215" s="56">
        <f t="shared" si="220"/>
        <v>7.7871614320857727E-6</v>
      </c>
      <c r="BA215" s="56">
        <f t="shared" si="221"/>
        <v>1.7371688188478897E-5</v>
      </c>
      <c r="BB215" s="56">
        <f t="shared" si="222"/>
        <v>0.76047089642568233</v>
      </c>
      <c r="BC215" s="56">
        <f t="shared" si="223"/>
        <v>-1.416104086926109E-2</v>
      </c>
      <c r="BD215" s="56">
        <f t="shared" si="224"/>
        <v>1.5026927193668349E-2</v>
      </c>
      <c r="BE215" s="56">
        <f t="shared" si="225"/>
        <v>3.0789394749789292</v>
      </c>
      <c r="BF215" s="56">
        <f t="shared" si="226"/>
        <v>31.911321416155552</v>
      </c>
      <c r="BG215" s="56">
        <f t="shared" si="199"/>
        <v>9.3447655286882707</v>
      </c>
      <c r="BH215" s="56">
        <f t="shared" si="199"/>
        <v>9.3447610753885879</v>
      </c>
      <c r="BI215" s="56">
        <f t="shared" si="199"/>
        <v>9.3447796903513236</v>
      </c>
      <c r="BJ215" s="56">
        <f t="shared" si="199"/>
        <v>9.344701878911513</v>
      </c>
      <c r="BK215" s="56">
        <f t="shared" si="199"/>
        <v>9.3450271312496991</v>
      </c>
      <c r="BL215" s="56">
        <f t="shared" si="199"/>
        <v>9.3436675177104966</v>
      </c>
      <c r="BM215" s="56">
        <f t="shared" si="199"/>
        <v>9.3493499784370773</v>
      </c>
      <c r="BN215" s="56">
        <f t="shared" si="227"/>
        <v>9.3255819626080712</v>
      </c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G215" s="56"/>
      <c r="CH215" s="56"/>
      <c r="CI215" s="56"/>
      <c r="CJ215" s="56"/>
      <c r="CK215" s="56"/>
      <c r="CL215" s="56"/>
      <c r="CM215" s="56"/>
      <c r="CN215" s="56"/>
      <c r="CO215" s="56"/>
      <c r="CP215" s="56"/>
      <c r="CQ215" s="56"/>
      <c r="CR215" s="56"/>
      <c r="CS215" s="56"/>
      <c r="CT215" s="56"/>
      <c r="CU215" s="56"/>
      <c r="CV215" s="56"/>
      <c r="CW215" s="56"/>
      <c r="CX215" s="56"/>
    </row>
    <row r="216" spans="1:102" s="62" customFormat="1" ht="12.95" customHeight="1" x14ac:dyDescent="0.2">
      <c r="A216" s="141" t="s">
        <v>79</v>
      </c>
      <c r="C216" s="59">
        <v>44637.334000000003</v>
      </c>
      <c r="D216" s="59"/>
      <c r="E216" s="62">
        <f t="shared" si="200"/>
        <v>830.99398272534393</v>
      </c>
      <c r="F216" s="73">
        <f t="shared" si="201"/>
        <v>831</v>
      </c>
      <c r="G216" s="62">
        <f t="shared" si="202"/>
        <v>-1.5935799994622357E-2</v>
      </c>
      <c r="I216" s="62">
        <f t="shared" si="228"/>
        <v>-1.5935799994622357E-2</v>
      </c>
      <c r="P216" s="136"/>
      <c r="Q216" s="137">
        <f t="shared" si="203"/>
        <v>29618.834000000003</v>
      </c>
      <c r="R216" s="62">
        <f t="shared" si="195"/>
        <v>2.5394972146860594E-4</v>
      </c>
      <c r="S216" s="63">
        <v>0.1</v>
      </c>
      <c r="X216" s="138">
        <f t="shared" si="204"/>
        <v>6.1222635330403327E-6</v>
      </c>
      <c r="Y216" s="73">
        <f t="shared" si="205"/>
        <v>-8.1113105332962492E-3</v>
      </c>
      <c r="Z216" s="56">
        <f t="shared" si="206"/>
        <v>831</v>
      </c>
      <c r="AA216" s="56">
        <f t="shared" si="207"/>
        <v>-8.128682221484728E-3</v>
      </c>
      <c r="AB216" s="56">
        <f t="shared" si="208"/>
        <v>1.4689554374637745E-2</v>
      </c>
      <c r="AC216" s="56">
        <f t="shared" si="209"/>
        <v>-1.5935799994622357E-2</v>
      </c>
      <c r="AD216" s="56">
        <f t="shared" si="210"/>
        <v>-7.8071177731376291E-3</v>
      </c>
      <c r="AE216" s="140">
        <f t="shared" si="211"/>
        <v>6.0951087923641454E-6</v>
      </c>
      <c r="AF216" s="56">
        <f t="shared" si="212"/>
        <v>-1.5935799994622357E-2</v>
      </c>
      <c r="AG216" s="69"/>
      <c r="AH216" s="56">
        <f t="shared" si="213"/>
        <v>-3.0625354369260102E-2</v>
      </c>
      <c r="AI216" s="56">
        <f t="shared" si="214"/>
        <v>1.0584163170000285</v>
      </c>
      <c r="AJ216" s="56">
        <f t="shared" si="215"/>
        <v>-0.72679051009541795</v>
      </c>
      <c r="AK216" s="56">
        <f t="shared" si="216"/>
        <v>-0.2933199435208802</v>
      </c>
      <c r="AL216" s="56">
        <f t="shared" si="217"/>
        <v>-1.3742127966027049</v>
      </c>
      <c r="AM216" s="56">
        <f t="shared" si="218"/>
        <v>-0.82048301744212515</v>
      </c>
      <c r="AN216" s="56">
        <f t="shared" si="198"/>
        <v>5.1984119722270359</v>
      </c>
      <c r="AO216" s="56">
        <f t="shared" si="198"/>
        <v>5.1984141706141127</v>
      </c>
      <c r="AP216" s="56">
        <f t="shared" si="198"/>
        <v>5.1984299063092347</v>
      </c>
      <c r="AQ216" s="56">
        <f t="shared" si="198"/>
        <v>5.1985425261604794</v>
      </c>
      <c r="AR216" s="56">
        <f t="shared" si="198"/>
        <v>5.1993478433112204</v>
      </c>
      <c r="AS216" s="56">
        <f t="shared" si="198"/>
        <v>5.2050711893322594</v>
      </c>
      <c r="AT216" s="56">
        <f t="shared" si="198"/>
        <v>5.2441196131466503</v>
      </c>
      <c r="AU216" s="56">
        <f t="shared" si="219"/>
        <v>5.4628577799094344</v>
      </c>
      <c r="AV216" s="56"/>
      <c r="AW216" s="56"/>
      <c r="AX216" s="56"/>
      <c r="AY216" s="56"/>
      <c r="AZ216" s="56">
        <f t="shared" si="220"/>
        <v>6.1222635330403327E-6</v>
      </c>
      <c r="BA216" s="56">
        <f t="shared" si="221"/>
        <v>1.7371688188478897E-5</v>
      </c>
      <c r="BB216" s="56">
        <f t="shared" si="222"/>
        <v>0.76047089642568233</v>
      </c>
      <c r="BC216" s="56">
        <f t="shared" si="223"/>
        <v>-1.416104086926109E-2</v>
      </c>
      <c r="BD216" s="56">
        <f t="shared" si="224"/>
        <v>1.5026927193668349E-2</v>
      </c>
      <c r="BE216" s="56">
        <f t="shared" si="225"/>
        <v>3.0789394749789292</v>
      </c>
      <c r="BF216" s="56">
        <f t="shared" si="226"/>
        <v>31.911321416155552</v>
      </c>
      <c r="BG216" s="56">
        <f t="shared" si="199"/>
        <v>9.3447655286882707</v>
      </c>
      <c r="BH216" s="56">
        <f t="shared" si="199"/>
        <v>9.3447610753885879</v>
      </c>
      <c r="BI216" s="56">
        <f t="shared" si="199"/>
        <v>9.3447796903513236</v>
      </c>
      <c r="BJ216" s="56">
        <f t="shared" si="199"/>
        <v>9.344701878911513</v>
      </c>
      <c r="BK216" s="56">
        <f t="shared" si="199"/>
        <v>9.3450271312496991</v>
      </c>
      <c r="BL216" s="56">
        <f t="shared" si="199"/>
        <v>9.3436675177104966</v>
      </c>
      <c r="BM216" s="56">
        <f t="shared" si="199"/>
        <v>9.3493499784370773</v>
      </c>
      <c r="BN216" s="56">
        <f t="shared" si="227"/>
        <v>9.3255819626080712</v>
      </c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G216" s="56"/>
      <c r="CH216" s="56"/>
      <c r="CI216" s="56"/>
      <c r="CJ216" s="56"/>
      <c r="CK216" s="56"/>
      <c r="CL216" s="56"/>
      <c r="CM216" s="56"/>
      <c r="CN216" s="56"/>
      <c r="CO216" s="56"/>
      <c r="CP216" s="56"/>
      <c r="CQ216" s="56"/>
      <c r="CR216" s="56"/>
      <c r="CS216" s="56"/>
      <c r="CT216" s="56"/>
      <c r="CU216" s="56"/>
      <c r="CV216" s="56"/>
      <c r="CW216" s="56"/>
      <c r="CX216" s="56"/>
    </row>
    <row r="217" spans="1:102" s="62" customFormat="1" ht="12.95" customHeight="1" x14ac:dyDescent="0.2">
      <c r="A217" s="141" t="s">
        <v>81</v>
      </c>
      <c r="C217" s="59">
        <v>44637.336000000003</v>
      </c>
      <c r="D217" s="59"/>
      <c r="E217" s="62">
        <f t="shared" si="200"/>
        <v>830.99473791487435</v>
      </c>
      <c r="F217" s="73">
        <f t="shared" si="201"/>
        <v>831</v>
      </c>
      <c r="G217" s="62">
        <f t="shared" si="202"/>
        <v>-1.3935799994214904E-2</v>
      </c>
      <c r="I217" s="62">
        <f t="shared" si="228"/>
        <v>-1.3935799994214904E-2</v>
      </c>
      <c r="P217" s="136"/>
      <c r="Q217" s="137">
        <f t="shared" si="203"/>
        <v>29618.836000000003</v>
      </c>
      <c r="R217" s="62">
        <f t="shared" si="195"/>
        <v>1.9420652147876009E-4</v>
      </c>
      <c r="S217" s="63">
        <v>0.1</v>
      </c>
      <c r="X217" s="138">
        <f t="shared" si="204"/>
        <v>3.3924677480352476E-6</v>
      </c>
      <c r="Y217" s="73">
        <f t="shared" si="205"/>
        <v>-8.1113105332962492E-3</v>
      </c>
      <c r="Z217" s="56">
        <f t="shared" si="206"/>
        <v>831</v>
      </c>
      <c r="AA217" s="56">
        <f t="shared" si="207"/>
        <v>-8.128682221484728E-3</v>
      </c>
      <c r="AB217" s="56">
        <f t="shared" si="208"/>
        <v>1.6689554375045199E-2</v>
      </c>
      <c r="AC217" s="56">
        <f t="shared" si="209"/>
        <v>-1.3935799994214904E-2</v>
      </c>
      <c r="AD217" s="56">
        <f t="shared" si="210"/>
        <v>-5.8071177727301755E-3</v>
      </c>
      <c r="AE217" s="140">
        <f t="shared" si="211"/>
        <v>3.3722616826358676E-6</v>
      </c>
      <c r="AF217" s="56">
        <f t="shared" si="212"/>
        <v>-1.3935799994214904E-2</v>
      </c>
      <c r="AG217" s="69"/>
      <c r="AH217" s="56">
        <f t="shared" si="213"/>
        <v>-3.0625354369260102E-2</v>
      </c>
      <c r="AI217" s="56">
        <f t="shared" si="214"/>
        <v>1.0584163170000285</v>
      </c>
      <c r="AJ217" s="56">
        <f t="shared" si="215"/>
        <v>-0.72679051009541795</v>
      </c>
      <c r="AK217" s="56">
        <f t="shared" si="216"/>
        <v>-0.2933199435208802</v>
      </c>
      <c r="AL217" s="56">
        <f t="shared" si="217"/>
        <v>-1.3742127966027049</v>
      </c>
      <c r="AM217" s="56">
        <f t="shared" si="218"/>
        <v>-0.82048301744212515</v>
      </c>
      <c r="AN217" s="56">
        <f t="shared" si="198"/>
        <v>5.1984119722270359</v>
      </c>
      <c r="AO217" s="56">
        <f t="shared" si="198"/>
        <v>5.1984141706141127</v>
      </c>
      <c r="AP217" s="56">
        <f t="shared" si="198"/>
        <v>5.1984299063092347</v>
      </c>
      <c r="AQ217" s="56">
        <f t="shared" si="198"/>
        <v>5.1985425261604794</v>
      </c>
      <c r="AR217" s="56">
        <f t="shared" si="198"/>
        <v>5.1993478433112204</v>
      </c>
      <c r="AS217" s="56">
        <f t="shared" si="198"/>
        <v>5.2050711893322594</v>
      </c>
      <c r="AT217" s="56">
        <f t="shared" si="198"/>
        <v>5.2441196131466503</v>
      </c>
      <c r="AU217" s="56">
        <f t="shared" si="219"/>
        <v>5.4628577799094344</v>
      </c>
      <c r="AV217" s="56"/>
      <c r="AW217" s="56"/>
      <c r="AX217" s="56"/>
      <c r="AY217" s="56"/>
      <c r="AZ217" s="56">
        <f t="shared" si="220"/>
        <v>3.3924677480352476E-6</v>
      </c>
      <c r="BA217" s="56">
        <f t="shared" si="221"/>
        <v>1.7371688188478897E-5</v>
      </c>
      <c r="BB217" s="56">
        <f t="shared" si="222"/>
        <v>0.76047089642568233</v>
      </c>
      <c r="BC217" s="56">
        <f t="shared" si="223"/>
        <v>-1.416104086926109E-2</v>
      </c>
      <c r="BD217" s="56">
        <f t="shared" si="224"/>
        <v>1.5026927193668349E-2</v>
      </c>
      <c r="BE217" s="56">
        <f t="shared" si="225"/>
        <v>3.0789394749789292</v>
      </c>
      <c r="BF217" s="56">
        <f t="shared" si="226"/>
        <v>31.911321416155552</v>
      </c>
      <c r="BG217" s="56">
        <f t="shared" si="199"/>
        <v>9.3447655286882707</v>
      </c>
      <c r="BH217" s="56">
        <f t="shared" si="199"/>
        <v>9.3447610753885879</v>
      </c>
      <c r="BI217" s="56">
        <f t="shared" si="199"/>
        <v>9.3447796903513236</v>
      </c>
      <c r="BJ217" s="56">
        <f t="shared" si="199"/>
        <v>9.344701878911513</v>
      </c>
      <c r="BK217" s="56">
        <f t="shared" si="199"/>
        <v>9.3450271312496991</v>
      </c>
      <c r="BL217" s="56">
        <f t="shared" si="199"/>
        <v>9.3436675177104966</v>
      </c>
      <c r="BM217" s="56">
        <f t="shared" si="199"/>
        <v>9.3493499784370773</v>
      </c>
      <c r="BN217" s="56">
        <f t="shared" si="227"/>
        <v>9.3255819626080712</v>
      </c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  <c r="CV217" s="56"/>
      <c r="CW217" s="56"/>
      <c r="CX217" s="56"/>
    </row>
    <row r="218" spans="1:102" s="62" customFormat="1" ht="12.95" customHeight="1" x14ac:dyDescent="0.2">
      <c r="A218" s="141" t="s">
        <v>81</v>
      </c>
      <c r="C218" s="59">
        <v>44645.29</v>
      </c>
      <c r="D218" s="59"/>
      <c r="E218" s="62">
        <f t="shared" si="200"/>
        <v>833.99812667685285</v>
      </c>
      <c r="F218" s="73">
        <f t="shared" si="201"/>
        <v>834</v>
      </c>
      <c r="G218" s="62">
        <f t="shared" si="202"/>
        <v>-4.9611999929766171E-3</v>
      </c>
      <c r="I218" s="62">
        <f t="shared" si="228"/>
        <v>-4.9611999929766171E-3</v>
      </c>
      <c r="P218" s="136"/>
      <c r="Q218" s="137">
        <f t="shared" si="203"/>
        <v>29626.79</v>
      </c>
      <c r="R218" s="62">
        <f t="shared" si="195"/>
        <v>2.4613505370311184E-5</v>
      </c>
      <c r="S218" s="63">
        <v>0.1</v>
      </c>
      <c r="X218" s="138">
        <f t="shared" si="204"/>
        <v>1.0531551097143931E-6</v>
      </c>
      <c r="Y218" s="73">
        <f t="shared" si="205"/>
        <v>-8.2064351303963896E-3</v>
      </c>
      <c r="Z218" s="56">
        <f t="shared" si="206"/>
        <v>834</v>
      </c>
      <c r="AA218" s="56">
        <f t="shared" si="207"/>
        <v>-8.134571731479634E-3</v>
      </c>
      <c r="AB218" s="56">
        <f t="shared" si="208"/>
        <v>2.5699172322853871E-2</v>
      </c>
      <c r="AC218" s="56">
        <f t="shared" si="209"/>
        <v>-4.9611999929766171E-3</v>
      </c>
      <c r="AD218" s="56">
        <f t="shared" si="210"/>
        <v>3.1733717385030169E-3</v>
      </c>
      <c r="AE218" s="140">
        <f t="shared" si="211"/>
        <v>1.0070288190729661E-6</v>
      </c>
      <c r="AF218" s="56">
        <f t="shared" si="212"/>
        <v>-4.9611999929766171E-3</v>
      </c>
      <c r="AG218" s="69"/>
      <c r="AH218" s="56">
        <f t="shared" si="213"/>
        <v>-3.0660372315830488E-2</v>
      </c>
      <c r="AI218" s="56">
        <f t="shared" si="214"/>
        <v>1.0591158243217242</v>
      </c>
      <c r="AJ218" s="56">
        <f t="shared" si="215"/>
        <v>-0.72842684850426387</v>
      </c>
      <c r="AK218" s="56">
        <f t="shared" si="216"/>
        <v>-0.29317976511639271</v>
      </c>
      <c r="AL218" s="56">
        <f t="shared" si="217"/>
        <v>-1.3718274348379365</v>
      </c>
      <c r="AM218" s="56">
        <f t="shared" si="218"/>
        <v>-0.81848938285015516</v>
      </c>
      <c r="AN218" s="56">
        <f t="shared" si="198"/>
        <v>5.2005618133561322</v>
      </c>
      <c r="AO218" s="56">
        <f t="shared" si="198"/>
        <v>5.2005640587726036</v>
      </c>
      <c r="AP218" s="56">
        <f t="shared" si="198"/>
        <v>5.200580065989282</v>
      </c>
      <c r="AQ218" s="56">
        <f t="shared" si="198"/>
        <v>5.200694164913009</v>
      </c>
      <c r="AR218" s="56">
        <f t="shared" si="198"/>
        <v>5.2015067496060068</v>
      </c>
      <c r="AS218" s="56">
        <f t="shared" si="198"/>
        <v>5.2072583173866533</v>
      </c>
      <c r="AT218" s="56">
        <f t="shared" si="198"/>
        <v>5.2463459781777759</v>
      </c>
      <c r="AU218" s="56">
        <f t="shared" si="219"/>
        <v>5.4647066601379493</v>
      </c>
      <c r="AV218" s="56"/>
      <c r="AW218" s="56"/>
      <c r="AX218" s="56"/>
      <c r="AY218" s="56"/>
      <c r="AZ218" s="56">
        <f t="shared" si="220"/>
        <v>1.0531551097143925E-6</v>
      </c>
      <c r="BA218" s="56">
        <f t="shared" si="221"/>
        <v>-7.1863398916754975E-5</v>
      </c>
      <c r="BB218" s="56">
        <f t="shared" si="222"/>
        <v>0.76041835668379798</v>
      </c>
      <c r="BC218" s="56">
        <f t="shared" si="223"/>
        <v>-1.7760232193982241E-2</v>
      </c>
      <c r="BD218" s="56">
        <f t="shared" si="224"/>
        <v>1.4164610333791528E-2</v>
      </c>
      <c r="BE218" s="56">
        <f t="shared" si="225"/>
        <v>3.0825391267686295</v>
      </c>
      <c r="BF218" s="56">
        <f t="shared" si="226"/>
        <v>33.857736430073089</v>
      </c>
      <c r="BG218" s="56">
        <f t="shared" si="199"/>
        <v>9.3493607949727089</v>
      </c>
      <c r="BH218" s="56">
        <f t="shared" si="199"/>
        <v>9.3493565872979172</v>
      </c>
      <c r="BI218" s="56">
        <f t="shared" si="199"/>
        <v>9.3493741692473087</v>
      </c>
      <c r="BJ218" s="56">
        <f t="shared" si="199"/>
        <v>9.3493007021633492</v>
      </c>
      <c r="BK218" s="56">
        <f t="shared" si="199"/>
        <v>9.3496076854636634</v>
      </c>
      <c r="BL218" s="56">
        <f t="shared" si="199"/>
        <v>9.3483249037210658</v>
      </c>
      <c r="BM218" s="56">
        <f t="shared" si="199"/>
        <v>9.3536844119945926</v>
      </c>
      <c r="BN218" s="56">
        <f t="shared" si="227"/>
        <v>9.3312768214873802</v>
      </c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  <c r="CV218" s="56"/>
      <c r="CW218" s="56"/>
      <c r="CX218" s="56"/>
    </row>
    <row r="219" spans="1:102" s="62" customFormat="1" ht="12.95" customHeight="1" x14ac:dyDescent="0.2">
      <c r="A219" s="141" t="s">
        <v>83</v>
      </c>
      <c r="C219" s="59">
        <v>44846.553999999996</v>
      </c>
      <c r="D219" s="59"/>
      <c r="E219" s="62">
        <f t="shared" si="200"/>
        <v>909.99435948939822</v>
      </c>
      <c r="F219" s="73">
        <f t="shared" si="201"/>
        <v>910</v>
      </c>
      <c r="G219" s="62">
        <f t="shared" si="202"/>
        <v>-1.4938000000256579E-2</v>
      </c>
      <c r="I219" s="62">
        <f t="shared" si="228"/>
        <v>-1.4938000000256579E-2</v>
      </c>
      <c r="P219" s="136"/>
      <c r="Q219" s="137">
        <f t="shared" si="203"/>
        <v>29828.053999999996</v>
      </c>
      <c r="R219" s="62">
        <f t="shared" si="195"/>
        <v>2.2314384400766557E-4</v>
      </c>
      <c r="S219" s="63">
        <v>0.1</v>
      </c>
      <c r="X219" s="138">
        <f t="shared" si="204"/>
        <v>1.9132295577405267E-6</v>
      </c>
      <c r="Y219" s="73">
        <f t="shared" si="205"/>
        <v>-1.0563952037853187E-2</v>
      </c>
      <c r="Z219" s="56">
        <f t="shared" si="206"/>
        <v>910</v>
      </c>
      <c r="AA219" s="56">
        <f t="shared" si="207"/>
        <v>-8.2380700335311016E-3</v>
      </c>
      <c r="AB219" s="56">
        <f t="shared" si="208"/>
        <v>1.6568745482414174E-2</v>
      </c>
      <c r="AC219" s="56">
        <f t="shared" si="209"/>
        <v>-1.4938000000256579E-2</v>
      </c>
      <c r="AD219" s="56">
        <f t="shared" si="210"/>
        <v>-6.6999299667254777E-3</v>
      </c>
      <c r="AE219" s="140">
        <f t="shared" si="211"/>
        <v>4.4889061559026067E-6</v>
      </c>
      <c r="AF219" s="56">
        <f t="shared" si="212"/>
        <v>-1.4938000000256579E-2</v>
      </c>
      <c r="AG219" s="69"/>
      <c r="AH219" s="56">
        <f t="shared" si="213"/>
        <v>-3.1506745482670753E-2</v>
      </c>
      <c r="AI219" s="56">
        <f t="shared" si="214"/>
        <v>1.0770215084356678</v>
      </c>
      <c r="AJ219" s="56">
        <f t="shared" si="215"/>
        <v>-0.76915441689085917</v>
      </c>
      <c r="AK219" s="56">
        <f t="shared" si="216"/>
        <v>-0.28899263415740289</v>
      </c>
      <c r="AL219" s="56">
        <f t="shared" si="217"/>
        <v>-1.3103334813544347</v>
      </c>
      <c r="AM219" s="56">
        <f t="shared" si="218"/>
        <v>-0.76838927589891237</v>
      </c>
      <c r="AN219" s="56">
        <f t="shared" si="198"/>
        <v>5.2555015803174907</v>
      </c>
      <c r="AO219" s="56">
        <f t="shared" si="198"/>
        <v>5.2555052878915953</v>
      </c>
      <c r="AP219" s="56">
        <f t="shared" si="198"/>
        <v>5.2555292743136368</v>
      </c>
      <c r="AQ219" s="56">
        <f t="shared" si="198"/>
        <v>5.2556844332057278</v>
      </c>
      <c r="AR219" s="56">
        <f t="shared" si="198"/>
        <v>5.2566871349278186</v>
      </c>
      <c r="AS219" s="56">
        <f t="shared" si="198"/>
        <v>5.2631274270847435</v>
      </c>
      <c r="AT219" s="56">
        <f t="shared" si="198"/>
        <v>5.3029926651912032</v>
      </c>
      <c r="AU219" s="56">
        <f t="shared" si="219"/>
        <v>5.5115449592603243</v>
      </c>
      <c r="AV219" s="56"/>
      <c r="AW219" s="56"/>
      <c r="AX219" s="56"/>
      <c r="AY219" s="56"/>
      <c r="AZ219" s="56">
        <f t="shared" si="220"/>
        <v>1.9132295577405267E-6</v>
      </c>
      <c r="BA219" s="56">
        <f t="shared" si="221"/>
        <v>-2.3258820043220861E-3</v>
      </c>
      <c r="BB219" s="56">
        <f t="shared" si="222"/>
        <v>0.7601233013219697</v>
      </c>
      <c r="BC219" s="56">
        <f t="shared" si="223"/>
        <v>-0.10865593342686923</v>
      </c>
      <c r="BD219" s="56">
        <f t="shared" si="224"/>
        <v>-7.6921668812793388E-3</v>
      </c>
      <c r="BE219" s="56">
        <f t="shared" si="225"/>
        <v>-3.1095364683825086</v>
      </c>
      <c r="BF219" s="56">
        <f t="shared" si="226"/>
        <v>-62.385112814689322</v>
      </c>
      <c r="BG219" s="56">
        <f t="shared" si="199"/>
        <v>9.4657221616656209</v>
      </c>
      <c r="BH219" s="56">
        <f t="shared" si="199"/>
        <v>9.4657244771559146</v>
      </c>
      <c r="BI219" s="56">
        <f t="shared" si="199"/>
        <v>9.4657148211880529</v>
      </c>
      <c r="BJ219" s="56">
        <f t="shared" si="199"/>
        <v>9.4657550881561772</v>
      </c>
      <c r="BK219" s="56">
        <f t="shared" si="199"/>
        <v>9.4655871687399777</v>
      </c>
      <c r="BL219" s="56">
        <f t="shared" si="199"/>
        <v>9.4662874260545049</v>
      </c>
      <c r="BM219" s="56">
        <f t="shared" si="199"/>
        <v>9.4633673446787228</v>
      </c>
      <c r="BN219" s="56">
        <f t="shared" si="227"/>
        <v>9.4755465797632326</v>
      </c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G219" s="56"/>
      <c r="CH219" s="56"/>
      <c r="CI219" s="56"/>
      <c r="CJ219" s="56"/>
      <c r="CK219" s="56"/>
      <c r="CL219" s="56"/>
      <c r="CM219" s="56"/>
      <c r="CN219" s="56"/>
      <c r="CO219" s="56"/>
      <c r="CP219" s="56"/>
      <c r="CQ219" s="56"/>
      <c r="CR219" s="56"/>
      <c r="CS219" s="56"/>
      <c r="CT219" s="56"/>
      <c r="CU219" s="56"/>
      <c r="CV219" s="56"/>
      <c r="CW219" s="56"/>
      <c r="CX219" s="56"/>
    </row>
    <row r="220" spans="1:102" s="62" customFormat="1" ht="12.95" customHeight="1" x14ac:dyDescent="0.2">
      <c r="A220" s="135" t="s">
        <v>37</v>
      </c>
      <c r="B220" s="57"/>
      <c r="C220" s="59">
        <v>44875.686999999998</v>
      </c>
      <c r="D220" s="59"/>
      <c r="E220" s="62">
        <f t="shared" si="200"/>
        <v>920.99482778242657</v>
      </c>
      <c r="F220" s="73">
        <f t="shared" si="201"/>
        <v>921</v>
      </c>
      <c r="G220" s="62">
        <f t="shared" si="202"/>
        <v>-1.3697800000954885E-2</v>
      </c>
      <c r="I220" s="62">
        <f t="shared" si="228"/>
        <v>-1.3697800000954885E-2</v>
      </c>
      <c r="P220" s="136"/>
      <c r="Q220" s="137">
        <f t="shared" si="203"/>
        <v>29857.186999999998</v>
      </c>
      <c r="R220" s="62">
        <f t="shared" si="195"/>
        <v>1.8762972486615964E-4</v>
      </c>
      <c r="S220" s="63">
        <v>0.1</v>
      </c>
      <c r="X220" s="138">
        <f t="shared" si="204"/>
        <v>7.8511999061774017E-7</v>
      </c>
      <c r="Y220" s="73">
        <f t="shared" si="205"/>
        <v>-1.0895800731472931E-2</v>
      </c>
      <c r="Z220" s="56">
        <f t="shared" si="206"/>
        <v>921</v>
      </c>
      <c r="AA220" s="56">
        <f t="shared" si="207"/>
        <v>-8.2455361450443077E-3</v>
      </c>
      <c r="AB220" s="56">
        <f t="shared" si="208"/>
        <v>1.7924722666974632E-2</v>
      </c>
      <c r="AC220" s="56">
        <f t="shared" si="209"/>
        <v>-1.3697800000954885E-2</v>
      </c>
      <c r="AD220" s="56">
        <f t="shared" si="210"/>
        <v>-5.4522638559105774E-3</v>
      </c>
      <c r="AE220" s="140">
        <f t="shared" si="211"/>
        <v>2.9727181154468879E-6</v>
      </c>
      <c r="AF220" s="56">
        <f t="shared" si="212"/>
        <v>-1.3697800000954885E-2</v>
      </c>
      <c r="AG220" s="69"/>
      <c r="AH220" s="56">
        <f t="shared" si="213"/>
        <v>-3.1622522667929517E-2</v>
      </c>
      <c r="AI220" s="56">
        <f t="shared" si="214"/>
        <v>1.0796402112015024</v>
      </c>
      <c r="AJ220" s="56">
        <f t="shared" si="215"/>
        <v>-0.77492063188056115</v>
      </c>
      <c r="AK220" s="56">
        <f t="shared" si="216"/>
        <v>-0.28828196634323183</v>
      </c>
      <c r="AL220" s="56">
        <f t="shared" si="217"/>
        <v>-1.3012609020271952</v>
      </c>
      <c r="AM220" s="56">
        <f t="shared" si="218"/>
        <v>-0.76119967168956904</v>
      </c>
      <c r="AN220" s="56">
        <f t="shared" si="198"/>
        <v>5.2635300146928063</v>
      </c>
      <c r="AO220" s="56">
        <f t="shared" si="198"/>
        <v>5.2635339805789734</v>
      </c>
      <c r="AP220" s="56">
        <f t="shared" si="198"/>
        <v>5.2635593022002185</v>
      </c>
      <c r="AQ220" s="56">
        <f t="shared" si="198"/>
        <v>5.2637209525804192</v>
      </c>
      <c r="AR220" s="56">
        <f t="shared" si="198"/>
        <v>5.2647519107454066</v>
      </c>
      <c r="AS220" s="56">
        <f t="shared" si="198"/>
        <v>5.271286958214251</v>
      </c>
      <c r="AT220" s="56">
        <f t="shared" si="198"/>
        <v>5.3112299447531273</v>
      </c>
      <c r="AU220" s="56">
        <f t="shared" si="219"/>
        <v>5.5183241867648789</v>
      </c>
      <c r="AV220" s="56"/>
      <c r="AW220" s="56"/>
      <c r="AX220" s="56"/>
      <c r="AY220" s="56"/>
      <c r="AZ220" s="56">
        <f t="shared" si="220"/>
        <v>7.851199906177407E-7</v>
      </c>
      <c r="BA220" s="56">
        <f t="shared" si="221"/>
        <v>-2.6502645864286229E-3</v>
      </c>
      <c r="BB220" s="56">
        <f t="shared" si="222"/>
        <v>0.76024561956229875</v>
      </c>
      <c r="BC220" s="56">
        <f t="shared" si="223"/>
        <v>-0.1217575882754712</v>
      </c>
      <c r="BD220" s="56">
        <f t="shared" si="224"/>
        <v>-1.0855278021958313E-2</v>
      </c>
      <c r="BE220" s="56">
        <f t="shared" si="225"/>
        <v>-3.0963468923837465</v>
      </c>
      <c r="BF220" s="56">
        <f t="shared" si="226"/>
        <v>-44.195494529688105</v>
      </c>
      <c r="BG220" s="56">
        <f t="shared" si="199"/>
        <v>9.482565628003977</v>
      </c>
      <c r="BH220" s="56">
        <f t="shared" si="199"/>
        <v>9.482568877750774</v>
      </c>
      <c r="BI220" s="56">
        <f t="shared" si="199"/>
        <v>9.4825553145015338</v>
      </c>
      <c r="BJ220" s="56">
        <f t="shared" si="199"/>
        <v>9.4826119225915022</v>
      </c>
      <c r="BK220" s="56">
        <f t="shared" si="199"/>
        <v>9.4823756621530393</v>
      </c>
      <c r="BL220" s="56">
        <f t="shared" si="199"/>
        <v>9.4833617440022273</v>
      </c>
      <c r="BM220" s="56">
        <f t="shared" si="199"/>
        <v>9.4792464939447836</v>
      </c>
      <c r="BN220" s="56">
        <f t="shared" si="227"/>
        <v>9.4964277289873689</v>
      </c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G220" s="56"/>
      <c r="CH220" s="56"/>
      <c r="CI220" s="56"/>
      <c r="CJ220" s="56"/>
      <c r="CK220" s="56"/>
      <c r="CL220" s="56"/>
      <c r="CM220" s="56"/>
      <c r="CN220" s="56"/>
      <c r="CO220" s="56"/>
      <c r="CP220" s="56"/>
      <c r="CQ220" s="56"/>
      <c r="CR220" s="56"/>
      <c r="CS220" s="56"/>
      <c r="CT220" s="56"/>
      <c r="CU220" s="56"/>
      <c r="CV220" s="56"/>
      <c r="CW220" s="56"/>
      <c r="CX220" s="56"/>
    </row>
    <row r="221" spans="1:102" s="62" customFormat="1" ht="12.95" customHeight="1" x14ac:dyDescent="0.2">
      <c r="A221" s="141" t="s">
        <v>87</v>
      </c>
      <c r="C221" s="59">
        <v>44915.400999999998</v>
      </c>
      <c r="D221" s="59"/>
      <c r="E221" s="62">
        <f t="shared" si="200"/>
        <v>935.99062628547472</v>
      </c>
      <c r="F221" s="73">
        <f t="shared" si="201"/>
        <v>936</v>
      </c>
      <c r="G221" s="62">
        <f t="shared" si="202"/>
        <v>-2.4824799998896196E-2</v>
      </c>
      <c r="I221" s="62">
        <f t="shared" si="228"/>
        <v>-2.4824799998896196E-2</v>
      </c>
      <c r="P221" s="136"/>
      <c r="Q221" s="137">
        <f t="shared" si="203"/>
        <v>29896.900999999998</v>
      </c>
      <c r="R221" s="62">
        <f t="shared" si="195"/>
        <v>6.162706949851966E-4</v>
      </c>
      <c r="S221" s="63">
        <v>0.1</v>
      </c>
      <c r="X221" s="138">
        <f t="shared" si="204"/>
        <v>1.8173130602631032E-5</v>
      </c>
      <c r="Y221" s="73">
        <f t="shared" si="205"/>
        <v>-1.1344024575119183E-2</v>
      </c>
      <c r="Z221" s="56">
        <f t="shared" si="206"/>
        <v>936</v>
      </c>
      <c r="AA221" s="56">
        <f t="shared" si="207"/>
        <v>-8.2525481044886662E-3</v>
      </c>
      <c r="AB221" s="56">
        <f t="shared" si="208"/>
        <v>6.9527533733212063E-3</v>
      </c>
      <c r="AC221" s="56">
        <f t="shared" si="209"/>
        <v>-2.4824799998896196E-2</v>
      </c>
      <c r="AD221" s="56">
        <f t="shared" si="210"/>
        <v>-1.657225189440753E-2</v>
      </c>
      <c r="AE221" s="140">
        <f t="shared" si="211"/>
        <v>2.7463953285169401E-5</v>
      </c>
      <c r="AF221" s="56">
        <f t="shared" si="212"/>
        <v>-2.4824799998896196E-2</v>
      </c>
      <c r="AG221" s="69"/>
      <c r="AH221" s="56">
        <f t="shared" si="213"/>
        <v>-3.1777553372217403E-2</v>
      </c>
      <c r="AI221" s="56">
        <f t="shared" si="214"/>
        <v>1.0832210261565716</v>
      </c>
      <c r="AJ221" s="56">
        <f t="shared" si="215"/>
        <v>-0.78272510160326314</v>
      </c>
      <c r="AK221" s="56">
        <f t="shared" si="216"/>
        <v>-0.2872687176919676</v>
      </c>
      <c r="AL221" s="56">
        <f t="shared" si="217"/>
        <v>-1.2888179709219303</v>
      </c>
      <c r="AM221" s="56">
        <f t="shared" si="218"/>
        <v>-0.75141952424796876</v>
      </c>
      <c r="AN221" s="56">
        <f t="shared" ref="AN221:AT230" si="229">$AU221+$AB$7*SIN(AO221)</f>
        <v>5.2745093521687014</v>
      </c>
      <c r="AO221" s="56">
        <f t="shared" si="229"/>
        <v>5.2745136908333521</v>
      </c>
      <c r="AP221" s="56">
        <f t="shared" si="229"/>
        <v>5.2745409080491754</v>
      </c>
      <c r="AQ221" s="56">
        <f t="shared" si="229"/>
        <v>5.2747116196715806</v>
      </c>
      <c r="AR221" s="56">
        <f t="shared" si="229"/>
        <v>5.2757813031971059</v>
      </c>
      <c r="AS221" s="56">
        <f t="shared" si="229"/>
        <v>5.28244321234454</v>
      </c>
      <c r="AT221" s="56">
        <f t="shared" si="229"/>
        <v>5.3224779237969821</v>
      </c>
      <c r="AU221" s="56">
        <f t="shared" si="219"/>
        <v>5.5275685879074521</v>
      </c>
      <c r="AV221" s="56"/>
      <c r="AW221" s="56"/>
      <c r="AX221" s="56"/>
      <c r="AY221" s="56"/>
      <c r="AZ221" s="56">
        <f t="shared" si="220"/>
        <v>1.8173130602631032E-5</v>
      </c>
      <c r="BA221" s="56">
        <f t="shared" si="221"/>
        <v>-3.0914764706305164E-3</v>
      </c>
      <c r="BB221" s="56">
        <f t="shared" si="222"/>
        <v>0.76047975343506247</v>
      </c>
      <c r="BC221" s="56">
        <f t="shared" si="223"/>
        <v>-0.13959711843115241</v>
      </c>
      <c r="BD221" s="56">
        <f t="shared" si="224"/>
        <v>-1.5167448218850953E-2</v>
      </c>
      <c r="BE221" s="56">
        <f t="shared" si="225"/>
        <v>-3.0783528088197478</v>
      </c>
      <c r="BF221" s="56">
        <f t="shared" si="226"/>
        <v>-31.615090399251315</v>
      </c>
      <c r="BG221" s="56">
        <f t="shared" ref="BG221:BM230" si="230">$BN221+$BB$7*SIN(BH221)</f>
        <v>9.505539292371747</v>
      </c>
      <c r="BH221" s="56">
        <f t="shared" si="230"/>
        <v>9.5055437855258464</v>
      </c>
      <c r="BI221" s="56">
        <f t="shared" si="230"/>
        <v>9.5055250028371088</v>
      </c>
      <c r="BJ221" s="56">
        <f t="shared" si="230"/>
        <v>9.5056035201195126</v>
      </c>
      <c r="BK221" s="56">
        <f t="shared" si="230"/>
        <v>9.5052752976014627</v>
      </c>
      <c r="BL221" s="56">
        <f t="shared" si="230"/>
        <v>9.5066474106736543</v>
      </c>
      <c r="BM221" s="56">
        <f t="shared" si="230"/>
        <v>9.500912377296773</v>
      </c>
      <c r="BN221" s="56">
        <f t="shared" si="227"/>
        <v>9.5249020233839179</v>
      </c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G221" s="56"/>
      <c r="CH221" s="56"/>
      <c r="CI221" s="56"/>
      <c r="CJ221" s="56"/>
      <c r="CK221" s="56"/>
      <c r="CL221" s="56"/>
      <c r="CM221" s="56"/>
      <c r="CN221" s="56"/>
      <c r="CO221" s="56"/>
      <c r="CP221" s="56"/>
      <c r="CQ221" s="56"/>
      <c r="CR221" s="56"/>
      <c r="CS221" s="56"/>
      <c r="CT221" s="56"/>
      <c r="CU221" s="56"/>
      <c r="CV221" s="56"/>
      <c r="CW221" s="56"/>
      <c r="CX221" s="56"/>
    </row>
    <row r="222" spans="1:102" s="62" customFormat="1" ht="12.95" customHeight="1" x14ac:dyDescent="0.2">
      <c r="A222" s="135" t="s">
        <v>37</v>
      </c>
      <c r="B222" s="57"/>
      <c r="C222" s="59">
        <v>44944.538999999997</v>
      </c>
      <c r="D222" s="59"/>
      <c r="E222" s="62">
        <f t="shared" si="200"/>
        <v>946.99298255232782</v>
      </c>
      <c r="F222" s="73">
        <f t="shared" si="201"/>
        <v>947</v>
      </c>
      <c r="G222" s="62">
        <f t="shared" si="202"/>
        <v>-1.8584600002213847E-2</v>
      </c>
      <c r="I222" s="62">
        <f t="shared" si="228"/>
        <v>-1.8584600002213847E-2</v>
      </c>
      <c r="P222" s="136"/>
      <c r="Q222" s="137">
        <f t="shared" si="203"/>
        <v>29926.038999999997</v>
      </c>
      <c r="R222" s="62">
        <f t="shared" si="195"/>
        <v>3.4538735724228692E-4</v>
      </c>
      <c r="S222" s="63">
        <v>0.1</v>
      </c>
      <c r="X222" s="138">
        <f t="shared" si="204"/>
        <v>4.7819392819072676E-6</v>
      </c>
      <c r="Y222" s="73">
        <f t="shared" si="205"/>
        <v>-1.1669443256407381E-2</v>
      </c>
      <c r="Z222" s="56">
        <f t="shared" si="206"/>
        <v>947</v>
      </c>
      <c r="AA222" s="56">
        <f t="shared" si="207"/>
        <v>-8.2553374296940735E-3</v>
      </c>
      <c r="AB222" s="56">
        <f t="shared" si="208"/>
        <v>1.330452578056724E-2</v>
      </c>
      <c r="AC222" s="56">
        <f t="shared" si="209"/>
        <v>-1.8584600002213847E-2</v>
      </c>
      <c r="AD222" s="56">
        <f t="shared" si="210"/>
        <v>-1.0329262572519773E-2</v>
      </c>
      <c r="AE222" s="140">
        <f t="shared" si="211"/>
        <v>1.0669366529205781E-5</v>
      </c>
      <c r="AF222" s="56">
        <f t="shared" si="212"/>
        <v>-1.8584600002213847E-2</v>
      </c>
      <c r="AG222" s="69"/>
      <c r="AH222" s="56">
        <f t="shared" si="213"/>
        <v>-3.1889125782781087E-2</v>
      </c>
      <c r="AI222" s="56">
        <f t="shared" si="214"/>
        <v>1.0858538442317234</v>
      </c>
      <c r="AJ222" s="56">
        <f t="shared" si="215"/>
        <v>-0.78840373212413839</v>
      </c>
      <c r="AK222" s="56">
        <f t="shared" si="216"/>
        <v>-0.28649288436115677</v>
      </c>
      <c r="AL222" s="56">
        <f t="shared" si="217"/>
        <v>-1.2796406415678236</v>
      </c>
      <c r="AM222" s="56">
        <f t="shared" si="218"/>
        <v>-0.74426457599370732</v>
      </c>
      <c r="AN222" s="56">
        <f t="shared" si="229"/>
        <v>5.2825840052224668</v>
      </c>
      <c r="AO222" s="56">
        <f t="shared" si="229"/>
        <v>5.2825886326737193</v>
      </c>
      <c r="AP222" s="56">
        <f t="shared" si="229"/>
        <v>5.2826172949901471</v>
      </c>
      <c r="AQ222" s="56">
        <f t="shared" si="229"/>
        <v>5.2827948001230576</v>
      </c>
      <c r="AR222" s="56">
        <f t="shared" si="229"/>
        <v>5.2838929939302437</v>
      </c>
      <c r="AS222" s="56">
        <f t="shared" si="229"/>
        <v>5.2906461220900276</v>
      </c>
      <c r="AT222" s="56">
        <f t="shared" si="229"/>
        <v>5.3307375906904113</v>
      </c>
      <c r="AU222" s="56">
        <f t="shared" si="219"/>
        <v>5.5343478154120067</v>
      </c>
      <c r="AV222" s="56"/>
      <c r="AW222" s="56"/>
      <c r="AX222" s="56"/>
      <c r="AY222" s="56"/>
      <c r="AZ222" s="56">
        <f t="shared" si="220"/>
        <v>4.7819392819072676E-6</v>
      </c>
      <c r="BA222" s="56">
        <f t="shared" si="221"/>
        <v>-3.4141058267133074E-3</v>
      </c>
      <c r="BB222" s="56">
        <f t="shared" si="222"/>
        <v>0.76070089194580315</v>
      </c>
      <c r="BC222" s="56">
        <f t="shared" si="223"/>
        <v>-0.1526589573201079</v>
      </c>
      <c r="BD222" s="56">
        <f t="shared" si="224"/>
        <v>-1.8328581081627313E-2</v>
      </c>
      <c r="BE222" s="56">
        <f t="shared" si="225"/>
        <v>-3.0651491364662555</v>
      </c>
      <c r="BF222" s="56">
        <f t="shared" si="226"/>
        <v>-26.15036624600743</v>
      </c>
      <c r="BG222" s="56">
        <f t="shared" si="230"/>
        <v>9.5223917627055243</v>
      </c>
      <c r="BH222" s="56">
        <f t="shared" si="230"/>
        <v>9.5223971385609953</v>
      </c>
      <c r="BI222" s="56">
        <f t="shared" si="230"/>
        <v>9.5223746320349996</v>
      </c>
      <c r="BJ222" s="56">
        <f t="shared" si="230"/>
        <v>9.5224688580599093</v>
      </c>
      <c r="BK222" s="56">
        <f t="shared" si="230"/>
        <v>9.5220743763277476</v>
      </c>
      <c r="BL222" s="56">
        <f t="shared" si="230"/>
        <v>9.5237259948892046</v>
      </c>
      <c r="BM222" s="56">
        <f t="shared" si="230"/>
        <v>9.5168127414960129</v>
      </c>
      <c r="BN222" s="56">
        <f t="shared" si="227"/>
        <v>9.5457831726080542</v>
      </c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G222" s="56"/>
      <c r="CH222" s="56"/>
      <c r="CI222" s="56"/>
      <c r="CJ222" s="56"/>
      <c r="CK222" s="56"/>
      <c r="CL222" s="56"/>
      <c r="CM222" s="56"/>
      <c r="CN222" s="56"/>
      <c r="CO222" s="56"/>
      <c r="CP222" s="56"/>
      <c r="CQ222" s="56"/>
      <c r="CR222" s="56"/>
      <c r="CS222" s="56"/>
      <c r="CT222" s="56"/>
      <c r="CU222" s="56"/>
      <c r="CV222" s="56"/>
      <c r="CW222" s="56"/>
      <c r="CX222" s="56"/>
    </row>
    <row r="223" spans="1:102" s="62" customFormat="1" ht="12.95" customHeight="1" x14ac:dyDescent="0.2">
      <c r="A223" s="135" t="s">
        <v>37</v>
      </c>
      <c r="B223" s="57"/>
      <c r="C223" s="59">
        <v>44957.794000000002</v>
      </c>
      <c r="D223" s="59"/>
      <c r="E223" s="62">
        <f t="shared" si="200"/>
        <v>951.99800116435324</v>
      </c>
      <c r="F223" s="73">
        <f t="shared" si="201"/>
        <v>952</v>
      </c>
      <c r="G223" s="62">
        <f t="shared" si="202"/>
        <v>-5.2935999920009635E-3</v>
      </c>
      <c r="I223" s="62">
        <f t="shared" si="228"/>
        <v>-5.2935999920009635E-3</v>
      </c>
      <c r="P223" s="136"/>
      <c r="Q223" s="137">
        <f t="shared" si="203"/>
        <v>29939.294000000002</v>
      </c>
      <c r="R223" s="62">
        <f t="shared" si="195"/>
        <v>2.80222008753126E-5</v>
      </c>
      <c r="S223" s="63">
        <v>0.1</v>
      </c>
      <c r="X223" s="138">
        <f t="shared" si="204"/>
        <v>4.2547099252436749E-6</v>
      </c>
      <c r="Y223" s="73">
        <f t="shared" si="205"/>
        <v>-1.1816413744702841E-2</v>
      </c>
      <c r="Z223" s="56">
        <f t="shared" si="206"/>
        <v>952</v>
      </c>
      <c r="AA223" s="56">
        <f t="shared" si="207"/>
        <v>-8.2559404181682741E-3</v>
      </c>
      <c r="AB223" s="56">
        <f t="shared" si="208"/>
        <v>2.6645641651845527E-2</v>
      </c>
      <c r="AC223" s="56">
        <f t="shared" si="209"/>
        <v>-5.2935999920009635E-3</v>
      </c>
      <c r="AD223" s="56">
        <f t="shared" si="210"/>
        <v>2.9623404261673106E-3</v>
      </c>
      <c r="AE223" s="140">
        <f t="shared" si="211"/>
        <v>8.7754608005051243E-7</v>
      </c>
      <c r="AF223" s="56">
        <f t="shared" si="212"/>
        <v>-5.2935999920009635E-3</v>
      </c>
      <c r="AG223" s="69"/>
      <c r="AH223" s="56">
        <f t="shared" si="213"/>
        <v>-3.193924164384649E-2</v>
      </c>
      <c r="AI223" s="56">
        <f t="shared" si="214"/>
        <v>1.0870524238745241</v>
      </c>
      <c r="AJ223" s="56">
        <f t="shared" si="215"/>
        <v>-0.79097203198404953</v>
      </c>
      <c r="AK223" s="56">
        <f t="shared" si="216"/>
        <v>-0.28613096801379323</v>
      </c>
      <c r="AL223" s="56">
        <f t="shared" si="217"/>
        <v>-1.2754543755315031</v>
      </c>
      <c r="AM223" s="56">
        <f t="shared" si="218"/>
        <v>-0.74101704870774021</v>
      </c>
      <c r="AN223" s="56">
        <f t="shared" si="229"/>
        <v>5.2862607877682768</v>
      </c>
      <c r="AO223" s="56">
        <f t="shared" si="229"/>
        <v>5.2862655508770313</v>
      </c>
      <c r="AP223" s="56">
        <f t="shared" si="229"/>
        <v>5.2862948854373739</v>
      </c>
      <c r="AQ223" s="56">
        <f t="shared" si="229"/>
        <v>5.2864755188765198</v>
      </c>
      <c r="AR223" s="56">
        <f t="shared" si="229"/>
        <v>5.2875866958497708</v>
      </c>
      <c r="AS223" s="56">
        <f t="shared" si="229"/>
        <v>5.2943807592774013</v>
      </c>
      <c r="AT223" s="56">
        <f t="shared" si="229"/>
        <v>5.3344950822159491</v>
      </c>
      <c r="AU223" s="56">
        <f t="shared" si="219"/>
        <v>5.5374292824595317</v>
      </c>
      <c r="AV223" s="56"/>
      <c r="AW223" s="56"/>
      <c r="AX223" s="56"/>
      <c r="AY223" s="56"/>
      <c r="AZ223" s="56">
        <f t="shared" si="220"/>
        <v>4.2547099252436749E-6</v>
      </c>
      <c r="BA223" s="56">
        <f t="shared" si="221"/>
        <v>-3.5604733265345661E-3</v>
      </c>
      <c r="BB223" s="56">
        <f t="shared" si="222"/>
        <v>0.76081525636181135</v>
      </c>
      <c r="BC223" s="56">
        <f t="shared" si="223"/>
        <v>-0.15859015453077771</v>
      </c>
      <c r="BD223" s="56">
        <f t="shared" si="224"/>
        <v>-1.9765080590120877E-2</v>
      </c>
      <c r="BE223" s="56">
        <f t="shared" si="225"/>
        <v>-3.0591447741972138</v>
      </c>
      <c r="BF223" s="56">
        <f t="shared" si="226"/>
        <v>-24.244006567708983</v>
      </c>
      <c r="BG223" s="56">
        <f t="shared" si="230"/>
        <v>9.5300536960013744</v>
      </c>
      <c r="BH223" s="56">
        <f t="shared" si="230"/>
        <v>9.5300594634225355</v>
      </c>
      <c r="BI223" s="56">
        <f t="shared" si="230"/>
        <v>9.5300352987322956</v>
      </c>
      <c r="BJ223" s="56">
        <f t="shared" si="230"/>
        <v>9.5301365458263767</v>
      </c>
      <c r="BK223" s="56">
        <f t="shared" si="230"/>
        <v>9.5297123401278423</v>
      </c>
      <c r="BL223" s="56">
        <f t="shared" si="230"/>
        <v>9.5314898073310932</v>
      </c>
      <c r="BM223" s="56">
        <f t="shared" si="230"/>
        <v>9.5240442250686357</v>
      </c>
      <c r="BN223" s="56">
        <f t="shared" si="227"/>
        <v>9.5552746040735705</v>
      </c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  <c r="BY223" s="56"/>
      <c r="BZ223" s="56"/>
      <c r="CA223" s="56"/>
      <c r="CB223" s="56"/>
      <c r="CC223" s="56"/>
      <c r="CD223" s="56"/>
      <c r="CE223" s="56"/>
      <c r="CG223" s="56"/>
      <c r="CH223" s="56"/>
      <c r="CI223" s="56"/>
      <c r="CJ223" s="56"/>
      <c r="CK223" s="56"/>
      <c r="CL223" s="56"/>
      <c r="CM223" s="56"/>
      <c r="CN223" s="56"/>
      <c r="CO223" s="56"/>
      <c r="CP223" s="56"/>
      <c r="CQ223" s="56"/>
      <c r="CR223" s="56"/>
      <c r="CS223" s="56"/>
      <c r="CT223" s="56"/>
      <c r="CU223" s="56"/>
      <c r="CV223" s="56"/>
    </row>
    <row r="224" spans="1:102" s="62" customFormat="1" ht="12.95" customHeight="1" x14ac:dyDescent="0.2">
      <c r="A224" s="135" t="s">
        <v>37</v>
      </c>
      <c r="B224" s="57"/>
      <c r="C224" s="59">
        <v>44989.563000000002</v>
      </c>
      <c r="D224" s="59"/>
      <c r="E224" s="62">
        <f t="shared" si="200"/>
        <v>963.99380925830849</v>
      </c>
      <c r="F224" s="73">
        <f t="shared" si="201"/>
        <v>964</v>
      </c>
      <c r="G224" s="62">
        <f t="shared" si="202"/>
        <v>-1.6395199992984999E-2</v>
      </c>
      <c r="I224" s="62">
        <f t="shared" si="228"/>
        <v>-1.6395199992984999E-2</v>
      </c>
      <c r="P224" s="136"/>
      <c r="Q224" s="137">
        <f t="shared" si="203"/>
        <v>29971.063000000002</v>
      </c>
      <c r="R224" s="62">
        <f t="shared" si="195"/>
        <v>2.6880258280997531E-4</v>
      </c>
      <c r="S224" s="63">
        <v>0.1</v>
      </c>
      <c r="X224" s="138">
        <f t="shared" si="204"/>
        <v>1.7880561107841576E-6</v>
      </c>
      <c r="Y224" s="73">
        <f t="shared" si="205"/>
        <v>-1.2166658742406784E-2</v>
      </c>
      <c r="Z224" s="56">
        <f t="shared" si="206"/>
        <v>964</v>
      </c>
      <c r="AA224" s="56">
        <f t="shared" si="207"/>
        <v>-8.2556764901013102E-3</v>
      </c>
      <c r="AB224" s="56">
        <f t="shared" si="208"/>
        <v>1.5662776956819349E-2</v>
      </c>
      <c r="AC224" s="56">
        <f t="shared" si="209"/>
        <v>-1.6395199992984999E-2</v>
      </c>
      <c r="AD224" s="56">
        <f t="shared" si="210"/>
        <v>-8.1395235028836888E-3</v>
      </c>
      <c r="AE224" s="140">
        <f t="shared" si="211"/>
        <v>6.6251842853995964E-6</v>
      </c>
      <c r="AF224" s="56">
        <f t="shared" si="212"/>
        <v>-1.6395199992984999E-2</v>
      </c>
      <c r="AG224" s="69"/>
      <c r="AH224" s="56">
        <f t="shared" si="213"/>
        <v>-3.2057976949804348E-2</v>
      </c>
      <c r="AI224" s="56">
        <f t="shared" si="214"/>
        <v>1.0899335223555318</v>
      </c>
      <c r="AJ224" s="56">
        <f t="shared" si="215"/>
        <v>-0.79710211479024162</v>
      </c>
      <c r="AK224" s="56">
        <f t="shared" si="216"/>
        <v>-0.28523852635236219</v>
      </c>
      <c r="AL224" s="56">
        <f t="shared" si="217"/>
        <v>-1.2653695736955988</v>
      </c>
      <c r="AM224" s="56">
        <f t="shared" si="218"/>
        <v>-0.73323484613049028</v>
      </c>
      <c r="AN224" s="56">
        <f t="shared" si="229"/>
        <v>5.295101633614312</v>
      </c>
      <c r="AO224" s="56">
        <f t="shared" si="229"/>
        <v>5.2951067336666693</v>
      </c>
      <c r="AP224" s="56">
        <f t="shared" si="229"/>
        <v>5.2951377207581292</v>
      </c>
      <c r="AQ224" s="56">
        <f t="shared" si="229"/>
        <v>5.2953259619975324</v>
      </c>
      <c r="AR224" s="56">
        <f t="shared" si="229"/>
        <v>5.2964683424913606</v>
      </c>
      <c r="AS224" s="56">
        <f t="shared" si="229"/>
        <v>5.3033592567983696</v>
      </c>
      <c r="AT224" s="56">
        <f t="shared" si="229"/>
        <v>5.3435209115640161</v>
      </c>
      <c r="AU224" s="56">
        <f t="shared" si="219"/>
        <v>5.544824803373591</v>
      </c>
      <c r="AV224" s="56"/>
      <c r="AW224" s="56"/>
      <c r="AX224" s="56"/>
      <c r="AY224" s="56"/>
      <c r="AZ224" s="56">
        <f t="shared" si="220"/>
        <v>1.7880561107841576E-6</v>
      </c>
      <c r="BA224" s="56">
        <f t="shared" si="221"/>
        <v>-3.9109822523054737E-3</v>
      </c>
      <c r="BB224" s="56">
        <f t="shared" si="222"/>
        <v>0.76112508853018013</v>
      </c>
      <c r="BC224" s="56">
        <f t="shared" si="223"/>
        <v>-0.1728090855791688</v>
      </c>
      <c r="BD224" s="56">
        <f t="shared" si="224"/>
        <v>-2.3211563288277191E-2</v>
      </c>
      <c r="BE224" s="56">
        <f t="shared" si="225"/>
        <v>-3.0447263937554765</v>
      </c>
      <c r="BF224" s="56">
        <f t="shared" si="226"/>
        <v>-20.63087718489307</v>
      </c>
      <c r="BG224" s="56">
        <f t="shared" si="230"/>
        <v>9.5484473856504763</v>
      </c>
      <c r="BH224" s="56">
        <f t="shared" si="230"/>
        <v>9.5484540648674887</v>
      </c>
      <c r="BI224" s="56">
        <f t="shared" si="230"/>
        <v>9.5484260206392069</v>
      </c>
      <c r="BJ224" s="56">
        <f t="shared" si="230"/>
        <v>9.5485437714361243</v>
      </c>
      <c r="BK224" s="56">
        <f t="shared" si="230"/>
        <v>9.5480493764487075</v>
      </c>
      <c r="BL224" s="56">
        <f t="shared" si="230"/>
        <v>9.5501253753176876</v>
      </c>
      <c r="BM224" s="56">
        <f t="shared" si="230"/>
        <v>9.541411651575407</v>
      </c>
      <c r="BN224" s="56">
        <f t="shared" si="227"/>
        <v>9.5780540395908105</v>
      </c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  <c r="BY224" s="56"/>
      <c r="BZ224" s="56"/>
      <c r="CA224" s="56"/>
      <c r="CB224" s="56"/>
      <c r="CC224" s="56"/>
      <c r="CD224" s="56"/>
      <c r="CE224" s="56"/>
      <c r="CG224" s="56"/>
      <c r="CH224" s="56"/>
      <c r="CI224" s="56"/>
      <c r="CJ224" s="56"/>
      <c r="CK224" s="56"/>
      <c r="CL224" s="56"/>
      <c r="CM224" s="56"/>
      <c r="CN224" s="56"/>
      <c r="CO224" s="56"/>
      <c r="CP224" s="56"/>
      <c r="CQ224" s="56"/>
      <c r="CR224" s="56"/>
      <c r="CS224" s="56"/>
      <c r="CT224" s="56"/>
      <c r="CU224" s="56"/>
      <c r="CV224" s="56"/>
    </row>
    <row r="225" spans="1:100" s="62" customFormat="1" ht="12.95" customHeight="1" x14ac:dyDescent="0.2">
      <c r="A225" s="141" t="s">
        <v>89</v>
      </c>
      <c r="C225" s="59">
        <v>45013.396999999997</v>
      </c>
      <c r="D225" s="59"/>
      <c r="E225" s="62">
        <f t="shared" si="200"/>
        <v>972.99340289082045</v>
      </c>
      <c r="F225" s="73">
        <f t="shared" si="201"/>
        <v>973</v>
      </c>
      <c r="G225" s="62">
        <f t="shared" si="202"/>
        <v>-1.7471400002250448E-2</v>
      </c>
      <c r="I225" s="62">
        <f t="shared" si="228"/>
        <v>-1.7471400002250448E-2</v>
      </c>
      <c r="P225" s="136"/>
      <c r="Q225" s="137">
        <f t="shared" si="203"/>
        <v>29994.896999999997</v>
      </c>
      <c r="R225" s="62">
        <f t="shared" si="195"/>
        <v>3.0524981803863694E-4</v>
      </c>
      <c r="S225" s="63">
        <v>0.1</v>
      </c>
      <c r="X225" s="138">
        <f t="shared" si="204"/>
        <v>2.5446158495383559E-6</v>
      </c>
      <c r="Y225" s="73">
        <f t="shared" si="205"/>
        <v>-1.2426981453459759E-2</v>
      </c>
      <c r="Z225" s="56">
        <f t="shared" si="206"/>
        <v>973</v>
      </c>
      <c r="AA225" s="56">
        <f t="shared" si="207"/>
        <v>-8.2538797673331679E-3</v>
      </c>
      <c r="AB225" s="56">
        <f t="shared" si="208"/>
        <v>1.4674185612183401E-2</v>
      </c>
      <c r="AC225" s="56">
        <f t="shared" si="209"/>
        <v>-1.7471400002250448E-2</v>
      </c>
      <c r="AD225" s="56">
        <f t="shared" si="210"/>
        <v>-9.21752023491728E-3</v>
      </c>
      <c r="AE225" s="140">
        <f t="shared" si="211"/>
        <v>8.4962679281109511E-6</v>
      </c>
      <c r="AF225" s="56">
        <f t="shared" si="212"/>
        <v>-1.7471400002250448E-2</v>
      </c>
      <c r="AG225" s="69"/>
      <c r="AH225" s="56">
        <f t="shared" si="213"/>
        <v>-3.2145585614433848E-2</v>
      </c>
      <c r="AI225" s="56">
        <f t="shared" si="214"/>
        <v>1.0920983498936057</v>
      </c>
      <c r="AJ225" s="56">
        <f t="shared" si="215"/>
        <v>-0.80166749760523082</v>
      </c>
      <c r="AK225" s="56">
        <f t="shared" si="216"/>
        <v>-0.28454691933987819</v>
      </c>
      <c r="AL225" s="56">
        <f t="shared" si="217"/>
        <v>-1.2577708639077949</v>
      </c>
      <c r="AM225" s="56">
        <f t="shared" si="218"/>
        <v>-0.72740903300786663</v>
      </c>
      <c r="AN225" s="56">
        <f t="shared" si="229"/>
        <v>5.3017476415678058</v>
      </c>
      <c r="AO225" s="56">
        <f t="shared" si="229"/>
        <v>5.301753004992996</v>
      </c>
      <c r="AP225" s="56">
        <f t="shared" si="229"/>
        <v>5.3017852676381079</v>
      </c>
      <c r="AQ225" s="56">
        <f t="shared" si="229"/>
        <v>5.3019793044959593</v>
      </c>
      <c r="AR225" s="56">
        <f t="shared" si="229"/>
        <v>5.3031451133284113</v>
      </c>
      <c r="AS225" s="56">
        <f t="shared" si="229"/>
        <v>5.3101073338946323</v>
      </c>
      <c r="AT225" s="56">
        <f t="shared" si="229"/>
        <v>5.3502975137934392</v>
      </c>
      <c r="AU225" s="56">
        <f t="shared" si="219"/>
        <v>5.5503714440591354</v>
      </c>
      <c r="AV225" s="56"/>
      <c r="AW225" s="56"/>
      <c r="AX225" s="56"/>
      <c r="AY225" s="56"/>
      <c r="AZ225" s="56">
        <f t="shared" si="220"/>
        <v>2.5446158495383559E-6</v>
      </c>
      <c r="BA225" s="56">
        <f t="shared" si="221"/>
        <v>-4.1731016861265915E-3</v>
      </c>
      <c r="BB225" s="56">
        <f t="shared" si="222"/>
        <v>0.76139026740641713</v>
      </c>
      <c r="BC225" s="56">
        <f t="shared" si="223"/>
        <v>-0.18345795940167198</v>
      </c>
      <c r="BD225" s="56">
        <f t="shared" si="224"/>
        <v>-2.5795261417921257E-2</v>
      </c>
      <c r="BE225" s="56">
        <f t="shared" si="225"/>
        <v>-3.0339043790763243</v>
      </c>
      <c r="BF225" s="56">
        <f t="shared" si="226"/>
        <v>-18.554172599354555</v>
      </c>
      <c r="BG225" s="56">
        <f t="shared" si="230"/>
        <v>9.5622479042004382</v>
      </c>
      <c r="BH225" s="56">
        <f t="shared" si="230"/>
        <v>9.562255238638695</v>
      </c>
      <c r="BI225" s="56">
        <f t="shared" si="230"/>
        <v>9.5622243874597324</v>
      </c>
      <c r="BJ225" s="56">
        <f t="shared" si="230"/>
        <v>9.56235415905563</v>
      </c>
      <c r="BK225" s="56">
        <f t="shared" si="230"/>
        <v>9.5618083068902333</v>
      </c>
      <c r="BL225" s="56">
        <f t="shared" si="230"/>
        <v>9.5641045782455318</v>
      </c>
      <c r="BM225" s="56">
        <f t="shared" si="230"/>
        <v>9.5544495455287812</v>
      </c>
      <c r="BN225" s="56">
        <f t="shared" si="227"/>
        <v>9.5951386162287413</v>
      </c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G225" s="56"/>
      <c r="CH225" s="56"/>
      <c r="CI225" s="56"/>
      <c r="CJ225" s="56"/>
      <c r="CK225" s="56"/>
      <c r="CL225" s="56"/>
      <c r="CM225" s="56"/>
      <c r="CN225" s="56"/>
      <c r="CO225" s="56"/>
      <c r="CP225" s="56"/>
      <c r="CQ225" s="56"/>
      <c r="CR225" s="56"/>
      <c r="CS225" s="56"/>
      <c r="CT225" s="56"/>
      <c r="CU225" s="56"/>
      <c r="CV225" s="56"/>
    </row>
    <row r="226" spans="1:100" s="62" customFormat="1" ht="12.95" customHeight="1" x14ac:dyDescent="0.2">
      <c r="A226" s="135" t="s">
        <v>37</v>
      </c>
      <c r="B226" s="57"/>
      <c r="C226" s="59">
        <v>45018.688000000002</v>
      </c>
      <c r="D226" s="59"/>
      <c r="E226" s="62">
        <f t="shared" si="200"/>
        <v>974.99125679321514</v>
      </c>
      <c r="F226" s="73">
        <f t="shared" si="201"/>
        <v>975</v>
      </c>
      <c r="G226" s="62">
        <f t="shared" si="202"/>
        <v>-2.3154999995313119E-2</v>
      </c>
      <c r="I226" s="62">
        <f t="shared" si="228"/>
        <v>-2.3154999995313119E-2</v>
      </c>
      <c r="P226" s="136"/>
      <c r="Q226" s="137">
        <f t="shared" si="203"/>
        <v>30000.188000000002</v>
      </c>
      <c r="R226" s="62">
        <f t="shared" si="195"/>
        <v>5.361540247829506E-4</v>
      </c>
      <c r="S226" s="63">
        <v>0.1</v>
      </c>
      <c r="X226" s="138">
        <f t="shared" si="204"/>
        <v>1.1385850356178087E-5</v>
      </c>
      <c r="Y226" s="73">
        <f t="shared" si="205"/>
        <v>-1.24845499784778E-2</v>
      </c>
      <c r="Z226" s="56">
        <f t="shared" si="206"/>
        <v>975</v>
      </c>
      <c r="AA226" s="56">
        <f t="shared" si="207"/>
        <v>-8.2532930024455942E-3</v>
      </c>
      <c r="AB226" s="56">
        <f t="shared" si="208"/>
        <v>9.0098848723920988E-3</v>
      </c>
      <c r="AC226" s="56">
        <f t="shared" si="209"/>
        <v>-2.3154999995313119E-2</v>
      </c>
      <c r="AD226" s="56">
        <f t="shared" si="210"/>
        <v>-1.4901706992867525E-2</v>
      </c>
      <c r="AE226" s="140">
        <f t="shared" si="211"/>
        <v>2.2206087130127691E-5</v>
      </c>
      <c r="AF226" s="56">
        <f t="shared" si="212"/>
        <v>-2.3154999995313119E-2</v>
      </c>
      <c r="AG226" s="69"/>
      <c r="AH226" s="56">
        <f t="shared" si="213"/>
        <v>-3.2164884867705218E-2</v>
      </c>
      <c r="AI226" s="56">
        <f t="shared" si="214"/>
        <v>1.092579870645072</v>
      </c>
      <c r="AJ226" s="56">
        <f t="shared" si="215"/>
        <v>-0.80267819501329107</v>
      </c>
      <c r="AK226" s="56">
        <f t="shared" si="216"/>
        <v>-0.28439061677608474</v>
      </c>
      <c r="AL226" s="56">
        <f t="shared" si="217"/>
        <v>-1.2560781626675817</v>
      </c>
      <c r="AM226" s="56">
        <f t="shared" si="218"/>
        <v>-0.72611565399680633</v>
      </c>
      <c r="AN226" s="56">
        <f t="shared" si="229"/>
        <v>5.3032263241316002</v>
      </c>
      <c r="AO226" s="56">
        <f t="shared" si="229"/>
        <v>5.3032317473386268</v>
      </c>
      <c r="AP226" s="56">
        <f t="shared" si="229"/>
        <v>5.3032642976332136</v>
      </c>
      <c r="AQ226" s="56">
        <f t="shared" si="229"/>
        <v>5.3034596325597025</v>
      </c>
      <c r="AR226" s="56">
        <f t="shared" si="229"/>
        <v>5.3046306491183772</v>
      </c>
      <c r="AS226" s="56">
        <f t="shared" si="229"/>
        <v>5.3116085563261839</v>
      </c>
      <c r="AT226" s="56">
        <f t="shared" si="229"/>
        <v>5.3518042626413438</v>
      </c>
      <c r="AU226" s="56">
        <f t="shared" si="219"/>
        <v>5.5516040308781447</v>
      </c>
      <c r="AV226" s="56"/>
      <c r="AW226" s="56"/>
      <c r="AX226" s="56"/>
      <c r="AY226" s="56"/>
      <c r="AZ226" s="56">
        <f t="shared" si="220"/>
        <v>1.1385850356178087E-5</v>
      </c>
      <c r="BA226" s="56">
        <f t="shared" si="221"/>
        <v>-4.2312569760322048E-3</v>
      </c>
      <c r="BB226" s="56">
        <f t="shared" si="222"/>
        <v>0.76145301987636826</v>
      </c>
      <c r="BC226" s="56">
        <f t="shared" si="223"/>
        <v>-0.18582253433310636</v>
      </c>
      <c r="BD226" s="56">
        <f t="shared" si="224"/>
        <v>-2.6369267602564445E-2</v>
      </c>
      <c r="BE226" s="56">
        <f t="shared" si="225"/>
        <v>-3.0314984361546151</v>
      </c>
      <c r="BF226" s="56">
        <f t="shared" si="226"/>
        <v>-18.147905635312071</v>
      </c>
      <c r="BG226" s="56">
        <f t="shared" si="230"/>
        <v>9.5653153564225057</v>
      </c>
      <c r="BH226" s="56">
        <f t="shared" si="230"/>
        <v>9.5653228328651672</v>
      </c>
      <c r="BI226" s="56">
        <f t="shared" si="230"/>
        <v>9.5652913708689997</v>
      </c>
      <c r="BJ226" s="56">
        <f t="shared" si="230"/>
        <v>9.5654237686304029</v>
      </c>
      <c r="BK226" s="56">
        <f t="shared" si="230"/>
        <v>9.5648666316658257</v>
      </c>
      <c r="BL226" s="56">
        <f t="shared" si="230"/>
        <v>9.5672113918146255</v>
      </c>
      <c r="BM226" s="56">
        <f t="shared" si="230"/>
        <v>9.5573484265867918</v>
      </c>
      <c r="BN226" s="56">
        <f t="shared" si="227"/>
        <v>9.5989351888149468</v>
      </c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  <c r="BY226" s="56"/>
      <c r="BZ226" s="56"/>
      <c r="CA226" s="56"/>
      <c r="CB226" s="56"/>
      <c r="CC226" s="56"/>
      <c r="CD226" s="56"/>
      <c r="CE226" s="56"/>
      <c r="CG226" s="56"/>
      <c r="CH226" s="56"/>
      <c r="CI226" s="56"/>
      <c r="CJ226" s="56"/>
      <c r="CK226" s="56"/>
      <c r="CL226" s="56"/>
      <c r="CM226" s="56"/>
      <c r="CN226" s="56"/>
      <c r="CO226" s="56"/>
      <c r="CP226" s="56"/>
      <c r="CQ226" s="56"/>
      <c r="CR226" s="56"/>
      <c r="CS226" s="56"/>
      <c r="CT226" s="56"/>
      <c r="CU226" s="56"/>
      <c r="CV226" s="56"/>
    </row>
    <row r="227" spans="1:100" s="62" customFormat="1" ht="12.95" customHeight="1" x14ac:dyDescent="0.2">
      <c r="A227" s="141" t="s">
        <v>91</v>
      </c>
      <c r="C227" s="59">
        <v>45021.345000000001</v>
      </c>
      <c r="D227" s="59"/>
      <c r="E227" s="62">
        <f t="shared" si="200"/>
        <v>975.99452608421041</v>
      </c>
      <c r="F227" s="73">
        <f t="shared" si="201"/>
        <v>976</v>
      </c>
      <c r="G227" s="62">
        <f t="shared" si="202"/>
        <v>-1.4496799994958565E-2</v>
      </c>
      <c r="I227" s="62">
        <f t="shared" si="228"/>
        <v>-1.4496799994958565E-2</v>
      </c>
      <c r="P227" s="136"/>
      <c r="Q227" s="137">
        <f t="shared" si="203"/>
        <v>30002.845000000001</v>
      </c>
      <c r="R227" s="62">
        <f t="shared" si="195"/>
        <v>2.1015721009383064E-4</v>
      </c>
      <c r="S227" s="63">
        <v>0.1</v>
      </c>
      <c r="X227" s="138">
        <f t="shared" si="204"/>
        <v>3.9342901198959855E-7</v>
      </c>
      <c r="Y227" s="73">
        <f t="shared" si="205"/>
        <v>-1.2513295490326426E-2</v>
      </c>
      <c r="Z227" s="56">
        <f t="shared" si="206"/>
        <v>976</v>
      </c>
      <c r="AA227" s="56">
        <f t="shared" si="207"/>
        <v>-8.2529739535385123E-3</v>
      </c>
      <c r="AB227" s="56">
        <f t="shared" si="208"/>
        <v>1.7677711308504422E-2</v>
      </c>
      <c r="AC227" s="56">
        <f t="shared" si="209"/>
        <v>-1.4496799994958565E-2</v>
      </c>
      <c r="AD227" s="56">
        <f t="shared" si="210"/>
        <v>-6.2438260414200523E-3</v>
      </c>
      <c r="AE227" s="140">
        <f t="shared" si="211"/>
        <v>3.89853636355152E-6</v>
      </c>
      <c r="AF227" s="56">
        <f t="shared" si="212"/>
        <v>-1.4496799994958565E-2</v>
      </c>
      <c r="AG227" s="69"/>
      <c r="AH227" s="56">
        <f t="shared" si="213"/>
        <v>-3.2174511303462987E-2</v>
      </c>
      <c r="AI227" s="56">
        <f t="shared" si="214"/>
        <v>1.0928206908006444</v>
      </c>
      <c r="AJ227" s="56">
        <f t="shared" si="215"/>
        <v>-0.80318301496024525</v>
      </c>
      <c r="AK227" s="56">
        <f t="shared" si="216"/>
        <v>-0.28431210793462758</v>
      </c>
      <c r="AL227" s="56">
        <f t="shared" si="217"/>
        <v>-1.255231252214319</v>
      </c>
      <c r="AM227" s="56">
        <f t="shared" si="218"/>
        <v>-0.72546913331870899</v>
      </c>
      <c r="AN227" s="56">
        <f t="shared" si="229"/>
        <v>5.3039659099294081</v>
      </c>
      <c r="AO227" s="56">
        <f t="shared" si="229"/>
        <v>5.3039713631993051</v>
      </c>
      <c r="AP227" s="56">
        <f t="shared" si="229"/>
        <v>5.3040040578890757</v>
      </c>
      <c r="AQ227" s="56">
        <f t="shared" si="229"/>
        <v>5.3042000432126537</v>
      </c>
      <c r="AR227" s="56">
        <f t="shared" si="229"/>
        <v>5.3053736637169902</v>
      </c>
      <c r="AS227" s="56">
        <f t="shared" si="229"/>
        <v>5.3123593922431045</v>
      </c>
      <c r="AT227" s="56">
        <f t="shared" si="229"/>
        <v>5.3525577509225259</v>
      </c>
      <c r="AU227" s="56">
        <f t="shared" si="219"/>
        <v>5.5522203242876502</v>
      </c>
      <c r="AV227" s="56"/>
      <c r="AW227" s="56"/>
      <c r="AX227" s="56"/>
      <c r="AY227" s="56"/>
      <c r="AZ227" s="56">
        <f t="shared" si="220"/>
        <v>3.9342901198959892E-7</v>
      </c>
      <c r="BA227" s="56">
        <f t="shared" si="221"/>
        <v>-4.2603215367879128E-3</v>
      </c>
      <c r="BB227" s="56">
        <f t="shared" si="222"/>
        <v>0.76148491794644946</v>
      </c>
      <c r="BC227" s="56">
        <f t="shared" si="223"/>
        <v>-0.1870045665479434</v>
      </c>
      <c r="BD227" s="56">
        <f t="shared" si="224"/>
        <v>-2.6656249417126104E-2</v>
      </c>
      <c r="BE227" s="56">
        <f t="shared" si="225"/>
        <v>-3.0302953147886664</v>
      </c>
      <c r="BF227" s="56">
        <f t="shared" si="226"/>
        <v>-17.951328206965016</v>
      </c>
      <c r="BG227" s="56">
        <f t="shared" si="230"/>
        <v>9.5668491781473257</v>
      </c>
      <c r="BH227" s="56">
        <f t="shared" si="230"/>
        <v>9.5668567250829195</v>
      </c>
      <c r="BI227" s="56">
        <f t="shared" si="230"/>
        <v>9.566824959512493</v>
      </c>
      <c r="BJ227" s="56">
        <f t="shared" si="230"/>
        <v>9.5669586639558322</v>
      </c>
      <c r="BK227" s="56">
        <f t="shared" si="230"/>
        <v>9.5663959059173713</v>
      </c>
      <c r="BL227" s="56">
        <f t="shared" si="230"/>
        <v>9.5687648449360463</v>
      </c>
      <c r="BM227" s="56">
        <f t="shared" si="230"/>
        <v>9.5587980910934345</v>
      </c>
      <c r="BN227" s="56">
        <f t="shared" si="227"/>
        <v>9.6008334751080504</v>
      </c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  <c r="BY227" s="56"/>
      <c r="BZ227" s="56"/>
      <c r="CA227" s="56"/>
      <c r="CB227" s="56"/>
      <c r="CC227" s="56"/>
      <c r="CD227" s="56"/>
      <c r="CE227" s="56"/>
      <c r="CG227" s="56"/>
      <c r="CH227" s="56"/>
      <c r="CI227" s="56"/>
      <c r="CJ227" s="56"/>
      <c r="CK227" s="56"/>
      <c r="CL227" s="56"/>
      <c r="CM227" s="56"/>
      <c r="CN227" s="56"/>
      <c r="CO227" s="56"/>
      <c r="CP227" s="56"/>
      <c r="CQ227" s="56"/>
      <c r="CR227" s="56"/>
      <c r="CS227" s="56"/>
      <c r="CT227" s="56"/>
      <c r="CU227" s="56"/>
      <c r="CV227" s="56"/>
    </row>
    <row r="228" spans="1:100" s="62" customFormat="1" ht="12.95" customHeight="1" x14ac:dyDescent="0.2">
      <c r="A228" s="135" t="s">
        <v>37</v>
      </c>
      <c r="B228" s="57"/>
      <c r="C228" s="59">
        <v>45026.64</v>
      </c>
      <c r="D228" s="59"/>
      <c r="E228" s="62">
        <f t="shared" si="200"/>
        <v>977.99389036566311</v>
      </c>
      <c r="F228" s="73">
        <f t="shared" si="201"/>
        <v>978</v>
      </c>
      <c r="G228" s="62">
        <f t="shared" si="202"/>
        <v>-1.6180399994482286E-2</v>
      </c>
      <c r="I228" s="62">
        <f t="shared" si="228"/>
        <v>-1.6180399994482286E-2</v>
      </c>
      <c r="P228" s="136"/>
      <c r="Q228" s="137">
        <f t="shared" si="203"/>
        <v>30008.14</v>
      </c>
      <c r="R228" s="62">
        <f t="shared" si="195"/>
        <v>2.6180534398144239E-4</v>
      </c>
      <c r="S228" s="63">
        <v>0.1</v>
      </c>
      <c r="X228" s="138">
        <f t="shared" si="204"/>
        <v>1.3029871615148323E-6</v>
      </c>
      <c r="Y228" s="73">
        <f t="shared" si="205"/>
        <v>-1.2570708648238355E-2</v>
      </c>
      <c r="Z228" s="56">
        <f t="shared" si="206"/>
        <v>978</v>
      </c>
      <c r="AA228" s="56">
        <f t="shared" si="207"/>
        <v>-8.2522844400409641E-3</v>
      </c>
      <c r="AB228" s="56">
        <f t="shared" si="208"/>
        <v>1.6013317715983619E-2</v>
      </c>
      <c r="AC228" s="56">
        <f t="shared" si="209"/>
        <v>-1.6180399994482286E-2</v>
      </c>
      <c r="AD228" s="56">
        <f t="shared" si="210"/>
        <v>-7.9281155544413222E-3</v>
      </c>
      <c r="AE228" s="140">
        <f t="shared" si="211"/>
        <v>6.2855016244574437E-6</v>
      </c>
      <c r="AF228" s="56">
        <f t="shared" si="212"/>
        <v>-1.6180399994482286E-2</v>
      </c>
      <c r="AG228" s="69"/>
      <c r="AH228" s="56">
        <f t="shared" si="213"/>
        <v>-3.2193717710465905E-2</v>
      </c>
      <c r="AI228" s="56">
        <f t="shared" si="214"/>
        <v>1.0933024495727652</v>
      </c>
      <c r="AJ228" s="56">
        <f t="shared" si="215"/>
        <v>-0.80419159215033509</v>
      </c>
      <c r="AK228" s="56">
        <f t="shared" si="216"/>
        <v>-0.28415437399882082</v>
      </c>
      <c r="AL228" s="56">
        <f t="shared" si="217"/>
        <v>-1.2535363109219202</v>
      </c>
      <c r="AM228" s="56">
        <f t="shared" si="218"/>
        <v>-0.72417642870449883</v>
      </c>
      <c r="AN228" s="56">
        <f t="shared" si="229"/>
        <v>5.3054455706916599</v>
      </c>
      <c r="AO228" s="56">
        <f t="shared" si="229"/>
        <v>5.3054510844319092</v>
      </c>
      <c r="AP228" s="56">
        <f t="shared" si="229"/>
        <v>5.305484069051702</v>
      </c>
      <c r="AQ228" s="56">
        <f t="shared" si="229"/>
        <v>5.3056813578764777</v>
      </c>
      <c r="AR228" s="56">
        <f t="shared" si="229"/>
        <v>5.3068601863431484</v>
      </c>
      <c r="AS228" s="56">
        <f t="shared" si="229"/>
        <v>5.3138615132564988</v>
      </c>
      <c r="AT228" s="56">
        <f t="shared" si="229"/>
        <v>5.3540649549388011</v>
      </c>
      <c r="AU228" s="56">
        <f t="shared" si="219"/>
        <v>5.5534529111066595</v>
      </c>
      <c r="AV228" s="56"/>
      <c r="AW228" s="56"/>
      <c r="AX228" s="56"/>
      <c r="AY228" s="56"/>
      <c r="AZ228" s="56">
        <f t="shared" si="220"/>
        <v>1.3029871615148323E-6</v>
      </c>
      <c r="BA228" s="56">
        <f t="shared" si="221"/>
        <v>-4.3184242081973911E-3</v>
      </c>
      <c r="BB228" s="56">
        <f t="shared" si="222"/>
        <v>0.76154975810650327</v>
      </c>
      <c r="BC228" s="56">
        <f t="shared" si="223"/>
        <v>-0.18936811700598696</v>
      </c>
      <c r="BD228" s="56">
        <f t="shared" si="224"/>
        <v>-2.7230169682411327E-2</v>
      </c>
      <c r="BE228" s="56">
        <f t="shared" si="225"/>
        <v>-3.0278887667253866</v>
      </c>
      <c r="BF228" s="56">
        <f t="shared" si="226"/>
        <v>-17.570593480456324</v>
      </c>
      <c r="BG228" s="56">
        <f t="shared" si="230"/>
        <v>9.5699170163320382</v>
      </c>
      <c r="BH228" s="56">
        <f t="shared" si="230"/>
        <v>9.5699247032200816</v>
      </c>
      <c r="BI228" s="56">
        <f t="shared" si="230"/>
        <v>9.5698923342257238</v>
      </c>
      <c r="BJ228" s="56">
        <f t="shared" si="230"/>
        <v>9.5700286390281732</v>
      </c>
      <c r="BK228" s="56">
        <f t="shared" si="230"/>
        <v>9.5694546821965787</v>
      </c>
      <c r="BL228" s="56">
        <f t="shared" si="230"/>
        <v>9.5718718456578156</v>
      </c>
      <c r="BM228" s="56">
        <f t="shared" si="230"/>
        <v>9.5616978761450042</v>
      </c>
      <c r="BN228" s="56">
        <f t="shared" si="227"/>
        <v>9.6046300476942577</v>
      </c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  <c r="BY228" s="56"/>
      <c r="BZ228" s="56"/>
      <c r="CA228" s="56"/>
      <c r="CB228" s="56"/>
      <c r="CC228" s="56"/>
      <c r="CD228" s="56"/>
      <c r="CE228" s="56"/>
      <c r="CG228" s="56"/>
      <c r="CH228" s="56"/>
      <c r="CI228" s="56"/>
      <c r="CJ228" s="56"/>
      <c r="CK228" s="56"/>
      <c r="CL228" s="56"/>
      <c r="CM228" s="56"/>
      <c r="CN228" s="56"/>
      <c r="CO228" s="56"/>
      <c r="CP228" s="56"/>
      <c r="CQ228" s="56"/>
      <c r="CR228" s="56"/>
      <c r="CS228" s="56"/>
      <c r="CT228" s="56"/>
      <c r="CU228" s="56"/>
      <c r="CV228" s="56"/>
    </row>
    <row r="229" spans="1:100" s="62" customFormat="1" ht="12.95" customHeight="1" x14ac:dyDescent="0.2">
      <c r="A229" s="141" t="s">
        <v>92</v>
      </c>
      <c r="C229" s="59">
        <v>45193.482000000004</v>
      </c>
      <c r="D229" s="59"/>
      <c r="E229" s="62">
        <f t="shared" si="200"/>
        <v>1040.9925561723217</v>
      </c>
      <c r="F229" s="73">
        <f t="shared" si="201"/>
        <v>1041</v>
      </c>
      <c r="G229" s="62">
        <f t="shared" si="202"/>
        <v>-1.9713799993041903E-2</v>
      </c>
      <c r="I229" s="62">
        <f t="shared" si="228"/>
        <v>-1.9713799993041903E-2</v>
      </c>
      <c r="P229" s="136"/>
      <c r="Q229" s="137">
        <f t="shared" si="203"/>
        <v>30174.982000000004</v>
      </c>
      <c r="R229" s="62">
        <f t="shared" si="195"/>
        <v>3.8863391016565892E-4</v>
      </c>
      <c r="S229" s="63">
        <v>0.1</v>
      </c>
      <c r="X229" s="138">
        <f t="shared" si="204"/>
        <v>2.9063045635460577E-6</v>
      </c>
      <c r="Y229" s="73">
        <f t="shared" si="205"/>
        <v>-1.4322784723590278E-2</v>
      </c>
      <c r="Z229" s="56">
        <f t="shared" si="206"/>
        <v>1041</v>
      </c>
      <c r="AA229" s="56">
        <f t="shared" si="207"/>
        <v>-8.1947249372444388E-3</v>
      </c>
      <c r="AB229" s="56">
        <f t="shared" si="208"/>
        <v>1.30524588844377E-2</v>
      </c>
      <c r="AC229" s="56">
        <f t="shared" si="209"/>
        <v>-1.9713799993041903E-2</v>
      </c>
      <c r="AD229" s="56">
        <f t="shared" si="210"/>
        <v>-1.1519075055797464E-2</v>
      </c>
      <c r="AE229" s="140">
        <f t="shared" si="211"/>
        <v>1.3268909014109535E-5</v>
      </c>
      <c r="AF229" s="56">
        <f t="shared" si="212"/>
        <v>-1.9713799993041903E-2</v>
      </c>
      <c r="AG229" s="69"/>
      <c r="AH229" s="56">
        <f t="shared" si="213"/>
        <v>-3.2766258877479602E-2</v>
      </c>
      <c r="AI229" s="56">
        <f t="shared" si="214"/>
        <v>1.1085483521415549</v>
      </c>
      <c r="AJ229" s="56">
        <f t="shared" si="215"/>
        <v>-0.83518861784742904</v>
      </c>
      <c r="AK229" s="56">
        <f t="shared" si="216"/>
        <v>-0.27868676073020254</v>
      </c>
      <c r="AL229" s="56">
        <f t="shared" si="217"/>
        <v>-1.1993747562978032</v>
      </c>
      <c r="AM229" s="56">
        <f t="shared" si="218"/>
        <v>-0.6836779640884828</v>
      </c>
      <c r="AN229" s="56">
        <f t="shared" si="229"/>
        <v>5.3523898374689729</v>
      </c>
      <c r="AO229" s="56">
        <f t="shared" si="229"/>
        <v>5.3523974963058887</v>
      </c>
      <c r="AP229" s="56">
        <f t="shared" si="229"/>
        <v>5.3524403749443268</v>
      </c>
      <c r="AQ229" s="56">
        <f t="shared" si="229"/>
        <v>5.3526803889931323</v>
      </c>
      <c r="AR229" s="56">
        <f t="shared" si="229"/>
        <v>5.3540224476670808</v>
      </c>
      <c r="AS229" s="56">
        <f t="shared" si="229"/>
        <v>5.3614827592027545</v>
      </c>
      <c r="AT229" s="56">
        <f t="shared" si="229"/>
        <v>5.4016947496320071</v>
      </c>
      <c r="AU229" s="56">
        <f t="shared" si="219"/>
        <v>5.5922793959054706</v>
      </c>
      <c r="AV229" s="56"/>
      <c r="AW229" s="56"/>
      <c r="AX229" s="56"/>
      <c r="AY229" s="56"/>
      <c r="AZ229" s="56">
        <f t="shared" si="220"/>
        <v>2.9063045635460577E-6</v>
      </c>
      <c r="BA229" s="56">
        <f t="shared" si="221"/>
        <v>-6.1280597863458391E-3</v>
      </c>
      <c r="BB229" s="56">
        <f t="shared" si="222"/>
        <v>0.76430850101998027</v>
      </c>
      <c r="BC229" s="56">
        <f t="shared" si="223"/>
        <v>-0.26343695485851726</v>
      </c>
      <c r="BD229" s="56">
        <f t="shared" si="224"/>
        <v>-4.5271594941545423E-2</v>
      </c>
      <c r="BE229" s="56">
        <f t="shared" si="225"/>
        <v>-2.9518240622985683</v>
      </c>
      <c r="BF229" s="56">
        <f t="shared" si="226"/>
        <v>-10.507504752024559</v>
      </c>
      <c r="BG229" s="56">
        <f t="shared" si="230"/>
        <v>9.6667185434964225</v>
      </c>
      <c r="BH229" s="56">
        <f t="shared" si="230"/>
        <v>9.6667298186361421</v>
      </c>
      <c r="BI229" s="56">
        <f t="shared" si="230"/>
        <v>9.666681429702848</v>
      </c>
      <c r="BJ229" s="56">
        <f t="shared" si="230"/>
        <v>9.6668891020645216</v>
      </c>
      <c r="BK229" s="56">
        <f t="shared" si="230"/>
        <v>9.665997902927332</v>
      </c>
      <c r="BL229" s="56">
        <f t="shared" si="230"/>
        <v>9.6698237590288834</v>
      </c>
      <c r="BM229" s="56">
        <f t="shared" si="230"/>
        <v>9.6534246973223947</v>
      </c>
      <c r="BN229" s="56">
        <f t="shared" si="227"/>
        <v>9.7242220841597664</v>
      </c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  <c r="BY229" s="56"/>
      <c r="BZ229" s="56"/>
      <c r="CA229" s="56"/>
      <c r="CB229" s="56"/>
      <c r="CC229" s="56"/>
      <c r="CD229" s="56"/>
      <c r="CE229" s="56"/>
      <c r="CG229" s="56"/>
      <c r="CH229" s="56"/>
      <c r="CI229" s="56"/>
      <c r="CJ229" s="56"/>
      <c r="CK229" s="56"/>
      <c r="CL229" s="56"/>
      <c r="CM229" s="56"/>
      <c r="CN229" s="56"/>
      <c r="CO229" s="56"/>
      <c r="CP229" s="56"/>
      <c r="CQ229" s="56"/>
      <c r="CR229" s="56"/>
      <c r="CS229" s="56"/>
      <c r="CT229" s="56"/>
      <c r="CU229" s="56"/>
      <c r="CV229" s="56"/>
    </row>
    <row r="230" spans="1:100" s="62" customFormat="1" ht="12.95" customHeight="1" x14ac:dyDescent="0.2">
      <c r="A230" s="141" t="s">
        <v>92</v>
      </c>
      <c r="C230" s="59">
        <v>45193.483999999997</v>
      </c>
      <c r="D230" s="59"/>
      <c r="E230" s="62">
        <f t="shared" si="200"/>
        <v>1040.9933113618492</v>
      </c>
      <c r="F230" s="73">
        <f t="shared" si="201"/>
        <v>1041</v>
      </c>
      <c r="G230" s="62">
        <f t="shared" si="202"/>
        <v>-1.7713799999910407E-2</v>
      </c>
      <c r="I230" s="62">
        <f t="shared" si="228"/>
        <v>-1.7713799999910407E-2</v>
      </c>
      <c r="P230" s="136"/>
      <c r="Q230" s="137">
        <f t="shared" si="203"/>
        <v>30174.983999999997</v>
      </c>
      <c r="R230" s="62">
        <f t="shared" si="195"/>
        <v>3.1377871043682592E-4</v>
      </c>
      <c r="S230" s="63">
        <v>0.1</v>
      </c>
      <c r="X230" s="138">
        <f t="shared" si="204"/>
        <v>1.1498984604236481E-6</v>
      </c>
      <c r="Y230" s="73">
        <f t="shared" si="205"/>
        <v>-1.4322784723590278E-2</v>
      </c>
      <c r="Z230" s="56">
        <f t="shared" si="206"/>
        <v>1041</v>
      </c>
      <c r="AA230" s="56">
        <f t="shared" si="207"/>
        <v>-8.1947249372444388E-3</v>
      </c>
      <c r="AB230" s="56">
        <f t="shared" si="208"/>
        <v>1.5052458877569196E-2</v>
      </c>
      <c r="AC230" s="56">
        <f t="shared" si="209"/>
        <v>-1.7713799999910407E-2</v>
      </c>
      <c r="AD230" s="56">
        <f t="shared" si="210"/>
        <v>-9.519075062665968E-3</v>
      </c>
      <c r="AE230" s="140">
        <f t="shared" si="211"/>
        <v>9.0612790048669107E-6</v>
      </c>
      <c r="AF230" s="56">
        <f t="shared" si="212"/>
        <v>-1.7713799999910407E-2</v>
      </c>
      <c r="AG230" s="69"/>
      <c r="AH230" s="56">
        <f t="shared" si="213"/>
        <v>-3.2766258877479602E-2</v>
      </c>
      <c r="AI230" s="56">
        <f t="shared" si="214"/>
        <v>1.1085483521415549</v>
      </c>
      <c r="AJ230" s="56">
        <f t="shared" si="215"/>
        <v>-0.83518861784742904</v>
      </c>
      <c r="AK230" s="56">
        <f t="shared" si="216"/>
        <v>-0.27868676073020254</v>
      </c>
      <c r="AL230" s="56">
        <f t="shared" si="217"/>
        <v>-1.1993747562978032</v>
      </c>
      <c r="AM230" s="56">
        <f t="shared" si="218"/>
        <v>-0.6836779640884828</v>
      </c>
      <c r="AN230" s="56">
        <f t="shared" si="229"/>
        <v>5.3523898374689729</v>
      </c>
      <c r="AO230" s="56">
        <f t="shared" si="229"/>
        <v>5.3523974963058887</v>
      </c>
      <c r="AP230" s="56">
        <f t="shared" si="229"/>
        <v>5.3524403749443268</v>
      </c>
      <c r="AQ230" s="56">
        <f t="shared" si="229"/>
        <v>5.3526803889931323</v>
      </c>
      <c r="AR230" s="56">
        <f t="shared" si="229"/>
        <v>5.3540224476670808</v>
      </c>
      <c r="AS230" s="56">
        <f t="shared" si="229"/>
        <v>5.3614827592027545</v>
      </c>
      <c r="AT230" s="56">
        <f t="shared" si="229"/>
        <v>5.4016947496320071</v>
      </c>
      <c r="AU230" s="56">
        <f t="shared" si="219"/>
        <v>5.5922793959054706</v>
      </c>
      <c r="AV230" s="56"/>
      <c r="AW230" s="56"/>
      <c r="AX230" s="56"/>
      <c r="AY230" s="56"/>
      <c r="AZ230" s="56">
        <f t="shared" si="220"/>
        <v>1.1498984604236481E-6</v>
      </c>
      <c r="BA230" s="56">
        <f t="shared" si="221"/>
        <v>-6.1280597863458391E-3</v>
      </c>
      <c r="BB230" s="56">
        <f t="shared" si="222"/>
        <v>0.76430850101998027</v>
      </c>
      <c r="BC230" s="56">
        <f t="shared" si="223"/>
        <v>-0.26343695485851726</v>
      </c>
      <c r="BD230" s="56">
        <f t="shared" si="224"/>
        <v>-4.5271594941545423E-2</v>
      </c>
      <c r="BE230" s="56">
        <f t="shared" si="225"/>
        <v>-2.9518240622985683</v>
      </c>
      <c r="BF230" s="56">
        <f t="shared" si="226"/>
        <v>-10.507504752024559</v>
      </c>
      <c r="BG230" s="56">
        <f t="shared" si="230"/>
        <v>9.6667185434964225</v>
      </c>
      <c r="BH230" s="56">
        <f t="shared" si="230"/>
        <v>9.6667298186361421</v>
      </c>
      <c r="BI230" s="56">
        <f t="shared" si="230"/>
        <v>9.666681429702848</v>
      </c>
      <c r="BJ230" s="56">
        <f t="shared" si="230"/>
        <v>9.6668891020645216</v>
      </c>
      <c r="BK230" s="56">
        <f t="shared" si="230"/>
        <v>9.665997902927332</v>
      </c>
      <c r="BL230" s="56">
        <f t="shared" si="230"/>
        <v>9.6698237590288834</v>
      </c>
      <c r="BM230" s="56">
        <f t="shared" si="230"/>
        <v>9.6534246973223947</v>
      </c>
      <c r="BN230" s="56">
        <f t="shared" si="227"/>
        <v>9.7242220841597664</v>
      </c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G230" s="56"/>
      <c r="CH230" s="56"/>
      <c r="CI230" s="56"/>
      <c r="CJ230" s="56"/>
      <c r="CK230" s="56"/>
      <c r="CL230" s="56"/>
      <c r="CM230" s="56"/>
      <c r="CN230" s="56"/>
      <c r="CO230" s="56"/>
      <c r="CP230" s="56"/>
      <c r="CQ230" s="56"/>
      <c r="CR230" s="56"/>
      <c r="CS230" s="56"/>
      <c r="CT230" s="56"/>
      <c r="CU230" s="56"/>
      <c r="CV230" s="56"/>
    </row>
    <row r="231" spans="1:100" s="62" customFormat="1" ht="12.95" customHeight="1" x14ac:dyDescent="0.2">
      <c r="A231" s="141" t="s">
        <v>93</v>
      </c>
      <c r="C231" s="59">
        <v>45323.247000000003</v>
      </c>
      <c r="D231" s="59"/>
      <c r="E231" s="62">
        <f t="shared" si="200"/>
        <v>1089.9911408716225</v>
      </c>
      <c r="F231" s="73">
        <f t="shared" si="201"/>
        <v>1090</v>
      </c>
      <c r="G231" s="62">
        <f t="shared" si="202"/>
        <v>-2.3461999990104232E-2</v>
      </c>
      <c r="I231" s="62">
        <f t="shared" si="228"/>
        <v>-2.3461999990104232E-2</v>
      </c>
      <c r="P231" s="136"/>
      <c r="Q231" s="137">
        <f t="shared" si="203"/>
        <v>30304.747000000003</v>
      </c>
      <c r="R231" s="62">
        <f t="shared" si="195"/>
        <v>5.5046544353565101E-4</v>
      </c>
      <c r="S231" s="63">
        <v>0.1</v>
      </c>
      <c r="X231" s="138">
        <f t="shared" si="204"/>
        <v>6.1776539468957845E-6</v>
      </c>
      <c r="Y231" s="73">
        <f t="shared" si="205"/>
        <v>-1.5602194682785364E-2</v>
      </c>
      <c r="Z231" s="56">
        <f t="shared" si="206"/>
        <v>1090</v>
      </c>
      <c r="AA231" s="56">
        <f t="shared" si="207"/>
        <v>-8.1001822813520363E-3</v>
      </c>
      <c r="AB231" s="56">
        <f t="shared" si="208"/>
        <v>9.7043232010819019E-3</v>
      </c>
      <c r="AC231" s="56">
        <f t="shared" si="209"/>
        <v>-2.3461999990104232E-2</v>
      </c>
      <c r="AD231" s="56">
        <f t="shared" si="210"/>
        <v>-1.5361817708752196E-2</v>
      </c>
      <c r="AE231" s="140">
        <f t="shared" si="211"/>
        <v>2.3598544331693259E-5</v>
      </c>
      <c r="AF231" s="56">
        <f t="shared" si="212"/>
        <v>-2.3461999990104232E-2</v>
      </c>
      <c r="AG231" s="69"/>
      <c r="AH231" s="56">
        <f t="shared" si="213"/>
        <v>-3.3166323191186134E-2</v>
      </c>
      <c r="AI231" s="56">
        <f t="shared" si="214"/>
        <v>1.1204749947402697</v>
      </c>
      <c r="AJ231" s="56">
        <f t="shared" si="215"/>
        <v>-0.85814617762240097</v>
      </c>
      <c r="AK231" s="56">
        <f t="shared" si="216"/>
        <v>-0.27374227112609439</v>
      </c>
      <c r="AL231" s="56">
        <f t="shared" si="217"/>
        <v>-1.1562025498858446</v>
      </c>
      <c r="AM231" s="56">
        <f t="shared" si="218"/>
        <v>-0.65245807255487032</v>
      </c>
      <c r="AN231" s="56">
        <f t="shared" ref="AN231:AT240" si="231">$AU231+$AB$7*SIN(AO231)</f>
        <v>5.3893529862696576</v>
      </c>
      <c r="AO231" s="56">
        <f t="shared" si="231"/>
        <v>5.3893626416060005</v>
      </c>
      <c r="AP231" s="56">
        <f t="shared" si="231"/>
        <v>5.3894141749397004</v>
      </c>
      <c r="AQ231" s="56">
        <f t="shared" si="231"/>
        <v>5.3896891674489744</v>
      </c>
      <c r="AR231" s="56">
        <f t="shared" si="231"/>
        <v>5.3911549979905198</v>
      </c>
      <c r="AS231" s="56">
        <f t="shared" si="231"/>
        <v>5.3989240785151029</v>
      </c>
      <c r="AT231" s="56">
        <f t="shared" si="231"/>
        <v>5.4389394466885026</v>
      </c>
      <c r="AU231" s="56">
        <f t="shared" si="219"/>
        <v>5.6224777729712123</v>
      </c>
      <c r="AV231" s="56"/>
      <c r="AW231" s="56"/>
      <c r="AX231" s="56"/>
      <c r="AY231" s="56"/>
      <c r="AZ231" s="56">
        <f t="shared" si="220"/>
        <v>6.1776539468957845E-6</v>
      </c>
      <c r="BA231" s="56">
        <f t="shared" si="221"/>
        <v>-7.5020124014333282E-3</v>
      </c>
      <c r="BB231" s="56">
        <f t="shared" si="222"/>
        <v>0.76742506385274156</v>
      </c>
      <c r="BC231" s="56">
        <f t="shared" si="223"/>
        <v>-0.32045372780692682</v>
      </c>
      <c r="BD231" s="56">
        <f t="shared" si="224"/>
        <v>-5.9235961004263565E-2</v>
      </c>
      <c r="BE231" s="56">
        <f t="shared" si="225"/>
        <v>-2.8921989102819365</v>
      </c>
      <c r="BF231" s="56">
        <f t="shared" si="226"/>
        <v>-7.977838598976132</v>
      </c>
      <c r="BG231" s="56">
        <f t="shared" ref="BG231:BM240" si="232">$BN231+$BB$7*SIN(BH231)</f>
        <v>9.7423032367264213</v>
      </c>
      <c r="BH231" s="56">
        <f t="shared" si="232"/>
        <v>9.7423160209090369</v>
      </c>
      <c r="BI231" s="56">
        <f t="shared" si="232"/>
        <v>9.7422599508614898</v>
      </c>
      <c r="BJ231" s="56">
        <f t="shared" si="232"/>
        <v>9.7425058757224043</v>
      </c>
      <c r="BK231" s="56">
        <f t="shared" si="232"/>
        <v>9.7414273895656116</v>
      </c>
      <c r="BL231" s="56">
        <f t="shared" si="232"/>
        <v>9.7461598650382335</v>
      </c>
      <c r="BM231" s="56">
        <f t="shared" si="232"/>
        <v>9.7254470695721729</v>
      </c>
      <c r="BN231" s="56">
        <f t="shared" si="227"/>
        <v>9.817238112521828</v>
      </c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  <c r="BY231" s="56"/>
      <c r="BZ231" s="56"/>
      <c r="CA231" s="56"/>
      <c r="CB231" s="56"/>
      <c r="CC231" s="56"/>
      <c r="CD231" s="56"/>
      <c r="CE231" s="56"/>
      <c r="CG231" s="56"/>
      <c r="CH231" s="56"/>
      <c r="CI231" s="56"/>
      <c r="CJ231" s="56"/>
      <c r="CK231" s="56"/>
      <c r="CL231" s="56"/>
      <c r="CM231" s="56"/>
      <c r="CN231" s="56"/>
      <c r="CO231" s="56"/>
      <c r="CP231" s="56"/>
      <c r="CQ231" s="56"/>
      <c r="CR231" s="56"/>
      <c r="CS231" s="56"/>
      <c r="CT231" s="56"/>
      <c r="CU231" s="56"/>
      <c r="CV231" s="56"/>
    </row>
    <row r="232" spans="1:100" s="62" customFormat="1" ht="12.95" customHeight="1" x14ac:dyDescent="0.2">
      <c r="A232" s="141" t="s">
        <v>93</v>
      </c>
      <c r="C232" s="59">
        <v>45323.249000000003</v>
      </c>
      <c r="D232" s="59"/>
      <c r="E232" s="62">
        <f t="shared" si="200"/>
        <v>1089.9918960611531</v>
      </c>
      <c r="F232" s="73">
        <f t="shared" si="201"/>
        <v>1090</v>
      </c>
      <c r="G232" s="62">
        <f t="shared" si="202"/>
        <v>-2.1461999989696778E-2</v>
      </c>
      <c r="I232" s="62">
        <f t="shared" si="228"/>
        <v>-2.1461999989696778E-2</v>
      </c>
      <c r="P232" s="136"/>
      <c r="Q232" s="137">
        <f t="shared" si="203"/>
        <v>30304.749000000003</v>
      </c>
      <c r="R232" s="62">
        <f t="shared" si="195"/>
        <v>4.6061744355774454E-4</v>
      </c>
      <c r="S232" s="63">
        <v>0.1</v>
      </c>
      <c r="X232" s="138">
        <f t="shared" si="204"/>
        <v>3.4337318234907173E-6</v>
      </c>
      <c r="Y232" s="73">
        <f t="shared" si="205"/>
        <v>-1.5602194682785364E-2</v>
      </c>
      <c r="Z232" s="56">
        <f t="shared" si="206"/>
        <v>1090</v>
      </c>
      <c r="AA232" s="56">
        <f t="shared" si="207"/>
        <v>-8.1001822813520363E-3</v>
      </c>
      <c r="AB232" s="56">
        <f t="shared" si="208"/>
        <v>1.1704323201489356E-2</v>
      </c>
      <c r="AC232" s="56">
        <f t="shared" si="209"/>
        <v>-2.1461999989696778E-2</v>
      </c>
      <c r="AD232" s="56">
        <f t="shared" si="210"/>
        <v>-1.3361817708344742E-2</v>
      </c>
      <c r="AE232" s="140">
        <f t="shared" si="211"/>
        <v>1.7853817247103514E-5</v>
      </c>
      <c r="AF232" s="56">
        <f t="shared" si="212"/>
        <v>-2.1461999989696778E-2</v>
      </c>
      <c r="AG232" s="69"/>
      <c r="AH232" s="56">
        <f t="shared" si="213"/>
        <v>-3.3166323191186134E-2</v>
      </c>
      <c r="AI232" s="56">
        <f t="shared" si="214"/>
        <v>1.1204749947402697</v>
      </c>
      <c r="AJ232" s="56">
        <f t="shared" si="215"/>
        <v>-0.85814617762240097</v>
      </c>
      <c r="AK232" s="56">
        <f t="shared" si="216"/>
        <v>-0.27374227112609439</v>
      </c>
      <c r="AL232" s="56">
        <f t="shared" si="217"/>
        <v>-1.1562025498858446</v>
      </c>
      <c r="AM232" s="56">
        <f t="shared" si="218"/>
        <v>-0.65245807255487032</v>
      </c>
      <c r="AN232" s="56">
        <f t="shared" si="231"/>
        <v>5.3893529862696576</v>
      </c>
      <c r="AO232" s="56">
        <f t="shared" si="231"/>
        <v>5.3893626416060005</v>
      </c>
      <c r="AP232" s="56">
        <f t="shared" si="231"/>
        <v>5.3894141749397004</v>
      </c>
      <c r="AQ232" s="56">
        <f t="shared" si="231"/>
        <v>5.3896891674489744</v>
      </c>
      <c r="AR232" s="56">
        <f t="shared" si="231"/>
        <v>5.3911549979905198</v>
      </c>
      <c r="AS232" s="56">
        <f t="shared" si="231"/>
        <v>5.3989240785151029</v>
      </c>
      <c r="AT232" s="56">
        <f t="shared" si="231"/>
        <v>5.4389394466885026</v>
      </c>
      <c r="AU232" s="56">
        <f t="shared" si="219"/>
        <v>5.6224777729712123</v>
      </c>
      <c r="AV232" s="56"/>
      <c r="AW232" s="56"/>
      <c r="AX232" s="56"/>
      <c r="AY232" s="56"/>
      <c r="AZ232" s="56">
        <f t="shared" si="220"/>
        <v>3.4337318234907173E-6</v>
      </c>
      <c r="BA232" s="56">
        <f t="shared" si="221"/>
        <v>-7.5020124014333282E-3</v>
      </c>
      <c r="BB232" s="56">
        <f t="shared" si="222"/>
        <v>0.76742506385274156</v>
      </c>
      <c r="BC232" s="56">
        <f t="shared" si="223"/>
        <v>-0.32045372780692682</v>
      </c>
      <c r="BD232" s="56">
        <f t="shared" si="224"/>
        <v>-5.9235961004263565E-2</v>
      </c>
      <c r="BE232" s="56">
        <f t="shared" si="225"/>
        <v>-2.8921989102819365</v>
      </c>
      <c r="BF232" s="56">
        <f t="shared" si="226"/>
        <v>-7.977838598976132</v>
      </c>
      <c r="BG232" s="56">
        <f t="shared" si="232"/>
        <v>9.7423032367264213</v>
      </c>
      <c r="BH232" s="56">
        <f t="shared" si="232"/>
        <v>9.7423160209090369</v>
      </c>
      <c r="BI232" s="56">
        <f t="shared" si="232"/>
        <v>9.7422599508614898</v>
      </c>
      <c r="BJ232" s="56">
        <f t="shared" si="232"/>
        <v>9.7425058757224043</v>
      </c>
      <c r="BK232" s="56">
        <f t="shared" si="232"/>
        <v>9.7414273895656116</v>
      </c>
      <c r="BL232" s="56">
        <f t="shared" si="232"/>
        <v>9.7461598650382335</v>
      </c>
      <c r="BM232" s="56">
        <f t="shared" si="232"/>
        <v>9.7254470695721729</v>
      </c>
      <c r="BN232" s="56">
        <f t="shared" si="227"/>
        <v>9.817238112521828</v>
      </c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G232" s="56"/>
      <c r="CH232" s="56"/>
      <c r="CI232" s="56"/>
      <c r="CJ232" s="56"/>
      <c r="CK232" s="56"/>
      <c r="CL232" s="56"/>
      <c r="CM232" s="56"/>
      <c r="CN232" s="56"/>
      <c r="CO232" s="56"/>
      <c r="CP232" s="56"/>
      <c r="CQ232" s="56"/>
      <c r="CR232" s="56"/>
      <c r="CS232" s="56"/>
      <c r="CT232" s="56"/>
      <c r="CU232" s="56"/>
      <c r="CV232" s="56"/>
    </row>
    <row r="233" spans="1:100" s="62" customFormat="1" ht="12.95" customHeight="1" x14ac:dyDescent="0.2">
      <c r="A233" s="141" t="s">
        <v>93</v>
      </c>
      <c r="C233" s="59">
        <v>45352.381999999998</v>
      </c>
      <c r="D233" s="59"/>
      <c r="E233" s="62">
        <f t="shared" si="200"/>
        <v>1100.9923643541786</v>
      </c>
      <c r="F233" s="73">
        <f t="shared" si="201"/>
        <v>1101</v>
      </c>
      <c r="G233" s="62">
        <f t="shared" si="202"/>
        <v>-2.0221799997671042E-2</v>
      </c>
      <c r="I233" s="62">
        <f t="shared" si="228"/>
        <v>-2.0221799997671042E-2</v>
      </c>
      <c r="P233" s="136"/>
      <c r="Q233" s="137">
        <f t="shared" si="203"/>
        <v>30333.881999999998</v>
      </c>
      <c r="R233" s="62">
        <f t="shared" si="195"/>
        <v>4.0892119514580855E-4</v>
      </c>
      <c r="S233" s="63">
        <v>0.1</v>
      </c>
      <c r="X233" s="138">
        <f t="shared" si="204"/>
        <v>1.8865254985286303E-6</v>
      </c>
      <c r="Y233" s="73">
        <f t="shared" si="205"/>
        <v>-1.5878384868387829E-2</v>
      </c>
      <c r="Z233" s="56">
        <f t="shared" si="206"/>
        <v>1101</v>
      </c>
      <c r="AA233" s="56">
        <f t="shared" si="207"/>
        <v>-8.0727453444041225E-3</v>
      </c>
      <c r="AB233" s="56">
        <f t="shared" si="208"/>
        <v>1.3028665103016146E-2</v>
      </c>
      <c r="AC233" s="56">
        <f t="shared" si="209"/>
        <v>-2.0221799997671042E-2</v>
      </c>
      <c r="AD233" s="56">
        <f t="shared" si="210"/>
        <v>-1.2149054653266919E-2</v>
      </c>
      <c r="AE233" s="140">
        <f t="shared" si="211"/>
        <v>1.4759952896806659E-5</v>
      </c>
      <c r="AF233" s="56">
        <f t="shared" si="212"/>
        <v>-2.0221799997671042E-2</v>
      </c>
      <c r="AG233" s="69"/>
      <c r="AH233" s="56">
        <f t="shared" si="213"/>
        <v>-3.3250465100687188E-2</v>
      </c>
      <c r="AI233" s="56">
        <f t="shared" si="214"/>
        <v>1.1231570630842147</v>
      </c>
      <c r="AJ233" s="56">
        <f t="shared" si="215"/>
        <v>-0.8631459379014873</v>
      </c>
      <c r="AK233" s="56">
        <f t="shared" si="216"/>
        <v>-0.27254613035486475</v>
      </c>
      <c r="AL233" s="56">
        <f t="shared" si="217"/>
        <v>-1.1463833892112518</v>
      </c>
      <c r="AM233" s="56">
        <f t="shared" si="218"/>
        <v>-0.64548077062301656</v>
      </c>
      <c r="AN233" s="56">
        <f t="shared" si="231"/>
        <v>5.3977052592121382</v>
      </c>
      <c r="AO233" s="56">
        <f t="shared" si="231"/>
        <v>5.3977154020817455</v>
      </c>
      <c r="AP233" s="56">
        <f t="shared" si="231"/>
        <v>5.3977689824823489</v>
      </c>
      <c r="AQ233" s="56">
        <f t="shared" si="231"/>
        <v>5.3980519663601552</v>
      </c>
      <c r="AR233" s="56">
        <f t="shared" si="231"/>
        <v>5.3995449201263011</v>
      </c>
      <c r="AS233" s="56">
        <f t="shared" si="231"/>
        <v>5.4073769145714117</v>
      </c>
      <c r="AT233" s="56">
        <f t="shared" si="231"/>
        <v>5.4473237353840256</v>
      </c>
      <c r="AU233" s="56">
        <f t="shared" si="219"/>
        <v>5.6292570004757669</v>
      </c>
      <c r="AV233" s="56"/>
      <c r="AW233" s="56"/>
      <c r="AX233" s="56"/>
      <c r="AY233" s="56"/>
      <c r="AZ233" s="56">
        <f t="shared" si="220"/>
        <v>1.886525498528629E-6</v>
      </c>
      <c r="BA233" s="56">
        <f t="shared" si="221"/>
        <v>-7.8056395239837085E-3</v>
      </c>
      <c r="BB233" s="56">
        <f t="shared" si="222"/>
        <v>0.76824320451991213</v>
      </c>
      <c r="BC233" s="56">
        <f t="shared" si="223"/>
        <v>-0.33317117982023925</v>
      </c>
      <c r="BD233" s="56">
        <f t="shared" si="224"/>
        <v>-6.2360145516192608E-2</v>
      </c>
      <c r="BE233" s="56">
        <f t="shared" si="225"/>
        <v>-2.8787424215011641</v>
      </c>
      <c r="BF233" s="56">
        <f t="shared" si="226"/>
        <v>-7.5650367967404799</v>
      </c>
      <c r="BG233" s="56">
        <f t="shared" si="232"/>
        <v>9.7593163580940345</v>
      </c>
      <c r="BH233" s="56">
        <f t="shared" si="232"/>
        <v>9.7593293158180785</v>
      </c>
      <c r="BI233" s="56">
        <f t="shared" si="232"/>
        <v>9.7592721568116652</v>
      </c>
      <c r="BJ233" s="56">
        <f t="shared" si="232"/>
        <v>9.7595243047002125</v>
      </c>
      <c r="BK233" s="56">
        <f t="shared" si="232"/>
        <v>9.7584121604107441</v>
      </c>
      <c r="BL233" s="56">
        <f t="shared" si="232"/>
        <v>9.7633207244797511</v>
      </c>
      <c r="BM233" s="56">
        <f t="shared" si="232"/>
        <v>9.7417181080123694</v>
      </c>
      <c r="BN233" s="56">
        <f t="shared" si="227"/>
        <v>9.8381192617459643</v>
      </c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G233" s="56"/>
      <c r="CH233" s="56"/>
      <c r="CI233" s="56"/>
      <c r="CJ233" s="56"/>
      <c r="CK233" s="56"/>
      <c r="CL233" s="56"/>
      <c r="CM233" s="56"/>
      <c r="CN233" s="56"/>
      <c r="CO233" s="56"/>
      <c r="CP233" s="56"/>
      <c r="CQ233" s="56"/>
      <c r="CR233" s="56"/>
      <c r="CS233" s="56"/>
      <c r="CT233" s="56"/>
      <c r="CU233" s="56"/>
      <c r="CV233" s="56"/>
    </row>
    <row r="234" spans="1:100" s="62" customFormat="1" ht="12.95" customHeight="1" x14ac:dyDescent="0.2">
      <c r="A234" s="141" t="s">
        <v>95</v>
      </c>
      <c r="C234" s="59">
        <v>45368.271000000001</v>
      </c>
      <c r="D234" s="59"/>
      <c r="E234" s="62">
        <f t="shared" si="200"/>
        <v>1106.9919675776005</v>
      </c>
      <c r="F234" s="73">
        <f t="shared" si="201"/>
        <v>1107</v>
      </c>
      <c r="G234" s="62">
        <f t="shared" si="202"/>
        <v>-2.1272599995427299E-2</v>
      </c>
      <c r="I234" s="62">
        <f t="shared" si="228"/>
        <v>-2.1272599995427299E-2</v>
      </c>
      <c r="P234" s="136"/>
      <c r="Q234" s="137">
        <f t="shared" si="203"/>
        <v>30349.771000000001</v>
      </c>
      <c r="R234" s="62">
        <f t="shared" si="195"/>
        <v>4.5252351056545355E-4</v>
      </c>
      <c r="S234" s="63">
        <v>0.1</v>
      </c>
      <c r="X234" s="138">
        <f t="shared" si="204"/>
        <v>2.751373614973801E-6</v>
      </c>
      <c r="Y234" s="73">
        <f t="shared" si="205"/>
        <v>-1.6027246227592568E-2</v>
      </c>
      <c r="Z234" s="56">
        <f t="shared" si="206"/>
        <v>1107</v>
      </c>
      <c r="AA234" s="56">
        <f t="shared" si="207"/>
        <v>-8.0568006564503622E-3</v>
      </c>
      <c r="AB234" s="56">
        <f t="shared" si="208"/>
        <v>1.2022865776181259E-2</v>
      </c>
      <c r="AC234" s="56">
        <f t="shared" si="209"/>
        <v>-2.1272599995427299E-2</v>
      </c>
      <c r="AD234" s="56">
        <f t="shared" si="210"/>
        <v>-1.3215799338976937E-2</v>
      </c>
      <c r="AE234" s="140">
        <f t="shared" si="211"/>
        <v>1.7465735216810324E-5</v>
      </c>
      <c r="AF234" s="56">
        <f t="shared" si="212"/>
        <v>-2.1272599995427299E-2</v>
      </c>
      <c r="AG234" s="69"/>
      <c r="AH234" s="56">
        <f t="shared" si="213"/>
        <v>-3.3295465771608558E-2</v>
      </c>
      <c r="AI234" s="56">
        <f t="shared" si="214"/>
        <v>1.124620407451959</v>
      </c>
      <c r="AJ234" s="56">
        <f t="shared" si="215"/>
        <v>-0.86584794596602888</v>
      </c>
      <c r="AK234" s="56">
        <f t="shared" si="216"/>
        <v>-0.27188013793848176</v>
      </c>
      <c r="AL234" s="56">
        <f t="shared" si="217"/>
        <v>-1.1410076719509079</v>
      </c>
      <c r="AM234" s="56">
        <f t="shared" si="218"/>
        <v>-0.64167961369620119</v>
      </c>
      <c r="AN234" s="56">
        <f t="shared" si="231"/>
        <v>5.4022694645128357</v>
      </c>
      <c r="AO234" s="56">
        <f t="shared" si="231"/>
        <v>5.4022798792933964</v>
      </c>
      <c r="AP234" s="56">
        <f t="shared" si="231"/>
        <v>5.4023345911541574</v>
      </c>
      <c r="AQ234" s="56">
        <f t="shared" si="231"/>
        <v>5.4026219488616247</v>
      </c>
      <c r="AR234" s="56">
        <f t="shared" si="231"/>
        <v>5.4041295710123762</v>
      </c>
      <c r="AS234" s="56">
        <f t="shared" si="231"/>
        <v>5.411994845303906</v>
      </c>
      <c r="AT234" s="56">
        <f t="shared" si="231"/>
        <v>5.4519005126502744</v>
      </c>
      <c r="AU234" s="56">
        <f t="shared" si="219"/>
        <v>5.6329547609327966</v>
      </c>
      <c r="AV234" s="56"/>
      <c r="AW234" s="56"/>
      <c r="AX234" s="56"/>
      <c r="AY234" s="56"/>
      <c r="AZ234" s="56">
        <f t="shared" si="220"/>
        <v>2.751373614973801E-6</v>
      </c>
      <c r="BA234" s="56">
        <f t="shared" si="221"/>
        <v>-7.9704455711422061E-3</v>
      </c>
      <c r="BB234" s="56">
        <f t="shared" si="222"/>
        <v>0.76870794995613934</v>
      </c>
      <c r="BC234" s="56">
        <f t="shared" si="223"/>
        <v>-0.34009427734072656</v>
      </c>
      <c r="BD234" s="56">
        <f t="shared" si="224"/>
        <v>-6.4062372626279271E-2</v>
      </c>
      <c r="BE234" s="56">
        <f t="shared" si="225"/>
        <v>-2.8713901973948648</v>
      </c>
      <c r="BF234" s="56">
        <f t="shared" si="226"/>
        <v>-7.3567685791663946</v>
      </c>
      <c r="BG234" s="56">
        <f t="shared" si="232"/>
        <v>9.7686040309153288</v>
      </c>
      <c r="BH234" s="56">
        <f t="shared" si="232"/>
        <v>9.7686170579513227</v>
      </c>
      <c r="BI234" s="56">
        <f t="shared" si="232"/>
        <v>9.7685594045959565</v>
      </c>
      <c r="BJ234" s="56">
        <f t="shared" si="232"/>
        <v>9.7688145683139531</v>
      </c>
      <c r="BK234" s="56">
        <f t="shared" si="232"/>
        <v>9.7676854346490387</v>
      </c>
      <c r="BL234" s="56">
        <f t="shared" si="232"/>
        <v>9.7726854779041989</v>
      </c>
      <c r="BM234" s="56">
        <f t="shared" si="232"/>
        <v>9.7506108080294283</v>
      </c>
      <c r="BN234" s="56">
        <f t="shared" si="227"/>
        <v>9.8495089795045843</v>
      </c>
      <c r="BO234" s="56"/>
      <c r="BP234" s="56"/>
      <c r="BQ234" s="56"/>
      <c r="BR234" s="56"/>
      <c r="BS234" s="56"/>
      <c r="BT234" s="56"/>
      <c r="BU234" s="56"/>
      <c r="BV234" s="56"/>
      <c r="BW234" s="56"/>
      <c r="BX234" s="56"/>
      <c r="BY234" s="56"/>
      <c r="BZ234" s="56"/>
      <c r="CA234" s="56"/>
      <c r="CB234" s="56"/>
      <c r="CC234" s="56"/>
      <c r="CD234" s="56"/>
      <c r="CE234" s="56"/>
      <c r="CG234" s="56"/>
      <c r="CH234" s="56"/>
      <c r="CI234" s="56"/>
      <c r="CJ234" s="56"/>
      <c r="CK234" s="56"/>
      <c r="CL234" s="56"/>
      <c r="CM234" s="56"/>
      <c r="CN234" s="56"/>
      <c r="CO234" s="56"/>
      <c r="CP234" s="56"/>
      <c r="CQ234" s="56"/>
      <c r="CR234" s="56"/>
      <c r="CS234" s="56"/>
      <c r="CT234" s="56"/>
      <c r="CU234" s="56"/>
      <c r="CV234" s="56"/>
    </row>
    <row r="235" spans="1:100" s="62" customFormat="1" ht="12.95" customHeight="1" x14ac:dyDescent="0.2">
      <c r="A235" s="141" t="s">
        <v>95</v>
      </c>
      <c r="C235" s="59">
        <v>45405.34</v>
      </c>
      <c r="D235" s="59"/>
      <c r="E235" s="62">
        <f t="shared" si="200"/>
        <v>1120.9890279268334</v>
      </c>
      <c r="F235" s="73">
        <f t="shared" si="201"/>
        <v>1121</v>
      </c>
      <c r="G235" s="62">
        <f t="shared" si="202"/>
        <v>-2.9057799998554401E-2</v>
      </c>
      <c r="I235" s="62">
        <f t="shared" si="228"/>
        <v>-2.9057799998554401E-2</v>
      </c>
      <c r="P235" s="136"/>
      <c r="Q235" s="137">
        <f t="shared" si="203"/>
        <v>30386.839999999997</v>
      </c>
      <c r="R235" s="62">
        <f t="shared" si="195"/>
        <v>8.443557407559881E-4</v>
      </c>
      <c r="S235" s="63">
        <v>0.1</v>
      </c>
      <c r="X235" s="138">
        <f t="shared" si="204"/>
        <v>1.6099111631162087E-5</v>
      </c>
      <c r="Y235" s="73">
        <f t="shared" si="205"/>
        <v>-1.636957252929689E-2</v>
      </c>
      <c r="Z235" s="56">
        <f t="shared" si="206"/>
        <v>1121</v>
      </c>
      <c r="AA235" s="56">
        <f t="shared" si="207"/>
        <v>-8.0168843441262919E-3</v>
      </c>
      <c r="AB235" s="56">
        <f t="shared" si="208"/>
        <v>4.340186352740992E-3</v>
      </c>
      <c r="AC235" s="56">
        <f t="shared" si="209"/>
        <v>-2.9057799998554401E-2</v>
      </c>
      <c r="AD235" s="56">
        <f t="shared" si="210"/>
        <v>-2.1040915654428109E-2</v>
      </c>
      <c r="AE235" s="140">
        <f t="shared" si="211"/>
        <v>4.4272013157675787E-5</v>
      </c>
      <c r="AF235" s="56">
        <f t="shared" si="212"/>
        <v>-2.9057799998554401E-2</v>
      </c>
      <c r="AG235" s="69"/>
      <c r="AH235" s="56">
        <f t="shared" si="213"/>
        <v>-3.3397986351295393E-2</v>
      </c>
      <c r="AI235" s="56">
        <f t="shared" si="214"/>
        <v>1.128035536181913</v>
      </c>
      <c r="AJ235" s="56">
        <f t="shared" si="215"/>
        <v>-0.87208187358682387</v>
      </c>
      <c r="AK235" s="56">
        <f t="shared" si="216"/>
        <v>-0.27028865465192986</v>
      </c>
      <c r="AL235" s="56">
        <f t="shared" si="217"/>
        <v>-1.1284098108799925</v>
      </c>
      <c r="AM235" s="56">
        <f t="shared" si="218"/>
        <v>-0.63282276266588988</v>
      </c>
      <c r="AN235" s="56">
        <f t="shared" si="231"/>
        <v>5.4129423968962644</v>
      </c>
      <c r="AO235" s="56">
        <f t="shared" si="231"/>
        <v>5.4129534623616191</v>
      </c>
      <c r="AP235" s="56">
        <f t="shared" si="231"/>
        <v>5.4130108533221577</v>
      </c>
      <c r="AQ235" s="56">
        <f t="shared" si="231"/>
        <v>5.4133084485170606</v>
      </c>
      <c r="AR235" s="56">
        <f t="shared" si="231"/>
        <v>5.4148499197931113</v>
      </c>
      <c r="AS235" s="56">
        <f t="shared" si="231"/>
        <v>5.4227899417698655</v>
      </c>
      <c r="AT235" s="56">
        <f t="shared" si="231"/>
        <v>5.4625892662184228</v>
      </c>
      <c r="AU235" s="56">
        <f t="shared" si="219"/>
        <v>5.641582868665866</v>
      </c>
      <c r="AV235" s="56"/>
      <c r="AW235" s="56"/>
      <c r="AX235" s="56"/>
      <c r="AY235" s="56"/>
      <c r="AZ235" s="56">
        <f t="shared" si="220"/>
        <v>1.6099111631162084E-5</v>
      </c>
      <c r="BA235" s="56">
        <f t="shared" si="221"/>
        <v>-8.3526881851705998E-3</v>
      </c>
      <c r="BB235" s="56">
        <f t="shared" si="222"/>
        <v>0.76984334933829901</v>
      </c>
      <c r="BC235" s="56">
        <f t="shared" si="223"/>
        <v>-0.35620923889386946</v>
      </c>
      <c r="BD235" s="56">
        <f t="shared" si="224"/>
        <v>-6.8028789171847903E-2</v>
      </c>
      <c r="BE235" s="56">
        <f t="shared" si="225"/>
        <v>-2.8541994723627417</v>
      </c>
      <c r="BF235" s="56">
        <f t="shared" si="226"/>
        <v>-6.9111424205131096</v>
      </c>
      <c r="BG235" s="56">
        <f t="shared" si="232"/>
        <v>9.7902977061146288</v>
      </c>
      <c r="BH235" s="56">
        <f t="shared" si="232"/>
        <v>9.7903108263991445</v>
      </c>
      <c r="BI235" s="56">
        <f t="shared" si="232"/>
        <v>9.7902522919913331</v>
      </c>
      <c r="BJ235" s="56">
        <f t="shared" si="232"/>
        <v>9.7905134456093297</v>
      </c>
      <c r="BK235" s="56">
        <f t="shared" si="232"/>
        <v>9.7893484995701723</v>
      </c>
      <c r="BL235" s="56">
        <f t="shared" si="232"/>
        <v>9.794549082998989</v>
      </c>
      <c r="BM235" s="56">
        <f t="shared" si="232"/>
        <v>9.7714108906218442</v>
      </c>
      <c r="BN235" s="56">
        <f t="shared" si="227"/>
        <v>9.8760849876080297</v>
      </c>
      <c r="BO235" s="56"/>
      <c r="BP235" s="56"/>
      <c r="BQ235" s="56"/>
      <c r="BR235" s="56"/>
      <c r="BS235" s="56"/>
      <c r="BT235" s="56"/>
      <c r="BU235" s="56"/>
      <c r="BV235" s="56"/>
      <c r="BW235" s="56"/>
      <c r="BX235" s="56"/>
      <c r="BY235" s="56"/>
      <c r="BZ235" s="56"/>
      <c r="CA235" s="56"/>
      <c r="CB235" s="56"/>
      <c r="CC235" s="56"/>
      <c r="CD235" s="56"/>
      <c r="CE235" s="56"/>
      <c r="CG235" s="56"/>
      <c r="CH235" s="56"/>
      <c r="CI235" s="56"/>
      <c r="CJ235" s="56"/>
      <c r="CK235" s="56"/>
      <c r="CL235" s="56"/>
      <c r="CM235" s="56"/>
      <c r="CN235" s="56"/>
      <c r="CO235" s="56"/>
      <c r="CP235" s="56"/>
      <c r="CQ235" s="56"/>
      <c r="CR235" s="56"/>
      <c r="CS235" s="56"/>
      <c r="CT235" s="56"/>
      <c r="CU235" s="56"/>
      <c r="CV235" s="56"/>
    </row>
    <row r="236" spans="1:100" s="62" customFormat="1" ht="12.95" customHeight="1" x14ac:dyDescent="0.2">
      <c r="A236" s="141" t="s">
        <v>96</v>
      </c>
      <c r="C236" s="59">
        <v>45577.491999999998</v>
      </c>
      <c r="D236" s="59"/>
      <c r="E236" s="62">
        <f t="shared" si="200"/>
        <v>1185.9927219364215</v>
      </c>
      <c r="F236" s="73">
        <f t="shared" si="201"/>
        <v>1186</v>
      </c>
      <c r="G236" s="62">
        <f t="shared" si="202"/>
        <v>-1.9274799997219816E-2</v>
      </c>
      <c r="I236" s="62">
        <f t="shared" si="228"/>
        <v>-1.9274799997219816E-2</v>
      </c>
      <c r="P236" s="136"/>
      <c r="Q236" s="137">
        <f t="shared" si="203"/>
        <v>30558.991999999998</v>
      </c>
      <c r="R236" s="62">
        <f t="shared" si="195"/>
        <v>3.7151791493282501E-4</v>
      </c>
      <c r="S236" s="63">
        <v>0.1</v>
      </c>
      <c r="X236" s="138">
        <f t="shared" si="204"/>
        <v>1.997676993530786E-7</v>
      </c>
      <c r="Y236" s="73">
        <f t="shared" si="205"/>
        <v>-1.7861407980286514E-2</v>
      </c>
      <c r="Z236" s="56">
        <f t="shared" si="206"/>
        <v>1186</v>
      </c>
      <c r="AA236" s="56">
        <f t="shared" si="207"/>
        <v>-7.7805990325602384E-3</v>
      </c>
      <c r="AB236" s="56">
        <f t="shared" si="208"/>
        <v>1.4552452560966482E-2</v>
      </c>
      <c r="AC236" s="56">
        <f t="shared" si="209"/>
        <v>-1.9274799997219816E-2</v>
      </c>
      <c r="AD236" s="56">
        <f t="shared" si="210"/>
        <v>-1.1494200964659577E-2</v>
      </c>
      <c r="AE236" s="140">
        <f t="shared" si="211"/>
        <v>1.3211665581598116E-5</v>
      </c>
      <c r="AF236" s="56">
        <f t="shared" si="212"/>
        <v>-1.9274799997219816E-2</v>
      </c>
      <c r="AG236" s="69"/>
      <c r="AH236" s="56">
        <f t="shared" si="213"/>
        <v>-3.3827252558186298E-2</v>
      </c>
      <c r="AI236" s="56">
        <f t="shared" si="214"/>
        <v>1.1438805858895971</v>
      </c>
      <c r="AJ236" s="56">
        <f t="shared" si="215"/>
        <v>-0.89963660288933744</v>
      </c>
      <c r="AK236" s="56">
        <f t="shared" si="216"/>
        <v>-0.26219731570518878</v>
      </c>
      <c r="AL236" s="56">
        <f t="shared" si="217"/>
        <v>-1.0689138754653247</v>
      </c>
      <c r="AM236" s="56">
        <f t="shared" si="218"/>
        <v>-0.59191972667218851</v>
      </c>
      <c r="AN236" s="56">
        <f t="shared" si="231"/>
        <v>5.4629192410234895</v>
      </c>
      <c r="AO236" s="56">
        <f t="shared" si="231"/>
        <v>5.4629336100635468</v>
      </c>
      <c r="AP236" s="56">
        <f t="shared" si="231"/>
        <v>5.4630040494297649</v>
      </c>
      <c r="AQ236" s="56">
        <f t="shared" si="231"/>
        <v>5.4633492777142321</v>
      </c>
      <c r="AR236" s="56">
        <f t="shared" si="231"/>
        <v>5.4650394234466182</v>
      </c>
      <c r="AS236" s="56">
        <f t="shared" si="231"/>
        <v>5.4732703808768886</v>
      </c>
      <c r="AT236" s="56">
        <f t="shared" si="231"/>
        <v>5.512387706115903</v>
      </c>
      <c r="AU236" s="56">
        <f t="shared" si="219"/>
        <v>5.6816419402836864</v>
      </c>
      <c r="AV236" s="56"/>
      <c r="AW236" s="56"/>
      <c r="AX236" s="56"/>
      <c r="AY236" s="56"/>
      <c r="AZ236" s="56">
        <f t="shared" si="220"/>
        <v>1.9976769935307905E-7</v>
      </c>
      <c r="BA236" s="56">
        <f t="shared" si="221"/>
        <v>-1.0080808947726274E-2</v>
      </c>
      <c r="BB236" s="56">
        <f t="shared" si="222"/>
        <v>0.77606371247874506</v>
      </c>
      <c r="BC236" s="56">
        <f t="shared" si="223"/>
        <v>-0.4302425488928604</v>
      </c>
      <c r="BD236" s="56">
        <f t="shared" si="224"/>
        <v>-8.6328090047202113E-2</v>
      </c>
      <c r="BE236" s="56">
        <f t="shared" si="225"/>
        <v>-2.7736458979478162</v>
      </c>
      <c r="BF236" s="56">
        <f t="shared" si="226"/>
        <v>-5.3741057779407093</v>
      </c>
      <c r="BG236" s="56">
        <f t="shared" si="232"/>
        <v>9.8914837108395872</v>
      </c>
      <c r="BH236" s="56">
        <f t="shared" si="232"/>
        <v>9.8914961099314969</v>
      </c>
      <c r="BI236" s="56">
        <f t="shared" si="232"/>
        <v>9.891438260827556</v>
      </c>
      <c r="BJ236" s="56">
        <f t="shared" si="232"/>
        <v>9.8917081755649079</v>
      </c>
      <c r="BK236" s="56">
        <f t="shared" si="232"/>
        <v>9.8904491098126037</v>
      </c>
      <c r="BL236" s="56">
        <f t="shared" si="232"/>
        <v>9.8963291097128945</v>
      </c>
      <c r="BM236" s="56">
        <f t="shared" si="232"/>
        <v>9.8690145537445702</v>
      </c>
      <c r="BN236" s="56">
        <f t="shared" si="227"/>
        <v>9.9994735966597457</v>
      </c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  <c r="BY236" s="56"/>
      <c r="BZ236" s="56"/>
      <c r="CA236" s="56"/>
      <c r="CB236" s="56"/>
      <c r="CC236" s="56"/>
      <c r="CD236" s="56"/>
      <c r="CE236" s="56"/>
      <c r="CG236" s="56"/>
      <c r="CH236" s="56"/>
      <c r="CI236" s="56"/>
      <c r="CJ236" s="56"/>
      <c r="CK236" s="56"/>
      <c r="CL236" s="56"/>
      <c r="CM236" s="56"/>
      <c r="CN236" s="56"/>
      <c r="CO236" s="56"/>
      <c r="CP236" s="56"/>
      <c r="CQ236" s="56"/>
      <c r="CR236" s="56"/>
      <c r="CS236" s="56"/>
      <c r="CT236" s="56"/>
      <c r="CU236" s="56"/>
      <c r="CV236" s="56"/>
    </row>
    <row r="237" spans="1:100" s="62" customFormat="1" ht="12.95" customHeight="1" x14ac:dyDescent="0.2">
      <c r="A237" s="141" t="s">
        <v>79</v>
      </c>
      <c r="C237" s="59">
        <v>45622.510999999999</v>
      </c>
      <c r="D237" s="59"/>
      <c r="E237" s="62">
        <f t="shared" si="200"/>
        <v>1202.9916606685747</v>
      </c>
      <c r="F237" s="73">
        <f t="shared" si="201"/>
        <v>1203</v>
      </c>
      <c r="G237" s="62">
        <f t="shared" si="202"/>
        <v>-2.2085399999923538E-2</v>
      </c>
      <c r="I237" s="62">
        <f t="shared" si="228"/>
        <v>-2.2085399999923538E-2</v>
      </c>
      <c r="P237" s="136"/>
      <c r="Q237" s="137">
        <f t="shared" si="203"/>
        <v>30604.010999999999</v>
      </c>
      <c r="R237" s="62">
        <f t="shared" si="195"/>
        <v>4.8776489315662262E-4</v>
      </c>
      <c r="S237" s="63">
        <v>0.1</v>
      </c>
      <c r="X237" s="138">
        <f t="shared" si="204"/>
        <v>1.4915116080152616E-6</v>
      </c>
      <c r="Y237" s="73">
        <f t="shared" si="205"/>
        <v>-1.8223390667962698E-2</v>
      </c>
      <c r="Z237" s="56">
        <f t="shared" si="206"/>
        <v>1203</v>
      </c>
      <c r="AA237" s="56">
        <f t="shared" si="207"/>
        <v>-7.7045936931547099E-3</v>
      </c>
      <c r="AB237" s="56">
        <f t="shared" si="208"/>
        <v>1.1841064861076257E-2</v>
      </c>
      <c r="AC237" s="56">
        <f t="shared" si="209"/>
        <v>-2.2085399999923538E-2</v>
      </c>
      <c r="AD237" s="56">
        <f t="shared" si="210"/>
        <v>-1.4380806306768829E-2</v>
      </c>
      <c r="AE237" s="140">
        <f t="shared" si="211"/>
        <v>2.0680759003280214E-5</v>
      </c>
      <c r="AF237" s="56">
        <f t="shared" si="212"/>
        <v>-2.2085399999923538E-2</v>
      </c>
      <c r="AG237" s="69"/>
      <c r="AH237" s="56">
        <f t="shared" si="213"/>
        <v>-3.3926464860999796E-2</v>
      </c>
      <c r="AI237" s="56">
        <f t="shared" si="214"/>
        <v>1.1480142875261743</v>
      </c>
      <c r="AJ237" s="56">
        <f t="shared" si="215"/>
        <v>-0.90643774186309689</v>
      </c>
      <c r="AK237" s="56">
        <f t="shared" si="216"/>
        <v>-0.25988617902277755</v>
      </c>
      <c r="AL237" s="56">
        <f t="shared" si="217"/>
        <v>-1.0530788019532478</v>
      </c>
      <c r="AM237" s="56">
        <f t="shared" si="218"/>
        <v>-0.58127778236556249</v>
      </c>
      <c r="AN237" s="56">
        <f t="shared" si="231"/>
        <v>5.4761050514060212</v>
      </c>
      <c r="AO237" s="56">
        <f t="shared" si="231"/>
        <v>5.4761203548474287</v>
      </c>
      <c r="AP237" s="56">
        <f t="shared" si="231"/>
        <v>5.476194335150236</v>
      </c>
      <c r="AQ237" s="56">
        <f t="shared" si="231"/>
        <v>5.4765518921432399</v>
      </c>
      <c r="AR237" s="56">
        <f t="shared" si="231"/>
        <v>5.478278138174649</v>
      </c>
      <c r="AS237" s="56">
        <f t="shared" si="231"/>
        <v>5.4865691382170736</v>
      </c>
      <c r="AT237" s="56">
        <f t="shared" si="231"/>
        <v>5.5254573594254666</v>
      </c>
      <c r="AU237" s="56">
        <f t="shared" si="219"/>
        <v>5.6921189282452707</v>
      </c>
      <c r="AV237" s="56"/>
      <c r="AW237" s="56"/>
      <c r="AX237" s="56"/>
      <c r="AY237" s="56"/>
      <c r="AZ237" s="56">
        <f t="shared" si="220"/>
        <v>1.4915116080152631E-6</v>
      </c>
      <c r="BA237" s="56">
        <f t="shared" si="221"/>
        <v>-1.0518796974807986E-2</v>
      </c>
      <c r="BB237" s="56">
        <f t="shared" si="222"/>
        <v>0.77795280632623476</v>
      </c>
      <c r="BC237" s="56">
        <f t="shared" si="223"/>
        <v>-0.44936783820610637</v>
      </c>
      <c r="BD237" s="56">
        <f t="shared" si="224"/>
        <v>-9.1077130947375518E-2</v>
      </c>
      <c r="BE237" s="56">
        <f t="shared" si="225"/>
        <v>-2.7523497665218586</v>
      </c>
      <c r="BF237" s="56">
        <f t="shared" si="226"/>
        <v>-5.0731417301752391</v>
      </c>
      <c r="BG237" s="56">
        <f t="shared" si="232"/>
        <v>9.9180908172474904</v>
      </c>
      <c r="BH237" s="56">
        <f t="shared" si="232"/>
        <v>9.9181027586585291</v>
      </c>
      <c r="BI237" s="56">
        <f t="shared" si="232"/>
        <v>9.9180462677413441</v>
      </c>
      <c r="BJ237" s="56">
        <f t="shared" si="232"/>
        <v>9.918313522972305</v>
      </c>
      <c r="BK237" s="56">
        <f t="shared" si="232"/>
        <v>9.9170494926211656</v>
      </c>
      <c r="BL237" s="56">
        <f t="shared" si="232"/>
        <v>9.9230355617079766</v>
      </c>
      <c r="BM237" s="56">
        <f t="shared" si="232"/>
        <v>9.8948536408707923</v>
      </c>
      <c r="BN237" s="56">
        <f t="shared" si="227"/>
        <v>10.031744463642502</v>
      </c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G237" s="56"/>
      <c r="CH237" s="56"/>
      <c r="CI237" s="56"/>
      <c r="CJ237" s="56"/>
      <c r="CK237" s="56"/>
      <c r="CL237" s="56"/>
      <c r="CM237" s="56"/>
      <c r="CN237" s="56"/>
      <c r="CO237" s="56"/>
      <c r="CP237" s="56"/>
      <c r="CQ237" s="56"/>
      <c r="CR237" s="56"/>
      <c r="CS237" s="56"/>
      <c r="CT237" s="56"/>
      <c r="CU237" s="56"/>
      <c r="CV237" s="56"/>
    </row>
    <row r="238" spans="1:100" s="62" customFormat="1" ht="12.95" customHeight="1" x14ac:dyDescent="0.2">
      <c r="A238" s="141" t="s">
        <v>79</v>
      </c>
      <c r="C238" s="59">
        <v>45622.514000000003</v>
      </c>
      <c r="D238" s="59"/>
      <c r="E238" s="62">
        <f t="shared" si="200"/>
        <v>1202.9927934528716</v>
      </c>
      <c r="F238" s="73">
        <f t="shared" si="201"/>
        <v>1203</v>
      </c>
      <c r="G238" s="62">
        <f t="shared" si="202"/>
        <v>-1.9085399995674379E-2</v>
      </c>
      <c r="I238" s="62">
        <f t="shared" si="228"/>
        <v>-1.9085399995674379E-2</v>
      </c>
      <c r="P238" s="136"/>
      <c r="Q238" s="137">
        <f t="shared" si="203"/>
        <v>30604.014000000003</v>
      </c>
      <c r="R238" s="62">
        <f t="shared" si="195"/>
        <v>3.6425249299488761E-4</v>
      </c>
      <c r="S238" s="63">
        <v>0.1</v>
      </c>
      <c r="X238" s="138">
        <f t="shared" si="204"/>
        <v>7.4306008106194446E-8</v>
      </c>
      <c r="Y238" s="73">
        <f t="shared" si="205"/>
        <v>-1.8223390667962698E-2</v>
      </c>
      <c r="Z238" s="56">
        <f t="shared" si="206"/>
        <v>1203</v>
      </c>
      <c r="AA238" s="56">
        <f t="shared" si="207"/>
        <v>-7.7045936931547099E-3</v>
      </c>
      <c r="AB238" s="56">
        <f t="shared" si="208"/>
        <v>1.4841064865325417E-2</v>
      </c>
      <c r="AC238" s="56">
        <f t="shared" si="209"/>
        <v>-1.9085399995674379E-2</v>
      </c>
      <c r="AD238" s="56">
        <f t="shared" si="210"/>
        <v>-1.1380806302519669E-2</v>
      </c>
      <c r="AE238" s="140">
        <f t="shared" si="211"/>
        <v>1.2952275209547143E-5</v>
      </c>
      <c r="AF238" s="56">
        <f t="shared" si="212"/>
        <v>-1.9085399995674379E-2</v>
      </c>
      <c r="AG238" s="69"/>
      <c r="AH238" s="56">
        <f t="shared" si="213"/>
        <v>-3.3926464860999796E-2</v>
      </c>
      <c r="AI238" s="56">
        <f t="shared" si="214"/>
        <v>1.1480142875261743</v>
      </c>
      <c r="AJ238" s="56">
        <f t="shared" si="215"/>
        <v>-0.90643774186309689</v>
      </c>
      <c r="AK238" s="56">
        <f t="shared" si="216"/>
        <v>-0.25988617902277755</v>
      </c>
      <c r="AL238" s="56">
        <f t="shared" si="217"/>
        <v>-1.0530788019532478</v>
      </c>
      <c r="AM238" s="56">
        <f t="shared" si="218"/>
        <v>-0.58127778236556249</v>
      </c>
      <c r="AN238" s="56">
        <f t="shared" si="231"/>
        <v>5.4761050514060212</v>
      </c>
      <c r="AO238" s="56">
        <f t="shared" si="231"/>
        <v>5.4761203548474287</v>
      </c>
      <c r="AP238" s="56">
        <f t="shared" si="231"/>
        <v>5.476194335150236</v>
      </c>
      <c r="AQ238" s="56">
        <f t="shared" si="231"/>
        <v>5.4765518921432399</v>
      </c>
      <c r="AR238" s="56">
        <f t="shared" si="231"/>
        <v>5.478278138174649</v>
      </c>
      <c r="AS238" s="56">
        <f t="shared" si="231"/>
        <v>5.4865691382170736</v>
      </c>
      <c r="AT238" s="56">
        <f t="shared" si="231"/>
        <v>5.5254573594254666</v>
      </c>
      <c r="AU238" s="56">
        <f t="shared" si="219"/>
        <v>5.6921189282452707</v>
      </c>
      <c r="AV238" s="56"/>
      <c r="AW238" s="56"/>
      <c r="AX238" s="56"/>
      <c r="AY238" s="56"/>
      <c r="AZ238" s="56">
        <f t="shared" si="220"/>
        <v>7.430600810619475E-8</v>
      </c>
      <c r="BA238" s="56">
        <f t="shared" si="221"/>
        <v>-1.0518796974807986E-2</v>
      </c>
      <c r="BB238" s="56">
        <f t="shared" si="222"/>
        <v>0.77795280632623476</v>
      </c>
      <c r="BC238" s="56">
        <f t="shared" si="223"/>
        <v>-0.44936783820610637</v>
      </c>
      <c r="BD238" s="56">
        <f t="shared" si="224"/>
        <v>-9.1077130947375518E-2</v>
      </c>
      <c r="BE238" s="56">
        <f t="shared" si="225"/>
        <v>-2.7523497665218586</v>
      </c>
      <c r="BF238" s="56">
        <f t="shared" si="226"/>
        <v>-5.0731417301752391</v>
      </c>
      <c r="BG238" s="56">
        <f t="shared" si="232"/>
        <v>9.9180908172474904</v>
      </c>
      <c r="BH238" s="56">
        <f t="shared" si="232"/>
        <v>9.9181027586585291</v>
      </c>
      <c r="BI238" s="56">
        <f t="shared" si="232"/>
        <v>9.9180462677413441</v>
      </c>
      <c r="BJ238" s="56">
        <f t="shared" si="232"/>
        <v>9.918313522972305</v>
      </c>
      <c r="BK238" s="56">
        <f t="shared" si="232"/>
        <v>9.9170494926211656</v>
      </c>
      <c r="BL238" s="56">
        <f t="shared" si="232"/>
        <v>9.9230355617079766</v>
      </c>
      <c r="BM238" s="56">
        <f t="shared" si="232"/>
        <v>9.8948536408707923</v>
      </c>
      <c r="BN238" s="56">
        <f t="shared" si="227"/>
        <v>10.031744463642502</v>
      </c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G238" s="56"/>
      <c r="CH238" s="56"/>
      <c r="CI238" s="56"/>
      <c r="CJ238" s="56"/>
      <c r="CK238" s="56"/>
      <c r="CL238" s="56"/>
      <c r="CM238" s="56"/>
      <c r="CN238" s="56"/>
      <c r="CO238" s="56"/>
      <c r="CP238" s="56"/>
      <c r="CQ238" s="56"/>
      <c r="CR238" s="56"/>
      <c r="CS238" s="56"/>
      <c r="CT238" s="56"/>
      <c r="CU238" s="56"/>
      <c r="CV238" s="56"/>
    </row>
    <row r="239" spans="1:100" s="62" customFormat="1" ht="12.95" customHeight="1" x14ac:dyDescent="0.2">
      <c r="A239" s="141" t="s">
        <v>79</v>
      </c>
      <c r="C239" s="59">
        <v>45646.343000000001</v>
      </c>
      <c r="D239" s="59"/>
      <c r="E239" s="62">
        <f t="shared" si="200"/>
        <v>1211.9904991115588</v>
      </c>
      <c r="F239" s="73">
        <f t="shared" si="201"/>
        <v>1212</v>
      </c>
      <c r="G239" s="62">
        <f t="shared" si="202"/>
        <v>-2.5161599995044526E-2</v>
      </c>
      <c r="I239" s="62">
        <f t="shared" si="228"/>
        <v>-2.5161599995044526E-2</v>
      </c>
      <c r="P239" s="136"/>
      <c r="Q239" s="137">
        <f t="shared" si="203"/>
        <v>30627.843000000001</v>
      </c>
      <c r="R239" s="62">
        <f t="shared" si="195"/>
        <v>6.3310611431062469E-4</v>
      </c>
      <c r="S239" s="63">
        <v>0.1</v>
      </c>
      <c r="X239" s="138">
        <f t="shared" si="204"/>
        <v>4.5583811067693203E-6</v>
      </c>
      <c r="Y239" s="73">
        <f t="shared" si="205"/>
        <v>-1.8410021581984865E-2</v>
      </c>
      <c r="Z239" s="56">
        <f t="shared" si="206"/>
        <v>1212</v>
      </c>
      <c r="AA239" s="56">
        <f t="shared" si="207"/>
        <v>-7.6619115030995312E-3</v>
      </c>
      <c r="AB239" s="56">
        <f t="shared" si="208"/>
        <v>8.8151380527346224E-3</v>
      </c>
      <c r="AC239" s="56">
        <f t="shared" si="209"/>
        <v>-2.5161599995044526E-2</v>
      </c>
      <c r="AD239" s="56">
        <f t="shared" si="210"/>
        <v>-1.7499688491944995E-2</v>
      </c>
      <c r="AE239" s="140">
        <f t="shared" si="211"/>
        <v>3.0623909731511207E-5</v>
      </c>
      <c r="AF239" s="56">
        <f t="shared" si="212"/>
        <v>-2.5161599995044526E-2</v>
      </c>
      <c r="AG239" s="69"/>
      <c r="AH239" s="56">
        <f t="shared" si="213"/>
        <v>-3.3976738047779148E-2</v>
      </c>
      <c r="AI239" s="56">
        <f t="shared" si="214"/>
        <v>1.1501997291007351</v>
      </c>
      <c r="AJ239" s="56">
        <f t="shared" si="215"/>
        <v>-0.90996563130112007</v>
      </c>
      <c r="AK239" s="56">
        <f t="shared" si="216"/>
        <v>-0.2586292650436256</v>
      </c>
      <c r="AL239" s="56">
        <f t="shared" si="217"/>
        <v>-1.0446492415281718</v>
      </c>
      <c r="AM239" s="56">
        <f t="shared" si="218"/>
        <v>-0.57565264398886007</v>
      </c>
      <c r="AN239" s="56">
        <f t="shared" si="231"/>
        <v>5.483105024594769</v>
      </c>
      <c r="AO239" s="56">
        <f t="shared" si="231"/>
        <v>5.4831208332412409</v>
      </c>
      <c r="AP239" s="56">
        <f t="shared" si="231"/>
        <v>5.4831967029965076</v>
      </c>
      <c r="AQ239" s="56">
        <f t="shared" si="231"/>
        <v>5.4835607390034813</v>
      </c>
      <c r="AR239" s="56">
        <f t="shared" si="231"/>
        <v>5.4853055533737107</v>
      </c>
      <c r="AS239" s="56">
        <f t="shared" si="231"/>
        <v>5.4936255254790423</v>
      </c>
      <c r="AT239" s="56">
        <f t="shared" si="231"/>
        <v>5.5323840119501533</v>
      </c>
      <c r="AU239" s="56">
        <f t="shared" si="219"/>
        <v>5.6976655689308151</v>
      </c>
      <c r="AV239" s="56"/>
      <c r="AW239" s="56"/>
      <c r="AX239" s="56"/>
      <c r="AY239" s="56"/>
      <c r="AZ239" s="56">
        <f t="shared" si="220"/>
        <v>4.5583811067693203E-6</v>
      </c>
      <c r="BA239" s="56">
        <f t="shared" si="221"/>
        <v>-1.0748110078885334E-2</v>
      </c>
      <c r="BB239" s="56">
        <f t="shared" si="222"/>
        <v>0.77899774477208705</v>
      </c>
      <c r="BC239" s="56">
        <f t="shared" si="223"/>
        <v>-0.45944905569925865</v>
      </c>
      <c r="BD239" s="56">
        <f t="shared" si="224"/>
        <v>-9.3584203710756764E-2</v>
      </c>
      <c r="BE239" s="56">
        <f t="shared" si="225"/>
        <v>-2.74103253766271</v>
      </c>
      <c r="BF239" s="56">
        <f t="shared" si="226"/>
        <v>-4.9260691115430664</v>
      </c>
      <c r="BG239" s="56">
        <f t="shared" si="232"/>
        <v>9.9322036533346552</v>
      </c>
      <c r="BH239" s="56">
        <f t="shared" si="232"/>
        <v>9.9322153160641111</v>
      </c>
      <c r="BI239" s="56">
        <f t="shared" si="232"/>
        <v>9.9321597161066819</v>
      </c>
      <c r="BJ239" s="56">
        <f t="shared" si="232"/>
        <v>9.9324247943052786</v>
      </c>
      <c r="BK239" s="56">
        <f t="shared" si="232"/>
        <v>9.9311613587243617</v>
      </c>
      <c r="BL239" s="56">
        <f t="shared" si="232"/>
        <v>9.9371912480341162</v>
      </c>
      <c r="BM239" s="56">
        <f t="shared" si="232"/>
        <v>9.9085904474538768</v>
      </c>
      <c r="BN239" s="56">
        <f t="shared" si="227"/>
        <v>10.048829040280431</v>
      </c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G239" s="56"/>
      <c r="CH239" s="56"/>
      <c r="CI239" s="56"/>
      <c r="CJ239" s="56"/>
      <c r="CK239" s="56"/>
      <c r="CL239" s="56"/>
      <c r="CM239" s="56"/>
      <c r="CN239" s="56"/>
      <c r="CO239" s="56"/>
      <c r="CP239" s="56"/>
      <c r="CQ239" s="56"/>
      <c r="CR239" s="56"/>
      <c r="CS239" s="56"/>
      <c r="CT239" s="56"/>
      <c r="CU239" s="56"/>
      <c r="CV239" s="56"/>
    </row>
    <row r="240" spans="1:100" s="62" customFormat="1" ht="12.95" customHeight="1" x14ac:dyDescent="0.2">
      <c r="A240" s="135" t="s">
        <v>37</v>
      </c>
      <c r="B240" s="57"/>
      <c r="C240" s="59">
        <v>45651.641000000003</v>
      </c>
      <c r="D240" s="59"/>
      <c r="E240" s="62">
        <f t="shared" si="200"/>
        <v>1213.9909961773087</v>
      </c>
      <c r="F240" s="73">
        <f t="shared" si="201"/>
        <v>1214</v>
      </c>
      <c r="G240" s="62">
        <f t="shared" si="202"/>
        <v>-2.3845199990319088E-2</v>
      </c>
      <c r="I240" s="62">
        <f t="shared" si="228"/>
        <v>-2.3845199990319088E-2</v>
      </c>
      <c r="P240" s="136"/>
      <c r="Q240" s="137">
        <f t="shared" si="203"/>
        <v>30633.141000000003</v>
      </c>
      <c r="R240" s="62">
        <f t="shared" si="195"/>
        <v>5.6859356257831341E-4</v>
      </c>
      <c r="S240" s="63">
        <v>0.1</v>
      </c>
      <c r="X240" s="138">
        <f t="shared" si="204"/>
        <v>2.909721715218916E-6</v>
      </c>
      <c r="Y240" s="73">
        <f t="shared" si="205"/>
        <v>-1.8451016349378676E-2</v>
      </c>
      <c r="Z240" s="56">
        <f t="shared" si="206"/>
        <v>1214</v>
      </c>
      <c r="AA240" s="56">
        <f t="shared" si="207"/>
        <v>-7.6521950874773349E-3</v>
      </c>
      <c r="AB240" s="56">
        <f t="shared" si="208"/>
        <v>1.0142496546538329E-2</v>
      </c>
      <c r="AC240" s="56">
        <f t="shared" si="209"/>
        <v>-2.3845199990319088E-2</v>
      </c>
      <c r="AD240" s="56">
        <f t="shared" si="210"/>
        <v>-1.6193004902841753E-2</v>
      </c>
      <c r="AE240" s="140">
        <f t="shared" si="211"/>
        <v>2.6221340778345706E-5</v>
      </c>
      <c r="AF240" s="56">
        <f t="shared" si="212"/>
        <v>-2.3845199990319088E-2</v>
      </c>
      <c r="AG240" s="69"/>
      <c r="AH240" s="56">
        <f t="shared" si="213"/>
        <v>-3.3987696536857417E-2</v>
      </c>
      <c r="AI240" s="56">
        <f t="shared" si="214"/>
        <v>1.150685064160111</v>
      </c>
      <c r="AJ240" s="56">
        <f t="shared" si="215"/>
        <v>-0.91074263339400474</v>
      </c>
      <c r="AK240" s="56">
        <f t="shared" si="216"/>
        <v>-0.25834679560235191</v>
      </c>
      <c r="AL240" s="56">
        <f t="shared" si="217"/>
        <v>-1.04277165007379</v>
      </c>
      <c r="AM240" s="56">
        <f t="shared" si="218"/>
        <v>-0.57440342865445637</v>
      </c>
      <c r="AN240" s="56">
        <f t="shared" si="231"/>
        <v>5.4846623821574791</v>
      </c>
      <c r="AO240" s="56">
        <f t="shared" si="231"/>
        <v>5.4846783040159401</v>
      </c>
      <c r="AP240" s="56">
        <f t="shared" si="231"/>
        <v>5.4847545948317995</v>
      </c>
      <c r="AQ240" s="56">
        <f t="shared" si="231"/>
        <v>5.4851200653217971</v>
      </c>
      <c r="AR240" s="56">
        <f t="shared" si="231"/>
        <v>5.4868689526934773</v>
      </c>
      <c r="AS240" s="56">
        <f t="shared" si="231"/>
        <v>5.4951950950810566</v>
      </c>
      <c r="AT240" s="56">
        <f t="shared" si="231"/>
        <v>5.5339239601080772</v>
      </c>
      <c r="AU240" s="56">
        <f t="shared" si="219"/>
        <v>5.6988981557498244</v>
      </c>
      <c r="AV240" s="56"/>
      <c r="AW240" s="56"/>
      <c r="AX240" s="56"/>
      <c r="AY240" s="56"/>
      <c r="AZ240" s="56">
        <f t="shared" si="220"/>
        <v>2.909721715218916E-6</v>
      </c>
      <c r="BA240" s="56">
        <f t="shared" si="221"/>
        <v>-1.0798821261901341E-2</v>
      </c>
      <c r="BB240" s="56">
        <f t="shared" si="222"/>
        <v>0.77923419344389178</v>
      </c>
      <c r="BC240" s="56">
        <f t="shared" si="223"/>
        <v>-0.46168506798452208</v>
      </c>
      <c r="BD240" s="56">
        <f t="shared" si="224"/>
        <v>-9.4140632330736912E-2</v>
      </c>
      <c r="BE240" s="56">
        <f t="shared" si="225"/>
        <v>-2.7385134405442719</v>
      </c>
      <c r="BF240" s="56">
        <f t="shared" si="226"/>
        <v>-4.8944413814572192</v>
      </c>
      <c r="BG240" s="56">
        <f t="shared" si="232"/>
        <v>9.9353424307016809</v>
      </c>
      <c r="BH240" s="56">
        <f t="shared" si="232"/>
        <v>9.9353540283694297</v>
      </c>
      <c r="BI240" s="56">
        <f t="shared" si="232"/>
        <v>9.935298641655784</v>
      </c>
      <c r="BJ240" s="56">
        <f t="shared" si="232"/>
        <v>9.9355631661977366</v>
      </c>
      <c r="BK240" s="56">
        <f t="shared" si="232"/>
        <v>9.9343001614617474</v>
      </c>
      <c r="BL240" s="56">
        <f t="shared" si="232"/>
        <v>9.9403386256778266</v>
      </c>
      <c r="BM240" s="56">
        <f t="shared" si="232"/>
        <v>9.9116485956659304</v>
      </c>
      <c r="BN240" s="56">
        <f t="shared" si="227"/>
        <v>10.052625612866638</v>
      </c>
      <c r="BO240" s="56"/>
      <c r="BP240" s="56"/>
      <c r="BQ240" s="56"/>
      <c r="BR240" s="56"/>
      <c r="BS240" s="56"/>
      <c r="BT240" s="56"/>
      <c r="BU240" s="56"/>
      <c r="BV240" s="56"/>
      <c r="BW240" s="56"/>
      <c r="BX240" s="56"/>
      <c r="BY240" s="56"/>
      <c r="BZ240" s="56"/>
      <c r="CA240" s="56"/>
      <c r="CB240" s="56"/>
      <c r="CC240" s="56"/>
      <c r="CD240" s="56"/>
      <c r="CE240" s="56"/>
      <c r="CG240" s="56"/>
      <c r="CH240" s="56"/>
      <c r="CI240" s="56"/>
      <c r="CJ240" s="56"/>
      <c r="CK240" s="56"/>
      <c r="CL240" s="56"/>
      <c r="CM240" s="56"/>
      <c r="CN240" s="56"/>
      <c r="CO240" s="56"/>
      <c r="CP240" s="56"/>
      <c r="CQ240" s="56"/>
      <c r="CR240" s="56"/>
      <c r="CS240" s="56"/>
      <c r="CT240" s="56"/>
      <c r="CU240" s="56"/>
      <c r="CV240" s="56"/>
    </row>
    <row r="241" spans="1:100" s="62" customFormat="1" ht="12.95" customHeight="1" x14ac:dyDescent="0.2">
      <c r="A241" s="141" t="s">
        <v>97</v>
      </c>
      <c r="C241" s="59">
        <v>46006.516000000003</v>
      </c>
      <c r="D241" s="59"/>
      <c r="E241" s="62">
        <f t="shared" si="200"/>
        <v>1347.9899384588525</v>
      </c>
      <c r="F241" s="73">
        <f t="shared" si="201"/>
        <v>1348</v>
      </c>
      <c r="G241" s="62">
        <f t="shared" si="202"/>
        <v>-2.6646399994206149E-2</v>
      </c>
      <c r="I241" s="62">
        <f t="shared" si="228"/>
        <v>-2.6646399994206149E-2</v>
      </c>
      <c r="P241" s="136"/>
      <c r="Q241" s="137">
        <f t="shared" si="203"/>
        <v>30988.016000000003</v>
      </c>
      <c r="R241" s="62">
        <f t="shared" si="195"/>
        <v>7.1003063265122942E-4</v>
      </c>
      <c r="S241" s="63">
        <v>0.1</v>
      </c>
      <c r="X241" s="138">
        <f t="shared" si="204"/>
        <v>3.4578501142671246E-6</v>
      </c>
      <c r="Y241" s="73">
        <f t="shared" si="205"/>
        <v>-2.0766051267925432E-2</v>
      </c>
      <c r="Z241" s="56">
        <f t="shared" si="206"/>
        <v>1348</v>
      </c>
      <c r="AA241" s="56">
        <f t="shared" si="207"/>
        <v>-6.8022755766066235E-3</v>
      </c>
      <c r="AB241" s="56">
        <f t="shared" si="208"/>
        <v>7.8916340027086959E-3</v>
      </c>
      <c r="AC241" s="56">
        <f t="shared" si="209"/>
        <v>-2.6646399994206149E-2</v>
      </c>
      <c r="AD241" s="56">
        <f t="shared" si="210"/>
        <v>-1.9844124417599526E-2</v>
      </c>
      <c r="AE241" s="140">
        <f t="shared" si="211"/>
        <v>3.9378927390116972E-5</v>
      </c>
      <c r="AF241" s="56">
        <f t="shared" si="212"/>
        <v>-2.6646399994206149E-2</v>
      </c>
      <c r="AG241" s="69"/>
      <c r="AH241" s="56">
        <f t="shared" si="213"/>
        <v>-3.4538033996914845E-2</v>
      </c>
      <c r="AI241" s="56">
        <f t="shared" si="214"/>
        <v>1.1827650623146604</v>
      </c>
      <c r="AJ241" s="56">
        <f t="shared" si="215"/>
        <v>-0.95642187334490891</v>
      </c>
      <c r="AK241" s="56">
        <f t="shared" si="216"/>
        <v>-0.23674033740801018</v>
      </c>
      <c r="AL241" s="56">
        <f t="shared" si="217"/>
        <v>-0.91335922278537685</v>
      </c>
      <c r="AM241" s="56">
        <f t="shared" si="218"/>
        <v>-0.49132010326094128</v>
      </c>
      <c r="AN241" s="56">
        <f t="shared" ref="AN241:AT250" si="233">$AU241+$AB$7*SIN(AO241)</f>
        <v>5.5904902892976605</v>
      </c>
      <c r="AO241" s="56">
        <f t="shared" si="233"/>
        <v>5.5905143272799549</v>
      </c>
      <c r="AP241" s="56">
        <f t="shared" si="233"/>
        <v>5.5906187652379717</v>
      </c>
      <c r="AQ241" s="56">
        <f t="shared" si="233"/>
        <v>5.591072412412645</v>
      </c>
      <c r="AR241" s="56">
        <f t="shared" si="233"/>
        <v>5.5930409444083233</v>
      </c>
      <c r="AS241" s="56">
        <f t="shared" si="233"/>
        <v>5.6015463793786893</v>
      </c>
      <c r="AT241" s="56">
        <f t="shared" si="233"/>
        <v>5.6376477218673644</v>
      </c>
      <c r="AU241" s="56">
        <f t="shared" si="219"/>
        <v>5.7814814726234864</v>
      </c>
      <c r="AV241" s="56"/>
      <c r="AW241" s="56"/>
      <c r="AX241" s="56"/>
      <c r="AY241" s="56"/>
      <c r="AZ241" s="56">
        <f t="shared" si="220"/>
        <v>3.4578501142671267E-6</v>
      </c>
      <c r="BA241" s="56">
        <f t="shared" si="221"/>
        <v>-1.3963775691318807E-2</v>
      </c>
      <c r="BB241" s="56">
        <f t="shared" si="222"/>
        <v>0.79871126188387698</v>
      </c>
      <c r="BC241" s="56">
        <f t="shared" si="223"/>
        <v>-0.60734447305842287</v>
      </c>
      <c r="BD241" s="56">
        <f t="shared" si="224"/>
        <v>-0.13070135388594425</v>
      </c>
      <c r="BE241" s="56">
        <f t="shared" si="225"/>
        <v>-2.5656936895658542</v>
      </c>
      <c r="BF241" s="56">
        <f t="shared" si="226"/>
        <v>-3.3763134427911972</v>
      </c>
      <c r="BG241" s="56">
        <f t="shared" ref="BG241:BM250" si="234">$BN241+$BB$7*SIN(BH241)</f>
        <v>10.148137336829656</v>
      </c>
      <c r="BH241" s="56">
        <f t="shared" si="234"/>
        <v>10.148143276729263</v>
      </c>
      <c r="BI241" s="56">
        <f t="shared" si="234"/>
        <v>10.148110259385682</v>
      </c>
      <c r="BJ241" s="56">
        <f t="shared" si="234"/>
        <v>10.14829380077639</v>
      </c>
      <c r="BK241" s="56">
        <f t="shared" si="234"/>
        <v>10.147273881972444</v>
      </c>
      <c r="BL241" s="56">
        <f t="shared" si="234"/>
        <v>10.152953153403475</v>
      </c>
      <c r="BM241" s="56">
        <f t="shared" si="234"/>
        <v>10.121679929843278</v>
      </c>
      <c r="BN241" s="56">
        <f t="shared" si="227"/>
        <v>10.306995976142481</v>
      </c>
      <c r="BO241" s="56"/>
      <c r="BP241" s="56"/>
      <c r="BQ241" s="56"/>
      <c r="BR241" s="56"/>
      <c r="BS241" s="56"/>
      <c r="BT241" s="56"/>
      <c r="BU241" s="56"/>
      <c r="BV241" s="56"/>
      <c r="BW241" s="56"/>
      <c r="BX241" s="56"/>
      <c r="BY241" s="56"/>
      <c r="BZ241" s="56"/>
      <c r="CA241" s="56"/>
      <c r="CB241" s="56"/>
      <c r="CC241" s="56"/>
      <c r="CD241" s="56"/>
      <c r="CE241" s="56"/>
      <c r="CG241" s="56"/>
      <c r="CH241" s="56"/>
      <c r="CI241" s="56"/>
      <c r="CJ241" s="56"/>
      <c r="CK241" s="56"/>
      <c r="CL241" s="56"/>
      <c r="CM241" s="56"/>
      <c r="CN241" s="56"/>
      <c r="CO241" s="56"/>
      <c r="CP241" s="56"/>
      <c r="CQ241" s="56"/>
      <c r="CR241" s="56"/>
      <c r="CS241" s="56"/>
      <c r="CT241" s="56"/>
      <c r="CU241" s="56"/>
      <c r="CV241" s="56"/>
    </row>
    <row r="242" spans="1:100" s="62" customFormat="1" ht="12.95" customHeight="1" x14ac:dyDescent="0.2">
      <c r="A242" s="135" t="s">
        <v>37</v>
      </c>
      <c r="B242" s="57"/>
      <c r="C242" s="59">
        <v>46043.595999999998</v>
      </c>
      <c r="D242" s="59"/>
      <c r="E242" s="62">
        <f t="shared" si="200"/>
        <v>1361.9911523505016</v>
      </c>
      <c r="F242" s="73">
        <f t="shared" si="201"/>
        <v>1362</v>
      </c>
      <c r="G242" s="62">
        <f t="shared" si="202"/>
        <v>-2.3431599998730235E-2</v>
      </c>
      <c r="I242" s="62">
        <f t="shared" si="228"/>
        <v>-2.3431599998730235E-2</v>
      </c>
      <c r="P242" s="136"/>
      <c r="Q242" s="137">
        <f t="shared" si="203"/>
        <v>31025.095999999998</v>
      </c>
      <c r="R242" s="62">
        <f t="shared" si="195"/>
        <v>5.4903987850049476E-4</v>
      </c>
      <c r="S242" s="63">
        <v>0.1</v>
      </c>
      <c r="X242" s="138">
        <f t="shared" si="204"/>
        <v>6.1352422561167386E-7</v>
      </c>
      <c r="Y242" s="73">
        <f t="shared" si="205"/>
        <v>-2.095465788069099E-2</v>
      </c>
      <c r="Z242" s="56">
        <f t="shared" si="206"/>
        <v>1362</v>
      </c>
      <c r="AA242" s="56">
        <f t="shared" si="207"/>
        <v>-6.6900380182665954E-3</v>
      </c>
      <c r="AB242" s="56">
        <f t="shared" si="208"/>
        <v>1.1142201748573312E-2</v>
      </c>
      <c r="AC242" s="56">
        <f t="shared" si="209"/>
        <v>-2.3431599998730235E-2</v>
      </c>
      <c r="AD242" s="56">
        <f t="shared" si="210"/>
        <v>-1.6741561980463639E-2</v>
      </c>
      <c r="AE242" s="140">
        <f t="shared" si="211"/>
        <v>2.802798975457056E-5</v>
      </c>
      <c r="AF242" s="56">
        <f t="shared" si="212"/>
        <v>-2.3431599998730235E-2</v>
      </c>
      <c r="AG242" s="69"/>
      <c r="AH242" s="56">
        <f t="shared" si="213"/>
        <v>-3.4573801747303547E-2</v>
      </c>
      <c r="AI242" s="56">
        <f t="shared" si="214"/>
        <v>1.1860451874380455</v>
      </c>
      <c r="AJ242" s="56">
        <f t="shared" si="215"/>
        <v>-0.96039655006784297</v>
      </c>
      <c r="AK242" s="56">
        <f t="shared" si="216"/>
        <v>-0.23417139789069599</v>
      </c>
      <c r="AL242" s="56">
        <f t="shared" si="217"/>
        <v>-0.89942849296564764</v>
      </c>
      <c r="AM242" s="56">
        <f t="shared" si="218"/>
        <v>-0.4827026823775879</v>
      </c>
      <c r="AN242" s="56">
        <f t="shared" si="233"/>
        <v>5.6017137011534865</v>
      </c>
      <c r="AO242" s="56">
        <f t="shared" si="233"/>
        <v>5.6017386113622925</v>
      </c>
      <c r="AP242" s="56">
        <f t="shared" si="233"/>
        <v>5.6018458468216794</v>
      </c>
      <c r="AQ242" s="56">
        <f t="shared" si="233"/>
        <v>5.6023073761871229</v>
      </c>
      <c r="AR242" s="56">
        <f t="shared" si="233"/>
        <v>5.604291781534851</v>
      </c>
      <c r="AS242" s="56">
        <f t="shared" si="233"/>
        <v>5.6127881341988903</v>
      </c>
      <c r="AT242" s="56">
        <f t="shared" si="233"/>
        <v>5.6485436436822063</v>
      </c>
      <c r="AU242" s="56">
        <f t="shared" si="219"/>
        <v>5.790109580356555</v>
      </c>
      <c r="AV242" s="56"/>
      <c r="AW242" s="56"/>
      <c r="AX242" s="56"/>
      <c r="AY242" s="56"/>
      <c r="AZ242" s="56">
        <f t="shared" si="220"/>
        <v>6.1352422561167386E-7</v>
      </c>
      <c r="BA242" s="56">
        <f t="shared" si="221"/>
        <v>-1.4264619862424395E-2</v>
      </c>
      <c r="BB242" s="56">
        <f t="shared" si="222"/>
        <v>0.8011754720597003</v>
      </c>
      <c r="BC242" s="56">
        <f t="shared" si="223"/>
        <v>-0.62200631176456855</v>
      </c>
      <c r="BD242" s="56">
        <f t="shared" si="224"/>
        <v>-0.13442026294170453</v>
      </c>
      <c r="BE242" s="56">
        <f t="shared" si="225"/>
        <v>-2.547104943407295</v>
      </c>
      <c r="BF242" s="56">
        <f t="shared" si="226"/>
        <v>-3.2645712657965085</v>
      </c>
      <c r="BG242" s="56">
        <f t="shared" si="234"/>
        <v>10.170695927555181</v>
      </c>
      <c r="BH242" s="56">
        <f t="shared" si="234"/>
        <v>10.170701271895293</v>
      </c>
      <c r="BI242" s="56">
        <f t="shared" si="234"/>
        <v>10.170670953398609</v>
      </c>
      <c r="BJ242" s="56">
        <f t="shared" si="234"/>
        <v>10.170842961803817</v>
      </c>
      <c r="BK242" s="56">
        <f t="shared" si="234"/>
        <v>10.169867454512833</v>
      </c>
      <c r="BL242" s="56">
        <f t="shared" si="234"/>
        <v>10.175411541601255</v>
      </c>
      <c r="BM242" s="56">
        <f t="shared" si="234"/>
        <v>10.14426886357748</v>
      </c>
      <c r="BN242" s="56">
        <f t="shared" si="227"/>
        <v>10.333571984245928</v>
      </c>
      <c r="BO242" s="56"/>
      <c r="BP242" s="56"/>
      <c r="BQ242" s="56"/>
      <c r="BR242" s="56"/>
      <c r="BS242" s="56"/>
      <c r="BT242" s="56"/>
      <c r="BU242" s="56"/>
      <c r="BV242" s="56"/>
      <c r="BW242" s="56"/>
      <c r="BX242" s="56"/>
      <c r="BY242" s="56"/>
      <c r="BZ242" s="56"/>
      <c r="CA242" s="56"/>
      <c r="CB242" s="56"/>
      <c r="CC242" s="56"/>
      <c r="CD242" s="56"/>
      <c r="CE242" s="56"/>
      <c r="CG242" s="56"/>
      <c r="CH242" s="56"/>
      <c r="CI242" s="56"/>
      <c r="CJ242" s="56"/>
      <c r="CK242" s="56"/>
      <c r="CL242" s="56"/>
      <c r="CM242" s="56"/>
      <c r="CN242" s="56"/>
      <c r="CO242" s="56"/>
      <c r="CP242" s="56"/>
      <c r="CQ242" s="56"/>
      <c r="CR242" s="56"/>
      <c r="CS242" s="56"/>
      <c r="CT242" s="56"/>
      <c r="CU242" s="56"/>
      <c r="CV242" s="56"/>
    </row>
    <row r="243" spans="1:100" s="62" customFormat="1" ht="12.95" customHeight="1" x14ac:dyDescent="0.2">
      <c r="A243" s="141" t="s">
        <v>98</v>
      </c>
      <c r="C243" s="59">
        <v>46059.485999999997</v>
      </c>
      <c r="D243" s="59"/>
      <c r="E243" s="62">
        <f t="shared" si="200"/>
        <v>1367.9911331686872</v>
      </c>
      <c r="F243" s="73">
        <f t="shared" si="201"/>
        <v>1368</v>
      </c>
      <c r="G243" s="62">
        <f t="shared" si="202"/>
        <v>-2.3482399999920744E-2</v>
      </c>
      <c r="I243" s="62">
        <f t="shared" si="228"/>
        <v>-2.3482399999920744E-2</v>
      </c>
      <c r="P243" s="136"/>
      <c r="Q243" s="137">
        <f t="shared" si="203"/>
        <v>31040.985999999997</v>
      </c>
      <c r="R243" s="62">
        <f t="shared" si="195"/>
        <v>5.5142310975627774E-4</v>
      </c>
      <c r="S243" s="63">
        <v>0.1</v>
      </c>
      <c r="X243" s="138">
        <f t="shared" si="204"/>
        <v>6.0037193838948117E-7</v>
      </c>
      <c r="Y243" s="73">
        <f t="shared" si="205"/>
        <v>-2.1032151158701794E-2</v>
      </c>
      <c r="Z243" s="56">
        <f t="shared" si="206"/>
        <v>1368</v>
      </c>
      <c r="AA243" s="56">
        <f t="shared" si="207"/>
        <v>-6.6405311021173648E-3</v>
      </c>
      <c r="AB243" s="56">
        <f t="shared" si="208"/>
        <v>1.1105424701246855E-2</v>
      </c>
      <c r="AC243" s="56">
        <f t="shared" si="209"/>
        <v>-2.3482399999920744E-2</v>
      </c>
      <c r="AD243" s="56">
        <f t="shared" si="210"/>
        <v>-1.684186889780338E-2</v>
      </c>
      <c r="AE243" s="140">
        <f t="shared" si="211"/>
        <v>2.8364854797079685E-5</v>
      </c>
      <c r="AF243" s="56">
        <f t="shared" si="212"/>
        <v>-2.3482399999920744E-2</v>
      </c>
      <c r="AG243" s="69"/>
      <c r="AH243" s="56">
        <f t="shared" si="213"/>
        <v>-3.4587824701167599E-2</v>
      </c>
      <c r="AI243" s="56">
        <f t="shared" si="214"/>
        <v>1.1874454404258883</v>
      </c>
      <c r="AJ243" s="56">
        <f t="shared" si="215"/>
        <v>-0.9620494132699462</v>
      </c>
      <c r="AK243" s="56">
        <f t="shared" si="216"/>
        <v>-0.23305205903935905</v>
      </c>
      <c r="AL243" s="56">
        <f t="shared" si="217"/>
        <v>-0.89343457817036598</v>
      </c>
      <c r="AM243" s="56">
        <f t="shared" si="218"/>
        <v>-0.47901275521986308</v>
      </c>
      <c r="AN243" s="56">
        <f t="shared" si="233"/>
        <v>5.6065332347270038</v>
      </c>
      <c r="AO243" s="56">
        <f t="shared" si="233"/>
        <v>5.6065585176440917</v>
      </c>
      <c r="AP243" s="56">
        <f t="shared" si="233"/>
        <v>5.6066669349965927</v>
      </c>
      <c r="AQ243" s="56">
        <f t="shared" si="233"/>
        <v>5.6071317396794553</v>
      </c>
      <c r="AR243" s="56">
        <f t="shared" si="233"/>
        <v>5.6091224811916716</v>
      </c>
      <c r="AS243" s="56">
        <f t="shared" si="233"/>
        <v>5.6176132737148476</v>
      </c>
      <c r="AT243" s="56">
        <f t="shared" si="233"/>
        <v>5.6532165604656743</v>
      </c>
      <c r="AU243" s="56">
        <f t="shared" si="219"/>
        <v>5.7938073408135846</v>
      </c>
      <c r="AV243" s="56"/>
      <c r="AW243" s="56"/>
      <c r="AX243" s="56"/>
      <c r="AY243" s="56"/>
      <c r="AZ243" s="56">
        <f t="shared" si="220"/>
        <v>6.0037193838948032E-7</v>
      </c>
      <c r="BA243" s="56">
        <f t="shared" si="221"/>
        <v>-1.4391620056584431E-2</v>
      </c>
      <c r="BB243" s="56">
        <f t="shared" si="222"/>
        <v>0.80225746643568407</v>
      </c>
      <c r="BC243" s="56">
        <f t="shared" si="223"/>
        <v>-0.6282520483400339</v>
      </c>
      <c r="BD243" s="56">
        <f t="shared" si="224"/>
        <v>-0.13600694989435433</v>
      </c>
      <c r="BE243" s="56">
        <f t="shared" si="225"/>
        <v>-2.5391028744512263</v>
      </c>
      <c r="BF243" s="56">
        <f t="shared" si="226"/>
        <v>-3.2185306258565438</v>
      </c>
      <c r="BG243" s="56">
        <f t="shared" si="234"/>
        <v>10.180385391747709</v>
      </c>
      <c r="BH243" s="56">
        <f t="shared" si="234"/>
        <v>10.180390487788001</v>
      </c>
      <c r="BI243" s="56">
        <f t="shared" si="234"/>
        <v>10.180361315346797</v>
      </c>
      <c r="BJ243" s="56">
        <f t="shared" si="234"/>
        <v>10.180528324738384</v>
      </c>
      <c r="BK243" s="56">
        <f t="shared" si="234"/>
        <v>10.179572567241925</v>
      </c>
      <c r="BL243" s="56">
        <f t="shared" si="234"/>
        <v>10.185053852077564</v>
      </c>
      <c r="BM243" s="56">
        <f t="shared" si="234"/>
        <v>10.153990601024661</v>
      </c>
      <c r="BN243" s="56">
        <f t="shared" si="227"/>
        <v>10.344961702004547</v>
      </c>
      <c r="BO243" s="56"/>
      <c r="BP243" s="56"/>
      <c r="BQ243" s="56"/>
      <c r="BR243" s="56"/>
      <c r="BS243" s="56"/>
      <c r="BT243" s="56"/>
      <c r="BU243" s="56"/>
      <c r="BV243" s="56"/>
      <c r="BW243" s="56"/>
      <c r="BX243" s="56"/>
      <c r="BY243" s="56"/>
      <c r="BZ243" s="56"/>
      <c r="CA243" s="56"/>
      <c r="CB243" s="56"/>
      <c r="CC243" s="56"/>
      <c r="CD243" s="56"/>
      <c r="CE243" s="56"/>
      <c r="CG243" s="56"/>
      <c r="CH243" s="56"/>
      <c r="CI243" s="56"/>
      <c r="CJ243" s="56"/>
      <c r="CK243" s="56"/>
      <c r="CL243" s="56"/>
      <c r="CM243" s="56"/>
      <c r="CN243" s="56"/>
      <c r="CO243" s="56"/>
      <c r="CP243" s="56"/>
      <c r="CQ243" s="56"/>
      <c r="CR243" s="56"/>
      <c r="CS243" s="56"/>
      <c r="CT243" s="56"/>
      <c r="CU243" s="56"/>
      <c r="CV243" s="56"/>
    </row>
    <row r="244" spans="1:100" s="62" customFormat="1" ht="12.95" customHeight="1" x14ac:dyDescent="0.2">
      <c r="A244" s="141" t="s">
        <v>99</v>
      </c>
      <c r="C244" s="59">
        <v>46083.326999999997</v>
      </c>
      <c r="D244" s="59"/>
      <c r="E244" s="62">
        <f t="shared" si="200"/>
        <v>1376.9933699645571</v>
      </c>
      <c r="F244" s="73">
        <f t="shared" si="201"/>
        <v>1377</v>
      </c>
      <c r="G244" s="62">
        <f t="shared" si="202"/>
        <v>-1.7558599996846169E-2</v>
      </c>
      <c r="I244" s="62">
        <f t="shared" si="228"/>
        <v>-1.7558599996846169E-2</v>
      </c>
      <c r="P244" s="136"/>
      <c r="Q244" s="137">
        <f t="shared" si="203"/>
        <v>31064.826999999997</v>
      </c>
      <c r="R244" s="62">
        <f t="shared" si="195"/>
        <v>3.0830443384924632E-4</v>
      </c>
      <c r="S244" s="63">
        <v>0.1</v>
      </c>
      <c r="X244" s="138">
        <f t="shared" si="204"/>
        <v>1.2859259883067571E-6</v>
      </c>
      <c r="Y244" s="73">
        <f t="shared" si="205"/>
        <v>-2.1144581017859466E-2</v>
      </c>
      <c r="Z244" s="56">
        <f t="shared" si="206"/>
        <v>1377</v>
      </c>
      <c r="AA244" s="56">
        <f t="shared" si="207"/>
        <v>-6.5646802757412699E-3</v>
      </c>
      <c r="AB244" s="56">
        <f t="shared" si="208"/>
        <v>1.7048780084307415E-2</v>
      </c>
      <c r="AC244" s="56">
        <f t="shared" si="209"/>
        <v>-1.7558599996846169E-2</v>
      </c>
      <c r="AD244" s="56">
        <f t="shared" si="210"/>
        <v>-1.0993919721104899E-2</v>
      </c>
      <c r="AE244" s="140">
        <f t="shared" si="211"/>
        <v>1.2086627083409924E-5</v>
      </c>
      <c r="AF244" s="56">
        <f t="shared" si="212"/>
        <v>-1.7558599996846169E-2</v>
      </c>
      <c r="AG244" s="69"/>
      <c r="AH244" s="56">
        <f t="shared" si="213"/>
        <v>-3.4607380081153584E-2</v>
      </c>
      <c r="AI244" s="56">
        <f t="shared" si="214"/>
        <v>1.1895393081033458</v>
      </c>
      <c r="AJ244" s="56">
        <f t="shared" si="215"/>
        <v>-0.96447088451981655</v>
      </c>
      <c r="AK244" s="56">
        <f t="shared" si="216"/>
        <v>-0.23135234177039371</v>
      </c>
      <c r="AL244" s="56">
        <f t="shared" si="217"/>
        <v>-0.88441720673474766</v>
      </c>
      <c r="AM244" s="56">
        <f t="shared" si="218"/>
        <v>-0.47348144563568889</v>
      </c>
      <c r="AN244" s="56">
        <f t="shared" si="233"/>
        <v>5.6137731807749827</v>
      </c>
      <c r="AO244" s="56">
        <f t="shared" si="233"/>
        <v>5.6137990209082025</v>
      </c>
      <c r="AP244" s="56">
        <f t="shared" si="233"/>
        <v>5.6139091899695144</v>
      </c>
      <c r="AQ244" s="56">
        <f t="shared" si="233"/>
        <v>5.6143787866083272</v>
      </c>
      <c r="AR244" s="56">
        <f t="shared" si="233"/>
        <v>5.6163784962627936</v>
      </c>
      <c r="AS244" s="56">
        <f t="shared" si="233"/>
        <v>5.6248590636346698</v>
      </c>
      <c r="AT244" s="56">
        <f t="shared" si="233"/>
        <v>5.6602295358850352</v>
      </c>
      <c r="AU244" s="56">
        <f t="shared" si="219"/>
        <v>5.7993539814991291</v>
      </c>
      <c r="AV244" s="56"/>
      <c r="AW244" s="56"/>
      <c r="AX244" s="56"/>
      <c r="AY244" s="56"/>
      <c r="AZ244" s="56">
        <f t="shared" si="220"/>
        <v>1.2859259883067558E-6</v>
      </c>
      <c r="BA244" s="56">
        <f t="shared" si="221"/>
        <v>-1.4579900742118195E-2</v>
      </c>
      <c r="BB244" s="56">
        <f t="shared" si="222"/>
        <v>0.80390984026741252</v>
      </c>
      <c r="BC244" s="56">
        <f t="shared" si="223"/>
        <v>-0.63757662818230987</v>
      </c>
      <c r="BD244" s="56">
        <f t="shared" si="224"/>
        <v>-0.13837864450863904</v>
      </c>
      <c r="BE244" s="56">
        <f t="shared" si="225"/>
        <v>-2.5270588466951649</v>
      </c>
      <c r="BF244" s="56">
        <f t="shared" si="226"/>
        <v>-3.1514267340966917</v>
      </c>
      <c r="BG244" s="56">
        <f t="shared" si="234"/>
        <v>10.194944341291318</v>
      </c>
      <c r="BH244" s="56">
        <f t="shared" si="234"/>
        <v>10.194949073786981</v>
      </c>
      <c r="BI244" s="56">
        <f t="shared" si="234"/>
        <v>10.194921602762204</v>
      </c>
      <c r="BJ244" s="56">
        <f t="shared" si="234"/>
        <v>10.195081075812801</v>
      </c>
      <c r="BK244" s="56">
        <f t="shared" si="234"/>
        <v>10.19415565668899</v>
      </c>
      <c r="BL244" s="56">
        <f t="shared" si="234"/>
        <v>10.199537490556891</v>
      </c>
      <c r="BM244" s="56">
        <f t="shared" si="234"/>
        <v>10.168619724409783</v>
      </c>
      <c r="BN244" s="56">
        <f t="shared" si="227"/>
        <v>10.362046278642477</v>
      </c>
      <c r="BO244" s="56"/>
      <c r="BP244" s="56"/>
      <c r="BQ244" s="56"/>
      <c r="BR244" s="56"/>
      <c r="BS244" s="56"/>
      <c r="BT244" s="56"/>
      <c r="BU244" s="56"/>
      <c r="BV244" s="56"/>
      <c r="BW244" s="56"/>
      <c r="BX244" s="56"/>
      <c r="BY244" s="56"/>
      <c r="BZ244" s="56"/>
      <c r="CA244" s="56"/>
      <c r="CB244" s="56"/>
      <c r="CC244" s="56"/>
      <c r="CD244" s="56"/>
      <c r="CE244" s="56"/>
      <c r="CG244" s="56"/>
      <c r="CH244" s="56"/>
      <c r="CI244" s="56"/>
      <c r="CJ244" s="56"/>
      <c r="CK244" s="56"/>
      <c r="CL244" s="56"/>
      <c r="CM244" s="56"/>
      <c r="CN244" s="56"/>
      <c r="CO244" s="56"/>
      <c r="CP244" s="56"/>
      <c r="CQ244" s="56"/>
      <c r="CR244" s="56"/>
      <c r="CS244" s="56"/>
      <c r="CT244" s="56"/>
      <c r="CU244" s="56"/>
      <c r="CV244" s="56"/>
    </row>
    <row r="245" spans="1:100" s="62" customFormat="1" ht="12.95" customHeight="1" x14ac:dyDescent="0.2">
      <c r="A245" s="59" t="s">
        <v>188</v>
      </c>
      <c r="B245" s="62" t="s">
        <v>131</v>
      </c>
      <c r="C245" s="59">
        <v>46112.451000000001</v>
      </c>
      <c r="D245" s="59" t="s">
        <v>150</v>
      </c>
      <c r="E245" s="62">
        <f t="shared" si="200"/>
        <v>1387.9904399046998</v>
      </c>
      <c r="F245" s="73">
        <f t="shared" si="201"/>
        <v>1388</v>
      </c>
      <c r="G245" s="62">
        <f t="shared" si="202"/>
        <v>-2.5318399995740037E-2</v>
      </c>
      <c r="I245" s="62">
        <f t="shared" si="228"/>
        <v>-2.5318399995740037E-2</v>
      </c>
      <c r="P245" s="136"/>
      <c r="Q245" s="137">
        <f t="shared" si="203"/>
        <v>31093.951000000001</v>
      </c>
      <c r="S245" s="63">
        <v>0.1</v>
      </c>
      <c r="X245" s="138">
        <f t="shared" si="204"/>
        <v>1.6343374085300867E-6</v>
      </c>
      <c r="Y245" s="73">
        <f t="shared" si="205"/>
        <v>-2.127570608136798E-2</v>
      </c>
      <c r="Z245" s="56">
        <f t="shared" si="206"/>
        <v>1388</v>
      </c>
      <c r="AA245" s="56">
        <f t="shared" si="207"/>
        <v>-6.4693678350705164E-3</v>
      </c>
      <c r="AB245" s="56">
        <f t="shared" si="208"/>
        <v>9.3104567732244167E-3</v>
      </c>
      <c r="AC245" s="56">
        <f t="shared" si="209"/>
        <v>-2.5318399995740037E-2</v>
      </c>
      <c r="AD245" s="56">
        <f t="shared" si="210"/>
        <v>-1.8849032160669521E-2</v>
      </c>
      <c r="AE245" s="140">
        <f t="shared" si="211"/>
        <v>3.5528601339395396E-5</v>
      </c>
      <c r="AF245" s="56">
        <f t="shared" si="212"/>
        <v>-2.5318399995740037E-2</v>
      </c>
      <c r="AG245" s="69"/>
      <c r="AH245" s="56">
        <f t="shared" si="213"/>
        <v>-3.4628856768964454E-2</v>
      </c>
      <c r="AI245" s="56">
        <f t="shared" si="214"/>
        <v>1.1920874129341092</v>
      </c>
      <c r="AJ245" s="56">
        <f t="shared" si="215"/>
        <v>-0.9673348664920578</v>
      </c>
      <c r="AK245" s="56">
        <f t="shared" si="216"/>
        <v>-0.229241098303121</v>
      </c>
      <c r="AL245" s="56">
        <f t="shared" si="217"/>
        <v>-0.87335287704947617</v>
      </c>
      <c r="AM245" s="56">
        <f t="shared" si="218"/>
        <v>-0.46672667856620575</v>
      </c>
      <c r="AN245" s="56">
        <f t="shared" si="233"/>
        <v>5.6226392882146525</v>
      </c>
      <c r="AO245" s="56">
        <f t="shared" si="233"/>
        <v>5.6226658054735479</v>
      </c>
      <c r="AP245" s="56">
        <f t="shared" si="233"/>
        <v>5.6227780781781895</v>
      </c>
      <c r="AQ245" s="56">
        <f t="shared" si="233"/>
        <v>5.623253326580798</v>
      </c>
      <c r="AR245" s="56">
        <f t="shared" si="233"/>
        <v>5.6252631079054103</v>
      </c>
      <c r="AS245" s="56">
        <f t="shared" si="233"/>
        <v>5.6337280945567434</v>
      </c>
      <c r="AT245" s="56">
        <f t="shared" si="233"/>
        <v>5.6688067583327939</v>
      </c>
      <c r="AU245" s="56">
        <f t="shared" si="219"/>
        <v>5.8061332090036837</v>
      </c>
      <c r="AV245" s="56"/>
      <c r="AW245" s="56"/>
      <c r="AX245" s="56"/>
      <c r="AY245" s="56"/>
      <c r="AZ245" s="56">
        <f t="shared" si="220"/>
        <v>1.634337408530088E-6</v>
      </c>
      <c r="BA245" s="56">
        <f t="shared" si="221"/>
        <v>-1.4806338246297462E-2</v>
      </c>
      <c r="BB245" s="56">
        <f t="shared" si="222"/>
        <v>0.80597764755505619</v>
      </c>
      <c r="BC245" s="56">
        <f t="shared" si="223"/>
        <v>-0.64889950937388441</v>
      </c>
      <c r="BD245" s="56">
        <f t="shared" si="224"/>
        <v>-0.14126332415644902</v>
      </c>
      <c r="BE245" s="56">
        <f t="shared" si="225"/>
        <v>-2.5122701537772012</v>
      </c>
      <c r="BF245" s="56">
        <f t="shared" si="226"/>
        <v>-3.072434795349035</v>
      </c>
      <c r="BG245" s="56">
        <f t="shared" si="234"/>
        <v>10.212779790716384</v>
      </c>
      <c r="BH245" s="56">
        <f t="shared" si="234"/>
        <v>10.212784094808313</v>
      </c>
      <c r="BI245" s="56">
        <f t="shared" si="234"/>
        <v>10.212758666625181</v>
      </c>
      <c r="BJ245" s="56">
        <f t="shared" si="234"/>
        <v>10.212908903439978</v>
      </c>
      <c r="BK245" s="56">
        <f t="shared" si="234"/>
        <v>10.212021590999496</v>
      </c>
      <c r="BL245" s="56">
        <f t="shared" si="234"/>
        <v>10.217273672858896</v>
      </c>
      <c r="BM245" s="56">
        <f t="shared" si="234"/>
        <v>10.186576504189842</v>
      </c>
      <c r="BN245" s="56">
        <f t="shared" si="227"/>
        <v>10.382927427866614</v>
      </c>
      <c r="BO245" s="56"/>
      <c r="BP245" s="56"/>
      <c r="BQ245" s="56"/>
      <c r="BR245" s="56"/>
      <c r="BS245" s="56"/>
      <c r="BT245" s="56"/>
      <c r="BU245" s="56"/>
      <c r="BV245" s="56"/>
      <c r="BW245" s="56"/>
      <c r="BX245" s="56"/>
      <c r="BY245" s="56"/>
      <c r="BZ245" s="56"/>
      <c r="CA245" s="56"/>
      <c r="CB245" s="56"/>
      <c r="CC245" s="56"/>
      <c r="CD245" s="56"/>
      <c r="CE245" s="56"/>
      <c r="CG245" s="56"/>
      <c r="CH245" s="56"/>
      <c r="CI245" s="56"/>
      <c r="CJ245" s="56"/>
      <c r="CK245" s="56"/>
      <c r="CL245" s="56"/>
      <c r="CM245" s="56"/>
      <c r="CN245" s="56"/>
      <c r="CO245" s="56"/>
      <c r="CP245" s="56"/>
      <c r="CQ245" s="56"/>
      <c r="CR245" s="56"/>
      <c r="CS245" s="56"/>
      <c r="CT245" s="56"/>
      <c r="CU245" s="56"/>
      <c r="CV245" s="56"/>
    </row>
    <row r="246" spans="1:100" s="62" customFormat="1" ht="12.95" customHeight="1" x14ac:dyDescent="0.2">
      <c r="A246" s="141" t="s">
        <v>100</v>
      </c>
      <c r="C246" s="59">
        <v>46120.402000000002</v>
      </c>
      <c r="D246" s="59"/>
      <c r="E246" s="62">
        <f t="shared" si="200"/>
        <v>1390.9926958823839</v>
      </c>
      <c r="F246" s="73">
        <f t="shared" si="201"/>
        <v>1391</v>
      </c>
      <c r="G246" s="62">
        <f t="shared" si="202"/>
        <v>-1.9343799991474953E-2</v>
      </c>
      <c r="I246" s="62">
        <f t="shared" ref="I246:I277" si="235">G246</f>
        <v>-1.9343799991474953E-2</v>
      </c>
      <c r="P246" s="136"/>
      <c r="Q246" s="137">
        <f t="shared" si="203"/>
        <v>31101.902000000002</v>
      </c>
      <c r="R246" s="62">
        <f>+(P246-G246)^2</f>
        <v>3.7418259811018635E-4</v>
      </c>
      <c r="S246" s="63">
        <v>0.1</v>
      </c>
      <c r="X246" s="138">
        <f t="shared" si="204"/>
        <v>3.8669382316250367E-7</v>
      </c>
      <c r="Y246" s="73">
        <f t="shared" si="205"/>
        <v>-2.1310253202620602E-2</v>
      </c>
      <c r="Z246" s="56">
        <f t="shared" si="206"/>
        <v>1391</v>
      </c>
      <c r="AA246" s="56">
        <f t="shared" si="207"/>
        <v>-6.4428736989613246E-3</v>
      </c>
      <c r="AB246" s="56">
        <f t="shared" si="208"/>
        <v>1.529044888007064E-2</v>
      </c>
      <c r="AC246" s="56">
        <f t="shared" si="209"/>
        <v>-1.9343799991474953E-2</v>
      </c>
      <c r="AD246" s="56">
        <f t="shared" si="210"/>
        <v>-1.2900926292513628E-2</v>
      </c>
      <c r="AE246" s="140">
        <f t="shared" si="211"/>
        <v>1.6643389920486944E-5</v>
      </c>
      <c r="AF246" s="56">
        <f t="shared" si="212"/>
        <v>-1.9343799991474953E-2</v>
      </c>
      <c r="AG246" s="69"/>
      <c r="AH246" s="56">
        <f t="shared" si="213"/>
        <v>-3.4634248871545592E-2</v>
      </c>
      <c r="AI246" s="56">
        <f t="shared" si="214"/>
        <v>1.1927801603558867</v>
      </c>
      <c r="AJ246" s="56">
        <f t="shared" si="215"/>
        <v>-0.9680974725679401</v>
      </c>
      <c r="AK246" s="56">
        <f t="shared" si="216"/>
        <v>-0.2286588400480041</v>
      </c>
      <c r="AL246" s="56">
        <f t="shared" si="217"/>
        <v>-0.87032712039289395</v>
      </c>
      <c r="AM246" s="56">
        <f t="shared" si="218"/>
        <v>-0.46488554283661498</v>
      </c>
      <c r="AN246" s="56">
        <f t="shared" si="233"/>
        <v>5.6250606060879953</v>
      </c>
      <c r="AO246" s="56">
        <f t="shared" si="233"/>
        <v>5.625087307113926</v>
      </c>
      <c r="AP246" s="56">
        <f t="shared" si="233"/>
        <v>5.6252001459196599</v>
      </c>
      <c r="AQ246" s="56">
        <f t="shared" si="233"/>
        <v>5.6256768952436635</v>
      </c>
      <c r="AR246" s="56">
        <f t="shared" si="233"/>
        <v>5.6276892509902501</v>
      </c>
      <c r="AS246" s="56">
        <f t="shared" si="233"/>
        <v>5.6361493979207102</v>
      </c>
      <c r="AT246" s="56">
        <f t="shared" si="233"/>
        <v>5.6711470996369009</v>
      </c>
      <c r="AU246" s="56">
        <f t="shared" si="219"/>
        <v>5.8079820892321985</v>
      </c>
      <c r="AV246" s="56"/>
      <c r="AW246" s="56"/>
      <c r="AX246" s="56"/>
      <c r="AY246" s="56"/>
      <c r="AZ246" s="56">
        <f t="shared" si="220"/>
        <v>3.8669382316250367E-7</v>
      </c>
      <c r="BA246" s="56">
        <f t="shared" si="221"/>
        <v>-1.4867379503659277E-2</v>
      </c>
      <c r="BB246" s="56">
        <f t="shared" si="222"/>
        <v>0.80655086539381493</v>
      </c>
      <c r="BC246" s="56">
        <f t="shared" si="223"/>
        <v>-0.65197311292995541</v>
      </c>
      <c r="BD246" s="56">
        <f t="shared" si="224"/>
        <v>-0.14204728902769689</v>
      </c>
      <c r="BE246" s="56">
        <f t="shared" si="225"/>
        <v>-2.5082235912419795</v>
      </c>
      <c r="BF246" s="56">
        <f t="shared" si="226"/>
        <v>-3.0514424989953137</v>
      </c>
      <c r="BG246" s="56">
        <f t="shared" si="234"/>
        <v>10.217652008008159</v>
      </c>
      <c r="BH246" s="56">
        <f t="shared" si="234"/>
        <v>10.217656198519503</v>
      </c>
      <c r="BI246" s="56">
        <f t="shared" si="234"/>
        <v>10.217631319213059</v>
      </c>
      <c r="BJ246" s="56">
        <f t="shared" si="234"/>
        <v>10.217779038293683</v>
      </c>
      <c r="BK246" s="56">
        <f t="shared" si="234"/>
        <v>10.216902291298002</v>
      </c>
      <c r="BL246" s="56">
        <f t="shared" si="234"/>
        <v>10.222117482186201</v>
      </c>
      <c r="BM246" s="56">
        <f t="shared" si="234"/>
        <v>10.191488612992295</v>
      </c>
      <c r="BN246" s="56">
        <f t="shared" si="227"/>
        <v>10.388622286745925</v>
      </c>
      <c r="BO246" s="56"/>
      <c r="BP246" s="56"/>
      <c r="BQ246" s="56"/>
      <c r="BR246" s="56"/>
      <c r="BS246" s="56"/>
      <c r="BT246" s="56"/>
      <c r="BU246" s="56"/>
      <c r="BV246" s="56"/>
      <c r="BW246" s="56"/>
      <c r="BX246" s="56"/>
      <c r="BY246" s="56"/>
      <c r="BZ246" s="56"/>
      <c r="CA246" s="56"/>
      <c r="CB246" s="56"/>
      <c r="CC246" s="56"/>
      <c r="CD246" s="56"/>
      <c r="CE246" s="56"/>
      <c r="CG246" s="56"/>
      <c r="CH246" s="56"/>
      <c r="CI246" s="56"/>
      <c r="CJ246" s="56"/>
      <c r="CK246" s="56"/>
      <c r="CL246" s="56"/>
      <c r="CM246" s="56"/>
      <c r="CN246" s="56"/>
      <c r="CO246" s="56"/>
      <c r="CP246" s="56"/>
      <c r="CQ246" s="56"/>
      <c r="CR246" s="56"/>
      <c r="CS246" s="56"/>
      <c r="CT246" s="56"/>
      <c r="CU246" s="56"/>
      <c r="CV246" s="56"/>
    </row>
    <row r="247" spans="1:100" s="62" customFormat="1" ht="12.95" customHeight="1" x14ac:dyDescent="0.2">
      <c r="A247" s="59" t="s">
        <v>188</v>
      </c>
      <c r="B247" s="62" t="s">
        <v>131</v>
      </c>
      <c r="C247" s="59">
        <v>46292.538999999997</v>
      </c>
      <c r="D247" s="59" t="s">
        <v>150</v>
      </c>
      <c r="E247" s="62">
        <f t="shared" si="200"/>
        <v>1455.9907259704923</v>
      </c>
      <c r="F247" s="73">
        <f t="shared" si="201"/>
        <v>1456</v>
      </c>
      <c r="G247" s="62">
        <f t="shared" si="202"/>
        <v>-2.4560799996834248E-2</v>
      </c>
      <c r="I247" s="62">
        <f t="shared" si="235"/>
        <v>-2.4560799996834248E-2</v>
      </c>
      <c r="P247" s="136"/>
      <c r="Q247" s="137">
        <f t="shared" si="203"/>
        <v>31274.038999999997</v>
      </c>
      <c r="S247" s="63">
        <v>0.1</v>
      </c>
      <c r="X247" s="138">
        <f t="shared" si="204"/>
        <v>6.9420331483200575E-7</v>
      </c>
      <c r="Y247" s="73">
        <f t="shared" si="205"/>
        <v>-2.1926026164354493E-2</v>
      </c>
      <c r="Z247" s="56">
        <f t="shared" si="206"/>
        <v>1456</v>
      </c>
      <c r="AA247" s="56">
        <f t="shared" si="207"/>
        <v>-5.8154073533184247E-3</v>
      </c>
      <c r="AB247" s="56">
        <f t="shared" si="208"/>
        <v>1.0140498396487424E-2</v>
      </c>
      <c r="AC247" s="56">
        <f t="shared" si="209"/>
        <v>-2.4560799996834248E-2</v>
      </c>
      <c r="AD247" s="56">
        <f t="shared" si="210"/>
        <v>-1.8745392643515824E-2</v>
      </c>
      <c r="AE247" s="140">
        <f t="shared" si="211"/>
        <v>3.5138974535957718E-5</v>
      </c>
      <c r="AF247" s="56">
        <f t="shared" si="212"/>
        <v>-2.4560799996834248E-2</v>
      </c>
      <c r="AG247" s="69"/>
      <c r="AH247" s="56">
        <f t="shared" si="213"/>
        <v>-3.4701298393321672E-2</v>
      </c>
      <c r="AI247" s="56">
        <f t="shared" si="214"/>
        <v>1.2075304583602438</v>
      </c>
      <c r="AJ247" s="56">
        <f t="shared" si="215"/>
        <v>-0.98259286111644717</v>
      </c>
      <c r="AK247" s="56">
        <f t="shared" si="216"/>
        <v>-0.21536054469592922</v>
      </c>
      <c r="AL247" s="56">
        <f t="shared" si="217"/>
        <v>-0.80391166137287062</v>
      </c>
      <c r="AM247" s="56">
        <f t="shared" si="218"/>
        <v>-0.4251005731110632</v>
      </c>
      <c r="AN247" s="56">
        <f t="shared" si="233"/>
        <v>5.6778641030862218</v>
      </c>
      <c r="AO247" s="56">
        <f t="shared" si="233"/>
        <v>5.6778946316666747</v>
      </c>
      <c r="AP247" s="56">
        <f t="shared" si="233"/>
        <v>5.6780187541313136</v>
      </c>
      <c r="AQ247" s="56">
        <f t="shared" si="233"/>
        <v>5.6785232989622898</v>
      </c>
      <c r="AR247" s="56">
        <f t="shared" si="233"/>
        <v>5.6805724140187772</v>
      </c>
      <c r="AS247" s="56">
        <f t="shared" si="233"/>
        <v>5.6888650816908912</v>
      </c>
      <c r="AT247" s="56">
        <f t="shared" si="233"/>
        <v>5.7219664957271554</v>
      </c>
      <c r="AU247" s="56">
        <f t="shared" si="219"/>
        <v>5.8480411608500189</v>
      </c>
      <c r="AV247" s="56"/>
      <c r="AW247" s="56"/>
      <c r="AX247" s="56"/>
      <c r="AY247" s="56"/>
      <c r="AZ247" s="56">
        <f t="shared" si="220"/>
        <v>6.9420331483200575E-7</v>
      </c>
      <c r="BA247" s="56">
        <f t="shared" si="221"/>
        <v>-1.6110618811036068E-2</v>
      </c>
      <c r="BB247" s="56">
        <f t="shared" si="222"/>
        <v>0.81996907417163145</v>
      </c>
      <c r="BC247" s="56">
        <f t="shared" si="223"/>
        <v>-0.7169059417107656</v>
      </c>
      <c r="BD247" s="56">
        <f t="shared" si="224"/>
        <v>-0.15871000518360662</v>
      </c>
      <c r="BE247" s="56">
        <f t="shared" si="225"/>
        <v>-2.4190532417065254</v>
      </c>
      <c r="BF247" s="56">
        <f t="shared" si="226"/>
        <v>-2.6465308557103766</v>
      </c>
      <c r="BG247" s="56">
        <f t="shared" si="234"/>
        <v>10.324111577331276</v>
      </c>
      <c r="BH247" s="56">
        <f t="shared" si="234"/>
        <v>10.324113701960378</v>
      </c>
      <c r="BI247" s="56">
        <f t="shared" si="234"/>
        <v>10.324099472555467</v>
      </c>
      <c r="BJ247" s="56">
        <f t="shared" si="234"/>
        <v>10.324194776857619</v>
      </c>
      <c r="BK247" s="56">
        <f t="shared" si="234"/>
        <v>10.323556675037667</v>
      </c>
      <c r="BL247" s="56">
        <f t="shared" si="234"/>
        <v>10.327838855536241</v>
      </c>
      <c r="BM247" s="56">
        <f t="shared" si="234"/>
        <v>10.299528385062258</v>
      </c>
      <c r="BN247" s="56">
        <f t="shared" si="227"/>
        <v>10.512010895797639</v>
      </c>
      <c r="BO247" s="56"/>
      <c r="BP247" s="56"/>
      <c r="BQ247" s="56"/>
      <c r="BR247" s="56"/>
      <c r="BS247" s="56"/>
      <c r="BT247" s="56"/>
      <c r="BU247" s="56"/>
      <c r="BV247" s="56"/>
      <c r="BW247" s="56"/>
      <c r="BX247" s="56"/>
      <c r="BY247" s="56"/>
      <c r="BZ247" s="56"/>
      <c r="CA247" s="56"/>
      <c r="CB247" s="56"/>
      <c r="CC247" s="56"/>
      <c r="CD247" s="56"/>
      <c r="CE247" s="56"/>
      <c r="CG247" s="56"/>
      <c r="CH247" s="56"/>
      <c r="CI247" s="56"/>
      <c r="CJ247" s="56"/>
      <c r="CK247" s="56"/>
      <c r="CL247" s="56"/>
      <c r="CM247" s="56"/>
      <c r="CN247" s="56"/>
      <c r="CO247" s="56"/>
      <c r="CP247" s="56"/>
      <c r="CQ247" s="56"/>
      <c r="CR247" s="56"/>
      <c r="CS247" s="56"/>
      <c r="CT247" s="56"/>
      <c r="CU247" s="56"/>
      <c r="CV247" s="56"/>
    </row>
    <row r="248" spans="1:100" s="62" customFormat="1" ht="12.95" customHeight="1" x14ac:dyDescent="0.2">
      <c r="A248" s="135" t="s">
        <v>37</v>
      </c>
      <c r="B248" s="57"/>
      <c r="C248" s="59">
        <v>46403.777000000002</v>
      </c>
      <c r="D248" s="59"/>
      <c r="E248" s="62">
        <f t="shared" si="200"/>
        <v>1497.9936124559169</v>
      </c>
      <c r="F248" s="73">
        <f t="shared" si="201"/>
        <v>1498</v>
      </c>
      <c r="G248" s="62">
        <f t="shared" si="202"/>
        <v>-1.6916399996262044E-2</v>
      </c>
      <c r="I248" s="62">
        <f t="shared" si="235"/>
        <v>-1.6916399996262044E-2</v>
      </c>
      <c r="P248" s="136"/>
      <c r="Q248" s="137">
        <f t="shared" si="203"/>
        <v>31385.277000000002</v>
      </c>
      <c r="R248" s="62">
        <f>+(P248-G248)^2</f>
        <v>2.861645888335345E-4</v>
      </c>
      <c r="S248" s="63">
        <v>0.1</v>
      </c>
      <c r="X248" s="138">
        <f t="shared" si="204"/>
        <v>2.7724669231469231E-6</v>
      </c>
      <c r="Y248" s="73">
        <f t="shared" si="205"/>
        <v>-2.2181822033617571E-2</v>
      </c>
      <c r="Z248" s="56">
        <f t="shared" si="206"/>
        <v>1498</v>
      </c>
      <c r="AA248" s="56">
        <f t="shared" si="207"/>
        <v>-5.3545299577237027E-3</v>
      </c>
      <c r="AB248" s="56">
        <f t="shared" si="208"/>
        <v>1.7776493527313843E-2</v>
      </c>
      <c r="AC248" s="56">
        <f t="shared" si="209"/>
        <v>-1.6916399996262044E-2</v>
      </c>
      <c r="AD248" s="56">
        <f t="shared" si="210"/>
        <v>-1.1561870038538341E-2</v>
      </c>
      <c r="AE248" s="140">
        <f t="shared" si="211"/>
        <v>1.3367683878805057E-5</v>
      </c>
      <c r="AF248" s="56">
        <f t="shared" si="212"/>
        <v>-1.6916399996262044E-2</v>
      </c>
      <c r="AG248" s="69"/>
      <c r="AH248" s="56">
        <f t="shared" si="213"/>
        <v>-3.4692893523575886E-2</v>
      </c>
      <c r="AI248" s="56">
        <f t="shared" si="214"/>
        <v>1.2167558904652063</v>
      </c>
      <c r="AJ248" s="56">
        <f t="shared" si="215"/>
        <v>-0.98978103217030156</v>
      </c>
      <c r="AK248" s="56">
        <f t="shared" si="216"/>
        <v>-0.20607265540962888</v>
      </c>
      <c r="AL248" s="56">
        <f t="shared" si="217"/>
        <v>-0.76013742184870026</v>
      </c>
      <c r="AM248" s="56">
        <f t="shared" si="218"/>
        <v>-0.39949239605392572</v>
      </c>
      <c r="AN248" s="56">
        <f t="shared" si="233"/>
        <v>5.7123234285187392</v>
      </c>
      <c r="AO248" s="56">
        <f t="shared" si="233"/>
        <v>5.7123561861884102</v>
      </c>
      <c r="AP248" s="56">
        <f t="shared" si="233"/>
        <v>5.7124863460181992</v>
      </c>
      <c r="AQ248" s="56">
        <f t="shared" si="233"/>
        <v>5.7130034176900413</v>
      </c>
      <c r="AR248" s="56">
        <f t="shared" si="233"/>
        <v>5.7150558418330775</v>
      </c>
      <c r="AS248" s="56">
        <f t="shared" si="233"/>
        <v>5.7231762755699407</v>
      </c>
      <c r="AT248" s="56">
        <f t="shared" si="233"/>
        <v>5.754912324823489</v>
      </c>
      <c r="AU248" s="56">
        <f t="shared" si="219"/>
        <v>5.8739254840492263</v>
      </c>
      <c r="AV248" s="56"/>
      <c r="AW248" s="56"/>
      <c r="AX248" s="56"/>
      <c r="AY248" s="56"/>
      <c r="AZ248" s="56">
        <f t="shared" si="220"/>
        <v>2.7724669231469231E-6</v>
      </c>
      <c r="BA248" s="56">
        <f t="shared" si="221"/>
        <v>-1.6827292075893868E-2</v>
      </c>
      <c r="BB248" s="56">
        <f t="shared" si="222"/>
        <v>0.82968833704022704</v>
      </c>
      <c r="BC248" s="56">
        <f t="shared" si="223"/>
        <v>-0.75695150940580724</v>
      </c>
      <c r="BD248" s="56">
        <f t="shared" si="224"/>
        <v>-0.16909742002726322</v>
      </c>
      <c r="BE248" s="56">
        <f t="shared" si="225"/>
        <v>-2.3597719953717555</v>
      </c>
      <c r="BF248" s="56">
        <f t="shared" si="226"/>
        <v>-2.4264809178852014</v>
      </c>
      <c r="BG248" s="56">
        <f t="shared" si="234"/>
        <v>10.393887123569483</v>
      </c>
      <c r="BH248" s="56">
        <f t="shared" si="234"/>
        <v>10.393888341402278</v>
      </c>
      <c r="BI248" s="56">
        <f t="shared" si="234"/>
        <v>10.39387937678552</v>
      </c>
      <c r="BJ248" s="56">
        <f t="shared" si="234"/>
        <v>10.393945369170908</v>
      </c>
      <c r="BK248" s="56">
        <f t="shared" si="234"/>
        <v>10.39345971934992</v>
      </c>
      <c r="BL248" s="56">
        <f t="shared" si="234"/>
        <v>10.397041783576412</v>
      </c>
      <c r="BM248" s="56">
        <f t="shared" si="234"/>
        <v>10.371044361513031</v>
      </c>
      <c r="BN248" s="56">
        <f t="shared" si="227"/>
        <v>10.591738920107979</v>
      </c>
      <c r="BO248" s="56"/>
      <c r="BP248" s="56"/>
      <c r="BQ248" s="56"/>
      <c r="BR248" s="56"/>
      <c r="BS248" s="56"/>
      <c r="BT248" s="56"/>
      <c r="BU248" s="56"/>
      <c r="BV248" s="56"/>
      <c r="BW248" s="56"/>
      <c r="BX248" s="56"/>
      <c r="BY248" s="56"/>
      <c r="BZ248" s="56"/>
      <c r="CA248" s="56"/>
      <c r="CB248" s="56"/>
      <c r="CC248" s="56"/>
      <c r="CD248" s="56"/>
      <c r="CE248" s="56"/>
      <c r="CG248" s="56"/>
      <c r="CH248" s="56"/>
      <c r="CI248" s="56"/>
      <c r="CJ248" s="56"/>
      <c r="CK248" s="56"/>
      <c r="CL248" s="56"/>
      <c r="CM248" s="56"/>
      <c r="CN248" s="56"/>
      <c r="CO248" s="56"/>
      <c r="CP248" s="56"/>
      <c r="CQ248" s="56"/>
      <c r="CR248" s="56"/>
      <c r="CS248" s="56"/>
      <c r="CT248" s="56"/>
      <c r="CU248" s="56"/>
      <c r="CV248" s="56"/>
    </row>
    <row r="249" spans="1:100" s="62" customFormat="1" ht="12.95" customHeight="1" x14ac:dyDescent="0.2">
      <c r="A249" s="135" t="s">
        <v>37</v>
      </c>
      <c r="B249" s="57"/>
      <c r="C249" s="59">
        <v>46403.783000000003</v>
      </c>
      <c r="D249" s="59"/>
      <c r="E249" s="62">
        <f t="shared" si="200"/>
        <v>1497.9958780245083</v>
      </c>
      <c r="F249" s="73">
        <f t="shared" si="201"/>
        <v>1498</v>
      </c>
      <c r="G249" s="62">
        <f t="shared" si="202"/>
        <v>-1.0916399995039683E-2</v>
      </c>
      <c r="I249" s="62">
        <f t="shared" si="235"/>
        <v>-1.0916399995039683E-2</v>
      </c>
      <c r="P249" s="136"/>
      <c r="Q249" s="137">
        <f t="shared" si="203"/>
        <v>31385.283000000003</v>
      </c>
      <c r="R249" s="62">
        <f>+(P249-G249)^2</f>
        <v>1.1916778885170239E-4</v>
      </c>
      <c r="S249" s="63">
        <v>0.1</v>
      </c>
      <c r="X249" s="138">
        <f t="shared" si="204"/>
        <v>1.2690973370727639E-5</v>
      </c>
      <c r="Y249" s="73">
        <f t="shared" si="205"/>
        <v>-2.2181822033617571E-2</v>
      </c>
      <c r="Z249" s="56">
        <f t="shared" si="206"/>
        <v>1498</v>
      </c>
      <c r="AA249" s="56">
        <f t="shared" si="207"/>
        <v>-5.3545299577237027E-3</v>
      </c>
      <c r="AB249" s="56">
        <f t="shared" si="208"/>
        <v>2.3776493528536204E-2</v>
      </c>
      <c r="AC249" s="56">
        <f t="shared" si="209"/>
        <v>-1.0916399995039683E-2</v>
      </c>
      <c r="AD249" s="56">
        <f t="shared" si="210"/>
        <v>-5.5618700373159802E-3</v>
      </c>
      <c r="AE249" s="140">
        <f t="shared" si="211"/>
        <v>3.0934398311993264E-6</v>
      </c>
      <c r="AF249" s="56">
        <f t="shared" si="212"/>
        <v>-1.0916399995039683E-2</v>
      </c>
      <c r="AG249" s="69"/>
      <c r="AH249" s="56">
        <f t="shared" si="213"/>
        <v>-3.4692893523575886E-2</v>
      </c>
      <c r="AI249" s="56">
        <f t="shared" si="214"/>
        <v>1.2167558904652063</v>
      </c>
      <c r="AJ249" s="56">
        <f t="shared" si="215"/>
        <v>-0.98978103217030156</v>
      </c>
      <c r="AK249" s="56">
        <f t="shared" si="216"/>
        <v>-0.20607265540962888</v>
      </c>
      <c r="AL249" s="56">
        <f t="shared" si="217"/>
        <v>-0.76013742184870026</v>
      </c>
      <c r="AM249" s="56">
        <f t="shared" si="218"/>
        <v>-0.39949239605392572</v>
      </c>
      <c r="AN249" s="56">
        <f t="shared" si="233"/>
        <v>5.7123234285187392</v>
      </c>
      <c r="AO249" s="56">
        <f t="shared" si="233"/>
        <v>5.7123561861884102</v>
      </c>
      <c r="AP249" s="56">
        <f t="shared" si="233"/>
        <v>5.7124863460181992</v>
      </c>
      <c r="AQ249" s="56">
        <f t="shared" si="233"/>
        <v>5.7130034176900413</v>
      </c>
      <c r="AR249" s="56">
        <f t="shared" si="233"/>
        <v>5.7150558418330775</v>
      </c>
      <c r="AS249" s="56">
        <f t="shared" si="233"/>
        <v>5.7231762755699407</v>
      </c>
      <c r="AT249" s="56">
        <f t="shared" si="233"/>
        <v>5.754912324823489</v>
      </c>
      <c r="AU249" s="56">
        <f t="shared" si="219"/>
        <v>5.8739254840492263</v>
      </c>
      <c r="AV249" s="56"/>
      <c r="AW249" s="56"/>
      <c r="AX249" s="56"/>
      <c r="AY249" s="56"/>
      <c r="AZ249" s="56">
        <f t="shared" si="220"/>
        <v>1.2690973370727639E-5</v>
      </c>
      <c r="BA249" s="56">
        <f t="shared" si="221"/>
        <v>-1.6827292075893868E-2</v>
      </c>
      <c r="BB249" s="56">
        <f t="shared" si="222"/>
        <v>0.82968833704022704</v>
      </c>
      <c r="BC249" s="56">
        <f t="shared" si="223"/>
        <v>-0.75695150940580724</v>
      </c>
      <c r="BD249" s="56">
        <f t="shared" si="224"/>
        <v>-0.16909742002726322</v>
      </c>
      <c r="BE249" s="56">
        <f t="shared" si="225"/>
        <v>-2.3597719953717555</v>
      </c>
      <c r="BF249" s="56">
        <f t="shared" si="226"/>
        <v>-2.4264809178852014</v>
      </c>
      <c r="BG249" s="56">
        <f t="shared" si="234"/>
        <v>10.393887123569483</v>
      </c>
      <c r="BH249" s="56">
        <f t="shared" si="234"/>
        <v>10.393888341402278</v>
      </c>
      <c r="BI249" s="56">
        <f t="shared" si="234"/>
        <v>10.39387937678552</v>
      </c>
      <c r="BJ249" s="56">
        <f t="shared" si="234"/>
        <v>10.393945369170908</v>
      </c>
      <c r="BK249" s="56">
        <f t="shared" si="234"/>
        <v>10.39345971934992</v>
      </c>
      <c r="BL249" s="56">
        <f t="shared" si="234"/>
        <v>10.397041783576412</v>
      </c>
      <c r="BM249" s="56">
        <f t="shared" si="234"/>
        <v>10.371044361513031</v>
      </c>
      <c r="BN249" s="56">
        <f t="shared" si="227"/>
        <v>10.591738920107979</v>
      </c>
      <c r="BO249" s="56"/>
      <c r="BP249" s="56"/>
      <c r="BQ249" s="56"/>
      <c r="BR249" s="56"/>
      <c r="BS249" s="56"/>
      <c r="BT249" s="56"/>
      <c r="BU249" s="56"/>
      <c r="BV249" s="56"/>
      <c r="BW249" s="56"/>
      <c r="BX249" s="56"/>
      <c r="BY249" s="56"/>
      <c r="BZ249" s="56"/>
      <c r="CA249" s="56"/>
      <c r="CB249" s="56"/>
      <c r="CC249" s="56"/>
      <c r="CD249" s="56"/>
      <c r="CE249" s="56"/>
      <c r="CG249" s="56"/>
      <c r="CH249" s="56"/>
      <c r="CI249" s="56"/>
      <c r="CJ249" s="56"/>
      <c r="CK249" s="56"/>
      <c r="CL249" s="56"/>
      <c r="CM249" s="56"/>
      <c r="CN249" s="56"/>
      <c r="CO249" s="56"/>
      <c r="CP249" s="56"/>
      <c r="CQ249" s="56"/>
      <c r="CR249" s="56"/>
      <c r="CS249" s="56"/>
      <c r="CT249" s="56"/>
      <c r="CU249" s="56"/>
      <c r="CV249" s="56"/>
    </row>
    <row r="250" spans="1:100" s="62" customFormat="1" ht="12.95" customHeight="1" x14ac:dyDescent="0.2">
      <c r="A250" s="135" t="s">
        <v>37</v>
      </c>
      <c r="B250" s="57"/>
      <c r="C250" s="59">
        <v>46411.724999999999</v>
      </c>
      <c r="D250" s="59"/>
      <c r="E250" s="62">
        <f t="shared" si="200"/>
        <v>1500.9947356493042</v>
      </c>
      <c r="F250" s="73">
        <f t="shared" si="201"/>
        <v>1501</v>
      </c>
      <c r="G250" s="62">
        <f t="shared" si="202"/>
        <v>-1.3941799996246118E-2</v>
      </c>
      <c r="I250" s="62">
        <f t="shared" si="235"/>
        <v>-1.3941799996246118E-2</v>
      </c>
      <c r="P250" s="136"/>
      <c r="Q250" s="137">
        <f t="shared" si="203"/>
        <v>31393.224999999999</v>
      </c>
      <c r="R250" s="62">
        <f>+(P250-G250)^2</f>
        <v>1.9437378713532826E-4</v>
      </c>
      <c r="S250" s="63">
        <v>0.1</v>
      </c>
      <c r="X250" s="138">
        <f t="shared" si="204"/>
        <v>6.8125353655651004E-6</v>
      </c>
      <c r="Y250" s="73">
        <f t="shared" si="205"/>
        <v>-2.2195608429669503E-2</v>
      </c>
      <c r="Z250" s="56">
        <f t="shared" si="206"/>
        <v>1501</v>
      </c>
      <c r="AA250" s="56">
        <f t="shared" si="207"/>
        <v>-5.3199128537391414E-3</v>
      </c>
      <c r="AB250" s="56">
        <f t="shared" si="208"/>
        <v>2.0748907290819435E-2</v>
      </c>
      <c r="AC250" s="56">
        <f t="shared" si="209"/>
        <v>-1.3941799996246118E-2</v>
      </c>
      <c r="AD250" s="56">
        <f t="shared" si="210"/>
        <v>-8.6218871425069767E-3</v>
      </c>
      <c r="AE250" s="140">
        <f t="shared" si="211"/>
        <v>7.4336937898127128E-6</v>
      </c>
      <c r="AF250" s="56">
        <f t="shared" si="212"/>
        <v>-1.3941799996246118E-2</v>
      </c>
      <c r="AG250" s="69"/>
      <c r="AH250" s="56">
        <f t="shared" si="213"/>
        <v>-3.4690707287065553E-2</v>
      </c>
      <c r="AI250" s="56">
        <f t="shared" si="214"/>
        <v>1.2174043783107098</v>
      </c>
      <c r="AJ250" s="56">
        <f t="shared" si="215"/>
        <v>-0.99022559275183297</v>
      </c>
      <c r="AK250" s="56">
        <f t="shared" si="216"/>
        <v>-0.2053883921994471</v>
      </c>
      <c r="AL250" s="56">
        <f t="shared" si="217"/>
        <v>-0.75698530180073298</v>
      </c>
      <c r="AM250" s="56">
        <f t="shared" si="218"/>
        <v>-0.39766595449060582</v>
      </c>
      <c r="AN250" s="56">
        <f t="shared" si="233"/>
        <v>5.7147947864303275</v>
      </c>
      <c r="AO250" s="56">
        <f t="shared" si="233"/>
        <v>5.7148276932818431</v>
      </c>
      <c r="AP250" s="56">
        <f t="shared" si="233"/>
        <v>5.7149582391026685</v>
      </c>
      <c r="AQ250" s="56">
        <f t="shared" si="233"/>
        <v>5.7154760244458185</v>
      </c>
      <c r="AR250" s="56">
        <f t="shared" si="233"/>
        <v>5.7175280417962604</v>
      </c>
      <c r="AS250" s="56">
        <f t="shared" si="233"/>
        <v>5.7256342490315122</v>
      </c>
      <c r="AT250" s="56">
        <f t="shared" si="233"/>
        <v>5.7572687057504472</v>
      </c>
      <c r="AU250" s="56">
        <f t="shared" si="219"/>
        <v>5.8757743642777411</v>
      </c>
      <c r="AV250" s="56"/>
      <c r="AW250" s="56"/>
      <c r="AX250" s="56"/>
      <c r="AY250" s="56"/>
      <c r="AZ250" s="56">
        <f t="shared" si="220"/>
        <v>6.8125353655651004E-6</v>
      </c>
      <c r="BA250" s="56">
        <f t="shared" si="221"/>
        <v>-1.6875695575930362E-2</v>
      </c>
      <c r="BB250" s="56">
        <f t="shared" si="222"/>
        <v>0.83041513431130987</v>
      </c>
      <c r="BC250" s="56">
        <f t="shared" si="223"/>
        <v>-0.75974717702530159</v>
      </c>
      <c r="BD250" s="56">
        <f t="shared" si="224"/>
        <v>-0.16982630340836169</v>
      </c>
      <c r="BE250" s="56">
        <f t="shared" si="225"/>
        <v>-2.3554831474289624</v>
      </c>
      <c r="BF250" s="56">
        <f t="shared" si="226"/>
        <v>-2.4117869697947119</v>
      </c>
      <c r="BG250" s="56">
        <f t="shared" si="234"/>
        <v>10.398903074620719</v>
      </c>
      <c r="BH250" s="56">
        <f t="shared" si="234"/>
        <v>10.39890424013652</v>
      </c>
      <c r="BI250" s="56">
        <f t="shared" si="234"/>
        <v>10.398895597384143</v>
      </c>
      <c r="BJ250" s="56">
        <f t="shared" si="234"/>
        <v>10.39895968936602</v>
      </c>
      <c r="BK250" s="56">
        <f t="shared" si="234"/>
        <v>10.398484546784426</v>
      </c>
      <c r="BL250" s="56">
        <f t="shared" si="234"/>
        <v>10.402014934132742</v>
      </c>
      <c r="BM250" s="56">
        <f t="shared" si="234"/>
        <v>10.376205733881676</v>
      </c>
      <c r="BN250" s="56">
        <f t="shared" si="227"/>
        <v>10.597433778987288</v>
      </c>
      <c r="BO250" s="56"/>
      <c r="BP250" s="56"/>
      <c r="BQ250" s="56"/>
      <c r="BR250" s="56"/>
      <c r="BS250" s="56"/>
      <c r="BT250" s="56"/>
      <c r="BU250" s="56"/>
      <c r="BV250" s="56"/>
      <c r="BW250" s="56"/>
      <c r="BX250" s="56"/>
      <c r="BY250" s="56"/>
      <c r="BZ250" s="56"/>
      <c r="CA250" s="56"/>
      <c r="CB250" s="56"/>
      <c r="CC250" s="56"/>
      <c r="CD250" s="56"/>
      <c r="CE250" s="56"/>
      <c r="CG250" s="56"/>
      <c r="CH250" s="56"/>
      <c r="CI250" s="56"/>
      <c r="CJ250" s="56"/>
      <c r="CK250" s="56"/>
      <c r="CL250" s="56"/>
      <c r="CM250" s="56"/>
      <c r="CN250" s="56"/>
      <c r="CO250" s="56"/>
      <c r="CP250" s="56"/>
      <c r="CQ250" s="56"/>
      <c r="CR250" s="56"/>
      <c r="CS250" s="56"/>
      <c r="CT250" s="56"/>
      <c r="CU250" s="56"/>
      <c r="CV250" s="56"/>
    </row>
    <row r="251" spans="1:100" s="62" customFormat="1" ht="12.95" customHeight="1" x14ac:dyDescent="0.2">
      <c r="A251" s="59" t="s">
        <v>189</v>
      </c>
      <c r="B251" s="62" t="s">
        <v>131</v>
      </c>
      <c r="C251" s="59">
        <v>46411.726000000002</v>
      </c>
      <c r="D251" s="59" t="s">
        <v>150</v>
      </c>
      <c r="E251" s="62">
        <f t="shared" si="200"/>
        <v>1500.9951132440706</v>
      </c>
      <c r="F251" s="73">
        <f t="shared" si="201"/>
        <v>1501</v>
      </c>
      <c r="G251" s="62">
        <f t="shared" si="202"/>
        <v>-1.2941799992404412E-2</v>
      </c>
      <c r="I251" s="62">
        <f t="shared" si="235"/>
        <v>-1.2941799992404412E-2</v>
      </c>
      <c r="P251" s="136"/>
      <c r="Q251" s="137">
        <f t="shared" si="203"/>
        <v>31393.226000000002</v>
      </c>
      <c r="S251" s="63">
        <v>0.1</v>
      </c>
      <c r="X251" s="138">
        <f t="shared" si="204"/>
        <v>8.5632970593598588E-6</v>
      </c>
      <c r="Y251" s="73">
        <f t="shared" si="205"/>
        <v>-2.2195608429669503E-2</v>
      </c>
      <c r="Z251" s="56">
        <f t="shared" si="206"/>
        <v>1501</v>
      </c>
      <c r="AA251" s="56">
        <f t="shared" si="207"/>
        <v>-5.3199128537391414E-3</v>
      </c>
      <c r="AB251" s="56">
        <f t="shared" si="208"/>
        <v>2.1748907294661141E-2</v>
      </c>
      <c r="AC251" s="56">
        <f t="shared" si="209"/>
        <v>-1.2941799992404412E-2</v>
      </c>
      <c r="AD251" s="56">
        <f t="shared" si="210"/>
        <v>-7.621887138665271E-3</v>
      </c>
      <c r="AE251" s="140">
        <f t="shared" si="211"/>
        <v>5.809316355455108E-6</v>
      </c>
      <c r="AF251" s="56">
        <f t="shared" si="212"/>
        <v>-1.2941799992404412E-2</v>
      </c>
      <c r="AG251" s="69"/>
      <c r="AH251" s="56">
        <f t="shared" si="213"/>
        <v>-3.4690707287065553E-2</v>
      </c>
      <c r="AI251" s="56">
        <f t="shared" si="214"/>
        <v>1.2174043783107098</v>
      </c>
      <c r="AJ251" s="56">
        <f t="shared" si="215"/>
        <v>-0.99022559275183297</v>
      </c>
      <c r="AK251" s="56">
        <f t="shared" si="216"/>
        <v>-0.2053883921994471</v>
      </c>
      <c r="AL251" s="56">
        <f t="shared" si="217"/>
        <v>-0.75698530180073298</v>
      </c>
      <c r="AM251" s="56">
        <f t="shared" si="218"/>
        <v>-0.39766595449060582</v>
      </c>
      <c r="AN251" s="56">
        <f t="shared" ref="AN251:AT260" si="236">$AU251+$AB$7*SIN(AO251)</f>
        <v>5.7147947864303275</v>
      </c>
      <c r="AO251" s="56">
        <f t="shared" si="236"/>
        <v>5.7148276932818431</v>
      </c>
      <c r="AP251" s="56">
        <f t="shared" si="236"/>
        <v>5.7149582391026685</v>
      </c>
      <c r="AQ251" s="56">
        <f t="shared" si="236"/>
        <v>5.7154760244458185</v>
      </c>
      <c r="AR251" s="56">
        <f t="shared" si="236"/>
        <v>5.7175280417962604</v>
      </c>
      <c r="AS251" s="56">
        <f t="shared" si="236"/>
        <v>5.7256342490315122</v>
      </c>
      <c r="AT251" s="56">
        <f t="shared" si="236"/>
        <v>5.7572687057504472</v>
      </c>
      <c r="AU251" s="56">
        <f t="shared" si="219"/>
        <v>5.8757743642777411</v>
      </c>
      <c r="AV251" s="56"/>
      <c r="AW251" s="56"/>
      <c r="AX251" s="56"/>
      <c r="AY251" s="56"/>
      <c r="AZ251" s="56">
        <f t="shared" si="220"/>
        <v>8.5632970593598588E-6</v>
      </c>
      <c r="BA251" s="56">
        <f t="shared" si="221"/>
        <v>-1.6875695575930362E-2</v>
      </c>
      <c r="BB251" s="56">
        <f t="shared" si="222"/>
        <v>0.83041513431130987</v>
      </c>
      <c r="BC251" s="56">
        <f t="shared" si="223"/>
        <v>-0.75974717702530159</v>
      </c>
      <c r="BD251" s="56">
        <f t="shared" si="224"/>
        <v>-0.16982630340836169</v>
      </c>
      <c r="BE251" s="56">
        <f t="shared" si="225"/>
        <v>-2.3554831474289624</v>
      </c>
      <c r="BF251" s="56">
        <f t="shared" si="226"/>
        <v>-2.4117869697947119</v>
      </c>
      <c r="BG251" s="56">
        <f t="shared" ref="BG251:BM260" si="237">$BN251+$BB$7*SIN(BH251)</f>
        <v>10.398903074620719</v>
      </c>
      <c r="BH251" s="56">
        <f t="shared" si="237"/>
        <v>10.39890424013652</v>
      </c>
      <c r="BI251" s="56">
        <f t="shared" si="237"/>
        <v>10.398895597384143</v>
      </c>
      <c r="BJ251" s="56">
        <f t="shared" si="237"/>
        <v>10.39895968936602</v>
      </c>
      <c r="BK251" s="56">
        <f t="shared" si="237"/>
        <v>10.398484546784426</v>
      </c>
      <c r="BL251" s="56">
        <f t="shared" si="237"/>
        <v>10.402014934132742</v>
      </c>
      <c r="BM251" s="56">
        <f t="shared" si="237"/>
        <v>10.376205733881676</v>
      </c>
      <c r="BN251" s="56">
        <f t="shared" si="227"/>
        <v>10.597433778987288</v>
      </c>
      <c r="BO251" s="56"/>
      <c r="BP251" s="56"/>
      <c r="BQ251" s="56"/>
      <c r="BR251" s="56"/>
      <c r="BS251" s="56"/>
      <c r="BT251" s="56"/>
      <c r="BU251" s="56"/>
      <c r="BV251" s="56"/>
      <c r="BW251" s="56"/>
      <c r="BX251" s="56"/>
      <c r="BY251" s="56"/>
      <c r="BZ251" s="56"/>
      <c r="CA251" s="56"/>
      <c r="CB251" s="56"/>
      <c r="CC251" s="56"/>
      <c r="CD251" s="56"/>
      <c r="CE251" s="56"/>
      <c r="CG251" s="56"/>
      <c r="CH251" s="56"/>
      <c r="CI251" s="56"/>
      <c r="CJ251" s="56"/>
      <c r="CK251" s="56"/>
      <c r="CL251" s="56"/>
      <c r="CM251" s="56"/>
      <c r="CN251" s="56"/>
      <c r="CO251" s="56"/>
      <c r="CP251" s="56"/>
      <c r="CQ251" s="56"/>
      <c r="CR251" s="56"/>
      <c r="CS251" s="56"/>
      <c r="CT251" s="56"/>
      <c r="CU251" s="56"/>
      <c r="CV251" s="56"/>
    </row>
    <row r="252" spans="1:100" s="62" customFormat="1" ht="12.95" customHeight="1" x14ac:dyDescent="0.2">
      <c r="A252" s="135" t="s">
        <v>37</v>
      </c>
      <c r="B252" s="57"/>
      <c r="C252" s="59">
        <v>46456.735000000001</v>
      </c>
      <c r="D252" s="59"/>
      <c r="E252" s="62">
        <f t="shared" si="200"/>
        <v>1517.9902760285715</v>
      </c>
      <c r="F252" s="73">
        <f t="shared" si="201"/>
        <v>1518</v>
      </c>
      <c r="G252" s="62">
        <f t="shared" si="202"/>
        <v>-2.5752399997145403E-2</v>
      </c>
      <c r="I252" s="62">
        <f t="shared" si="235"/>
        <v>-2.5752399997145403E-2</v>
      </c>
      <c r="P252" s="136"/>
      <c r="Q252" s="137">
        <f t="shared" si="203"/>
        <v>31438.235000000001</v>
      </c>
      <c r="R252" s="62">
        <f t="shared" ref="R252:R272" si="238">+(P252-G252)^2</f>
        <v>6.631861056129746E-4</v>
      </c>
      <c r="S252" s="63">
        <v>0.1</v>
      </c>
      <c r="X252" s="138">
        <f t="shared" si="204"/>
        <v>1.2182017813828655E-6</v>
      </c>
      <c r="Y252" s="73">
        <f t="shared" si="205"/>
        <v>-2.2262125249531878E-2</v>
      </c>
      <c r="Z252" s="56">
        <f t="shared" si="206"/>
        <v>1518</v>
      </c>
      <c r="AA252" s="56">
        <f t="shared" si="207"/>
        <v>-5.1194320545512317E-3</v>
      </c>
      <c r="AB252" s="56">
        <f t="shared" si="208"/>
        <v>8.9218819727627588E-3</v>
      </c>
      <c r="AC252" s="56">
        <f t="shared" si="209"/>
        <v>-2.5752399997145403E-2</v>
      </c>
      <c r="AD252" s="56">
        <f t="shared" si="210"/>
        <v>-2.0632967942594171E-2</v>
      </c>
      <c r="AE252" s="140">
        <f t="shared" si="211"/>
        <v>4.2571936612011882E-5</v>
      </c>
      <c r="AF252" s="56">
        <f t="shared" si="212"/>
        <v>-2.5752399997145403E-2</v>
      </c>
      <c r="AG252" s="69"/>
      <c r="AH252" s="56">
        <f t="shared" si="213"/>
        <v>-3.4674281969908162E-2</v>
      </c>
      <c r="AI252" s="56">
        <f t="shared" si="214"/>
        <v>1.2210508869816965</v>
      </c>
      <c r="AJ252" s="56">
        <f t="shared" si="215"/>
        <v>-0.99256649690035392</v>
      </c>
      <c r="AK252" s="56">
        <f t="shared" si="216"/>
        <v>-0.20145858314687271</v>
      </c>
      <c r="AL252" s="56">
        <f t="shared" si="217"/>
        <v>-0.73906008051589933</v>
      </c>
      <c r="AM252" s="56">
        <f t="shared" si="218"/>
        <v>-0.38732260068269392</v>
      </c>
      <c r="AN252" s="56">
        <f t="shared" si="236"/>
        <v>5.7288238953190724</v>
      </c>
      <c r="AO252" s="56">
        <f t="shared" si="236"/>
        <v>5.728857618344084</v>
      </c>
      <c r="AP252" s="56">
        <f t="shared" si="236"/>
        <v>5.7289902269996489</v>
      </c>
      <c r="AQ252" s="56">
        <f t="shared" si="236"/>
        <v>5.7295115769747769</v>
      </c>
      <c r="AR252" s="56">
        <f t="shared" si="236"/>
        <v>5.7315596352271498</v>
      </c>
      <c r="AS252" s="56">
        <f t="shared" si="236"/>
        <v>5.7395803936432515</v>
      </c>
      <c r="AT252" s="56">
        <f t="shared" si="236"/>
        <v>5.7706291317398488</v>
      </c>
      <c r="AU252" s="56">
        <f t="shared" si="219"/>
        <v>5.8862513522393254</v>
      </c>
      <c r="AV252" s="56"/>
      <c r="AW252" s="56"/>
      <c r="AX252" s="56"/>
      <c r="AY252" s="56"/>
      <c r="AZ252" s="56">
        <f t="shared" si="220"/>
        <v>1.2182017813828655E-6</v>
      </c>
      <c r="BA252" s="56">
        <f t="shared" si="221"/>
        <v>-1.7142693194980647E-2</v>
      </c>
      <c r="BB252" s="56">
        <f t="shared" si="222"/>
        <v>0.83461720302166309</v>
      </c>
      <c r="BC252" s="56">
        <f t="shared" si="223"/>
        <v>-0.77541469942180985</v>
      </c>
      <c r="BD252" s="56">
        <f t="shared" si="224"/>
        <v>-0.17392104663789887</v>
      </c>
      <c r="BE252" s="56">
        <f t="shared" si="225"/>
        <v>-2.3310357768889758</v>
      </c>
      <c r="BF252" s="56">
        <f t="shared" si="226"/>
        <v>-2.3308438214630685</v>
      </c>
      <c r="BG252" s="56">
        <f t="shared" si="237"/>
        <v>10.427410788466048</v>
      </c>
      <c r="BH252" s="56">
        <f t="shared" si="237"/>
        <v>10.427411686723081</v>
      </c>
      <c r="BI252" s="56">
        <f t="shared" si="237"/>
        <v>10.42740473108857</v>
      </c>
      <c r="BJ252" s="56">
        <f t="shared" si="237"/>
        <v>10.427458593877578</v>
      </c>
      <c r="BK252" s="56">
        <f t="shared" si="237"/>
        <v>10.427041611763309</v>
      </c>
      <c r="BL252" s="56">
        <f t="shared" si="237"/>
        <v>10.430276847956215</v>
      </c>
      <c r="BM252" s="56">
        <f t="shared" si="237"/>
        <v>10.40558952836467</v>
      </c>
      <c r="BN252" s="56">
        <f t="shared" si="227"/>
        <v>10.629704645970044</v>
      </c>
      <c r="BO252" s="56"/>
      <c r="BP252" s="56"/>
      <c r="BQ252" s="56"/>
      <c r="BR252" s="56"/>
      <c r="BS252" s="56"/>
      <c r="BT252" s="56"/>
      <c r="BU252" s="56"/>
      <c r="BV252" s="56"/>
      <c r="BW252" s="56"/>
      <c r="BX252" s="56"/>
      <c r="BY252" s="56"/>
      <c r="BZ252" s="56"/>
      <c r="CA252" s="56"/>
      <c r="CB252" s="56"/>
      <c r="CC252" s="56"/>
      <c r="CD252" s="56"/>
      <c r="CE252" s="56"/>
      <c r="CG252" s="56"/>
      <c r="CH252" s="56"/>
      <c r="CI252" s="56"/>
      <c r="CJ252" s="56"/>
      <c r="CK252" s="56"/>
      <c r="CL252" s="56"/>
      <c r="CM252" s="56"/>
      <c r="CN252" s="56"/>
      <c r="CO252" s="56"/>
      <c r="CP252" s="56"/>
      <c r="CQ252" s="56"/>
      <c r="CR252" s="56"/>
      <c r="CS252" s="56"/>
      <c r="CT252" s="56"/>
      <c r="CU252" s="56"/>
      <c r="CV252" s="56"/>
    </row>
    <row r="253" spans="1:100" s="62" customFormat="1" ht="12.95" customHeight="1" x14ac:dyDescent="0.2">
      <c r="A253" s="135" t="s">
        <v>37</v>
      </c>
      <c r="B253" s="57"/>
      <c r="C253" s="59">
        <v>46464.690999999999</v>
      </c>
      <c r="D253" s="59"/>
      <c r="E253" s="62">
        <f t="shared" si="200"/>
        <v>1520.9944199800805</v>
      </c>
      <c r="F253" s="73">
        <f t="shared" si="201"/>
        <v>1521</v>
      </c>
      <c r="G253" s="62">
        <f t="shared" si="202"/>
        <v>-1.4777799995499663E-2</v>
      </c>
      <c r="I253" s="62">
        <f t="shared" si="235"/>
        <v>-1.4777799995499663E-2</v>
      </c>
      <c r="P253" s="136"/>
      <c r="Q253" s="137">
        <f t="shared" si="203"/>
        <v>31446.190999999999</v>
      </c>
      <c r="R253" s="62">
        <f t="shared" si="238"/>
        <v>2.1838337270698984E-4</v>
      </c>
      <c r="S253" s="63">
        <v>0.1</v>
      </c>
      <c r="X253" s="138">
        <f t="shared" si="204"/>
        <v>5.6159959280343435E-6</v>
      </c>
      <c r="Y253" s="73">
        <f t="shared" si="205"/>
        <v>-2.2271794876759152E-2</v>
      </c>
      <c r="Z253" s="56">
        <f t="shared" si="206"/>
        <v>1521</v>
      </c>
      <c r="AA253" s="56">
        <f t="shared" si="207"/>
        <v>-5.0832885453148194E-3</v>
      </c>
      <c r="AB253" s="56">
        <f t="shared" si="208"/>
        <v>1.989286835606157E-2</v>
      </c>
      <c r="AC253" s="56">
        <f t="shared" si="209"/>
        <v>-1.4777799995499663E-2</v>
      </c>
      <c r="AD253" s="56">
        <f t="shared" si="210"/>
        <v>-9.6945114501848437E-3</v>
      </c>
      <c r="AE253" s="140">
        <f t="shared" si="211"/>
        <v>9.3983552257765049E-6</v>
      </c>
      <c r="AF253" s="56">
        <f t="shared" si="212"/>
        <v>-1.4777799995499663E-2</v>
      </c>
      <c r="AG253" s="69"/>
      <c r="AH253" s="56">
        <f t="shared" si="213"/>
        <v>-3.4670668351561233E-2</v>
      </c>
      <c r="AI253" s="56">
        <f t="shared" si="214"/>
        <v>1.2216892775819905</v>
      </c>
      <c r="AJ253" s="56">
        <f t="shared" si="215"/>
        <v>-0.99294782820642025</v>
      </c>
      <c r="AK253" s="56">
        <f t="shared" si="216"/>
        <v>-0.20075587055953129</v>
      </c>
      <c r="AL253" s="56">
        <f t="shared" si="217"/>
        <v>-0.73588570396955433</v>
      </c>
      <c r="AM253" s="56">
        <f t="shared" si="218"/>
        <v>-0.3854984242219413</v>
      </c>
      <c r="AN253" s="56">
        <f t="shared" si="236"/>
        <v>5.7313039612847332</v>
      </c>
      <c r="AO253" s="56">
        <f t="shared" si="236"/>
        <v>5.7313378229332859</v>
      </c>
      <c r="AP253" s="56">
        <f t="shared" si="236"/>
        <v>5.7314707729859142</v>
      </c>
      <c r="AQ253" s="56">
        <f t="shared" si="236"/>
        <v>5.7319926659419114</v>
      </c>
      <c r="AR253" s="56">
        <f t="shared" si="236"/>
        <v>5.7340397316756802</v>
      </c>
      <c r="AS253" s="56">
        <f t="shared" si="236"/>
        <v>5.7420445596093206</v>
      </c>
      <c r="AT253" s="56">
        <f t="shared" si="236"/>
        <v>5.7729881804625816</v>
      </c>
      <c r="AU253" s="56">
        <f t="shared" si="219"/>
        <v>5.8881002324678402</v>
      </c>
      <c r="AV253" s="56"/>
      <c r="AW253" s="56"/>
      <c r="AX253" s="56"/>
      <c r="AY253" s="56"/>
      <c r="AZ253" s="56">
        <f t="shared" si="220"/>
        <v>5.6159959280343435E-6</v>
      </c>
      <c r="BA253" s="56">
        <f t="shared" si="221"/>
        <v>-1.7188506331444333E-2</v>
      </c>
      <c r="BB253" s="56">
        <f t="shared" si="222"/>
        <v>0.8353735905554911</v>
      </c>
      <c r="BC253" s="56">
        <f t="shared" si="223"/>
        <v>-0.77814794526190945</v>
      </c>
      <c r="BD253" s="56">
        <f t="shared" si="224"/>
        <v>-0.17463718193273994</v>
      </c>
      <c r="BE253" s="56">
        <f t="shared" si="225"/>
        <v>-2.326695690874474</v>
      </c>
      <c r="BF253" s="56">
        <f t="shared" si="226"/>
        <v>-2.3169545280474551</v>
      </c>
      <c r="BG253" s="56">
        <f t="shared" si="237"/>
        <v>10.432456612006531</v>
      </c>
      <c r="BH253" s="56">
        <f t="shared" si="237"/>
        <v>10.432457468072664</v>
      </c>
      <c r="BI253" s="56">
        <f t="shared" si="237"/>
        <v>10.432450786243123</v>
      </c>
      <c r="BJ253" s="56">
        <f t="shared" si="237"/>
        <v>10.432502941622671</v>
      </c>
      <c r="BK253" s="56">
        <f t="shared" si="237"/>
        <v>10.432095954377411</v>
      </c>
      <c r="BL253" s="56">
        <f t="shared" si="237"/>
        <v>10.43527882230685</v>
      </c>
      <c r="BM253" s="56">
        <f t="shared" si="237"/>
        <v>10.410799047744712</v>
      </c>
      <c r="BN253" s="56">
        <f t="shared" si="227"/>
        <v>10.635399504849353</v>
      </c>
      <c r="BO253" s="56"/>
      <c r="BP253" s="56"/>
      <c r="BQ253" s="56"/>
      <c r="BR253" s="56"/>
      <c r="BS253" s="56"/>
      <c r="BT253" s="56"/>
      <c r="BU253" s="56"/>
      <c r="BV253" s="56"/>
      <c r="BW253" s="56"/>
      <c r="BX253" s="56"/>
      <c r="BY253" s="56"/>
      <c r="BZ253" s="56"/>
      <c r="CA253" s="56"/>
      <c r="CB253" s="56"/>
      <c r="CC253" s="56"/>
      <c r="CD253" s="56"/>
      <c r="CE253" s="56"/>
      <c r="CG253" s="56"/>
      <c r="CH253" s="56"/>
      <c r="CI253" s="56"/>
      <c r="CJ253" s="56"/>
      <c r="CK253" s="56"/>
      <c r="CL253" s="56"/>
      <c r="CM253" s="56"/>
      <c r="CN253" s="56"/>
      <c r="CO253" s="56"/>
      <c r="CP253" s="56"/>
      <c r="CQ253" s="56"/>
      <c r="CR253" s="56"/>
      <c r="CS253" s="56"/>
      <c r="CT253" s="56"/>
      <c r="CU253" s="56"/>
      <c r="CV253" s="56"/>
    </row>
    <row r="254" spans="1:100" s="62" customFormat="1" ht="12.95" customHeight="1" x14ac:dyDescent="0.2">
      <c r="A254" s="135" t="s">
        <v>37</v>
      </c>
      <c r="B254" s="57"/>
      <c r="C254" s="59">
        <v>46472.627999999997</v>
      </c>
      <c r="D254" s="59"/>
      <c r="E254" s="62">
        <f t="shared" si="200"/>
        <v>1523.9913896310516</v>
      </c>
      <c r="F254" s="73">
        <f t="shared" si="201"/>
        <v>1524</v>
      </c>
      <c r="G254" s="62">
        <f t="shared" si="202"/>
        <v>-2.2803200001362711E-2</v>
      </c>
      <c r="I254" s="62">
        <f t="shared" si="235"/>
        <v>-2.2803200001362711E-2</v>
      </c>
      <c r="P254" s="136"/>
      <c r="Q254" s="137">
        <f t="shared" si="203"/>
        <v>31454.127999999997</v>
      </c>
      <c r="R254" s="62">
        <f t="shared" si="238"/>
        <v>5.199859303021484E-4</v>
      </c>
      <c r="S254" s="63">
        <v>0.1</v>
      </c>
      <c r="X254" s="138">
        <f t="shared" si="204"/>
        <v>2.7286232370124895E-8</v>
      </c>
      <c r="Y254" s="73">
        <f t="shared" si="205"/>
        <v>-2.228083774803534E-2</v>
      </c>
      <c r="Z254" s="56">
        <f t="shared" si="206"/>
        <v>1524</v>
      </c>
      <c r="AA254" s="56">
        <f t="shared" si="207"/>
        <v>-5.0469148801707484E-3</v>
      </c>
      <c r="AB254" s="56">
        <f t="shared" si="208"/>
        <v>1.1863639429456223E-2</v>
      </c>
      <c r="AC254" s="56">
        <f t="shared" si="209"/>
        <v>-2.2803200001362711E-2</v>
      </c>
      <c r="AD254" s="56">
        <f t="shared" si="210"/>
        <v>-1.7756285121191963E-2</v>
      </c>
      <c r="AE254" s="140">
        <f t="shared" si="211"/>
        <v>3.1528566130506305E-5</v>
      </c>
      <c r="AF254" s="56">
        <f t="shared" si="212"/>
        <v>-2.2803200001362711E-2</v>
      </c>
      <c r="AG254" s="69"/>
      <c r="AH254" s="56">
        <f t="shared" si="213"/>
        <v>-3.4666839430818934E-2</v>
      </c>
      <c r="AI254" s="56">
        <f t="shared" si="214"/>
        <v>1.2223260973717254</v>
      </c>
      <c r="AJ254" s="56">
        <f t="shared" si="215"/>
        <v>-0.99331953640793291</v>
      </c>
      <c r="AK254" s="56">
        <f t="shared" si="216"/>
        <v>-0.20005039811607039</v>
      </c>
      <c r="AL254" s="56">
        <f t="shared" si="217"/>
        <v>-0.73270801288218734</v>
      </c>
      <c r="AM254" s="56">
        <f t="shared" si="218"/>
        <v>-0.38367457744190697</v>
      </c>
      <c r="AN254" s="56">
        <f t="shared" si="236"/>
        <v>5.7337853214499477</v>
      </c>
      <c r="AO254" s="56">
        <f t="shared" si="236"/>
        <v>5.7338193200233007</v>
      </c>
      <c r="AP254" s="56">
        <f t="shared" si="236"/>
        <v>5.7339526044840401</v>
      </c>
      <c r="AQ254" s="56">
        <f t="shared" si="236"/>
        <v>5.7344750141734826</v>
      </c>
      <c r="AR254" s="56">
        <f t="shared" si="236"/>
        <v>5.7365209986687979</v>
      </c>
      <c r="AS254" s="56">
        <f t="shared" si="236"/>
        <v>5.7445096412251218</v>
      </c>
      <c r="AT254" s="56">
        <f t="shared" si="236"/>
        <v>5.7753476226794174</v>
      </c>
      <c r="AU254" s="56">
        <f t="shared" si="219"/>
        <v>5.889949112696355</v>
      </c>
      <c r="AV254" s="56"/>
      <c r="AW254" s="56"/>
      <c r="AX254" s="56"/>
      <c r="AY254" s="56"/>
      <c r="AZ254" s="56">
        <f t="shared" si="220"/>
        <v>2.7286232370124895E-8</v>
      </c>
      <c r="BA254" s="56">
        <f t="shared" si="221"/>
        <v>-1.7233922867864591E-2</v>
      </c>
      <c r="BB254" s="56">
        <f t="shared" si="222"/>
        <v>0.83613446250723589</v>
      </c>
      <c r="BC254" s="56">
        <f t="shared" si="223"/>
        <v>-0.780871462309777</v>
      </c>
      <c r="BD254" s="56">
        <f t="shared" si="224"/>
        <v>-0.17535132056020428</v>
      </c>
      <c r="BE254" s="56">
        <f t="shared" si="225"/>
        <v>-2.322347715168751</v>
      </c>
      <c r="BF254" s="56">
        <f t="shared" si="226"/>
        <v>-2.3031793327960872</v>
      </c>
      <c r="BG254" s="56">
        <f t="shared" si="237"/>
        <v>10.437507019658767</v>
      </c>
      <c r="BH254" s="56">
        <f t="shared" si="237"/>
        <v>10.437507834967521</v>
      </c>
      <c r="BI254" s="56">
        <f t="shared" si="237"/>
        <v>10.437501419857325</v>
      </c>
      <c r="BJ254" s="56">
        <f t="shared" si="237"/>
        <v>10.437551897778922</v>
      </c>
      <c r="BK254" s="56">
        <f t="shared" si="237"/>
        <v>10.43715481754894</v>
      </c>
      <c r="BL254" s="56">
        <f t="shared" si="237"/>
        <v>10.440285270333748</v>
      </c>
      <c r="BM254" s="56">
        <f t="shared" si="237"/>
        <v>10.416015851216299</v>
      </c>
      <c r="BN254" s="56">
        <f t="shared" si="227"/>
        <v>10.641094363728664</v>
      </c>
      <c r="BO254" s="56"/>
      <c r="BP254" s="56"/>
      <c r="BQ254" s="56"/>
      <c r="BR254" s="56"/>
      <c r="BS254" s="56"/>
      <c r="BT254" s="56"/>
      <c r="BU254" s="56"/>
      <c r="BV254" s="56"/>
      <c r="BW254" s="56"/>
      <c r="BX254" s="56"/>
      <c r="BY254" s="56"/>
      <c r="BZ254" s="56"/>
      <c r="CA254" s="56"/>
      <c r="CB254" s="56"/>
      <c r="CC254" s="56"/>
      <c r="CD254" s="56"/>
      <c r="CE254" s="56"/>
      <c r="CG254" s="56"/>
      <c r="CH254" s="56"/>
      <c r="CI254" s="56"/>
      <c r="CJ254" s="56"/>
      <c r="CK254" s="56"/>
      <c r="CL254" s="56"/>
      <c r="CM254" s="56"/>
      <c r="CN254" s="56"/>
      <c r="CO254" s="56"/>
      <c r="CP254" s="56"/>
      <c r="CQ254" s="56"/>
      <c r="CR254" s="56"/>
      <c r="CS254" s="56"/>
      <c r="CT254" s="56"/>
      <c r="CU254" s="56"/>
      <c r="CV254" s="56"/>
    </row>
    <row r="255" spans="1:100" s="62" customFormat="1" ht="12.95" customHeight="1" x14ac:dyDescent="0.2">
      <c r="A255" s="135" t="s">
        <v>37</v>
      </c>
      <c r="B255" s="57"/>
      <c r="C255" s="59">
        <v>46472.631999999998</v>
      </c>
      <c r="D255" s="59"/>
      <c r="E255" s="62">
        <f t="shared" si="200"/>
        <v>1523.9929000101126</v>
      </c>
      <c r="F255" s="73">
        <f t="shared" si="201"/>
        <v>1524</v>
      </c>
      <c r="G255" s="62">
        <f t="shared" si="202"/>
        <v>-1.8803200000547804E-2</v>
      </c>
      <c r="I255" s="62">
        <f t="shared" si="235"/>
        <v>-1.8803200000547804E-2</v>
      </c>
      <c r="P255" s="136"/>
      <c r="Q255" s="137">
        <f t="shared" si="203"/>
        <v>31454.131999999998</v>
      </c>
      <c r="R255" s="62">
        <f t="shared" si="238"/>
        <v>3.5356033026060093E-4</v>
      </c>
      <c r="S255" s="63">
        <v>0.1</v>
      </c>
      <c r="X255" s="138">
        <f t="shared" si="204"/>
        <v>1.2093964302750182E-6</v>
      </c>
      <c r="Y255" s="73">
        <f t="shared" si="205"/>
        <v>-2.228083774803534E-2</v>
      </c>
      <c r="Z255" s="56">
        <f t="shared" si="206"/>
        <v>1524</v>
      </c>
      <c r="AA255" s="56">
        <f t="shared" si="207"/>
        <v>-5.0469148801707484E-3</v>
      </c>
      <c r="AB255" s="56">
        <f t="shared" si="208"/>
        <v>1.586363943027113E-2</v>
      </c>
      <c r="AC255" s="56">
        <f t="shared" si="209"/>
        <v>-1.8803200000547804E-2</v>
      </c>
      <c r="AD255" s="56">
        <f t="shared" si="210"/>
        <v>-1.3756285120377056E-2</v>
      </c>
      <c r="AE255" s="140">
        <f t="shared" si="211"/>
        <v>1.8923538031310719E-5</v>
      </c>
      <c r="AF255" s="56">
        <f t="shared" si="212"/>
        <v>-1.8803200000547804E-2</v>
      </c>
      <c r="AG255" s="69"/>
      <c r="AH255" s="56">
        <f t="shared" si="213"/>
        <v>-3.4666839430818934E-2</v>
      </c>
      <c r="AI255" s="56">
        <f t="shared" si="214"/>
        <v>1.2223260973717254</v>
      </c>
      <c r="AJ255" s="56">
        <f t="shared" si="215"/>
        <v>-0.99331953640793291</v>
      </c>
      <c r="AK255" s="56">
        <f t="shared" si="216"/>
        <v>-0.20005039811607039</v>
      </c>
      <c r="AL255" s="56">
        <f t="shared" si="217"/>
        <v>-0.73270801288218734</v>
      </c>
      <c r="AM255" s="56">
        <f t="shared" si="218"/>
        <v>-0.38367457744190697</v>
      </c>
      <c r="AN255" s="56">
        <f t="shared" si="236"/>
        <v>5.7337853214499477</v>
      </c>
      <c r="AO255" s="56">
        <f t="shared" si="236"/>
        <v>5.7338193200233007</v>
      </c>
      <c r="AP255" s="56">
        <f t="shared" si="236"/>
        <v>5.7339526044840401</v>
      </c>
      <c r="AQ255" s="56">
        <f t="shared" si="236"/>
        <v>5.7344750141734826</v>
      </c>
      <c r="AR255" s="56">
        <f t="shared" si="236"/>
        <v>5.7365209986687979</v>
      </c>
      <c r="AS255" s="56">
        <f t="shared" si="236"/>
        <v>5.7445096412251218</v>
      </c>
      <c r="AT255" s="56">
        <f t="shared" si="236"/>
        <v>5.7753476226794174</v>
      </c>
      <c r="AU255" s="56">
        <f t="shared" si="219"/>
        <v>5.889949112696355</v>
      </c>
      <c r="AV255" s="56"/>
      <c r="AW255" s="56"/>
      <c r="AX255" s="56"/>
      <c r="AY255" s="56"/>
      <c r="AZ255" s="56">
        <f t="shared" si="220"/>
        <v>1.2093964302750182E-6</v>
      </c>
      <c r="BA255" s="56">
        <f t="shared" si="221"/>
        <v>-1.7233922867864591E-2</v>
      </c>
      <c r="BB255" s="56">
        <f t="shared" si="222"/>
        <v>0.83613446250723589</v>
      </c>
      <c r="BC255" s="56">
        <f t="shared" si="223"/>
        <v>-0.780871462309777</v>
      </c>
      <c r="BD255" s="56">
        <f t="shared" si="224"/>
        <v>-0.17535132056020428</v>
      </c>
      <c r="BE255" s="56">
        <f t="shared" si="225"/>
        <v>-2.322347715168751</v>
      </c>
      <c r="BF255" s="56">
        <f t="shared" si="226"/>
        <v>-2.3031793327960872</v>
      </c>
      <c r="BG255" s="56">
        <f t="shared" si="237"/>
        <v>10.437507019658767</v>
      </c>
      <c r="BH255" s="56">
        <f t="shared" si="237"/>
        <v>10.437507834967521</v>
      </c>
      <c r="BI255" s="56">
        <f t="shared" si="237"/>
        <v>10.437501419857325</v>
      </c>
      <c r="BJ255" s="56">
        <f t="shared" si="237"/>
        <v>10.437551897778922</v>
      </c>
      <c r="BK255" s="56">
        <f t="shared" si="237"/>
        <v>10.43715481754894</v>
      </c>
      <c r="BL255" s="56">
        <f t="shared" si="237"/>
        <v>10.440285270333748</v>
      </c>
      <c r="BM255" s="56">
        <f t="shared" si="237"/>
        <v>10.416015851216299</v>
      </c>
      <c r="BN255" s="56">
        <f t="shared" si="227"/>
        <v>10.641094363728664</v>
      </c>
      <c r="BO255" s="56"/>
      <c r="BP255" s="56"/>
      <c r="BQ255" s="56"/>
      <c r="BR255" s="56"/>
      <c r="BS255" s="56"/>
      <c r="BT255" s="56"/>
      <c r="BU255" s="56"/>
      <c r="BV255" s="56"/>
      <c r="BW255" s="56"/>
      <c r="BX255" s="56"/>
      <c r="BY255" s="56"/>
      <c r="BZ255" s="56"/>
      <c r="CA255" s="56"/>
      <c r="CB255" s="56"/>
      <c r="CC255" s="56"/>
      <c r="CD255" s="56"/>
      <c r="CE255" s="56"/>
      <c r="CG255" s="56"/>
      <c r="CH255" s="56"/>
      <c r="CI255" s="56"/>
      <c r="CJ255" s="56"/>
      <c r="CK255" s="56"/>
      <c r="CL255" s="56"/>
      <c r="CM255" s="56"/>
      <c r="CN255" s="56"/>
      <c r="CO255" s="56"/>
      <c r="CP255" s="56"/>
      <c r="CQ255" s="56"/>
      <c r="CR255" s="56"/>
      <c r="CS255" s="56"/>
      <c r="CT255" s="56"/>
      <c r="CU255" s="56"/>
      <c r="CV255" s="56"/>
    </row>
    <row r="256" spans="1:100" s="62" customFormat="1" ht="12.95" customHeight="1" x14ac:dyDescent="0.2">
      <c r="A256" s="135" t="s">
        <v>37</v>
      </c>
      <c r="B256" s="57"/>
      <c r="C256" s="59">
        <v>46713.631000000001</v>
      </c>
      <c r="D256" s="59"/>
      <c r="E256" s="62">
        <f t="shared" si="200"/>
        <v>1614.9928608157772</v>
      </c>
      <c r="F256" s="73">
        <f t="shared" si="201"/>
        <v>1615</v>
      </c>
      <c r="G256" s="62">
        <f t="shared" si="202"/>
        <v>-1.8906999997852836E-2</v>
      </c>
      <c r="I256" s="62">
        <f t="shared" si="235"/>
        <v>-1.8906999997852836E-2</v>
      </c>
      <c r="P256" s="136"/>
      <c r="Q256" s="137">
        <f t="shared" si="203"/>
        <v>31695.131000000001</v>
      </c>
      <c r="R256" s="62">
        <f t="shared" si="238"/>
        <v>3.5747464891880713E-4</v>
      </c>
      <c r="S256" s="63">
        <v>0.1</v>
      </c>
      <c r="X256" s="138">
        <f t="shared" si="204"/>
        <v>1.1140981577628523E-6</v>
      </c>
      <c r="Y256" s="73">
        <f t="shared" si="205"/>
        <v>-2.2244810893878631E-2</v>
      </c>
      <c r="Z256" s="56">
        <f t="shared" si="206"/>
        <v>1615</v>
      </c>
      <c r="AA256" s="56">
        <f t="shared" si="207"/>
        <v>-3.8327365669906695E-3</v>
      </c>
      <c r="AB256" s="56">
        <f t="shared" si="208"/>
        <v>1.5539910419090502E-2</v>
      </c>
      <c r="AC256" s="56">
        <f t="shared" si="209"/>
        <v>-1.8906999997852836E-2</v>
      </c>
      <c r="AD256" s="56">
        <f t="shared" si="210"/>
        <v>-1.5074263430862166E-2</v>
      </c>
      <c r="AE256" s="140">
        <f t="shared" si="211"/>
        <v>2.2723341798302842E-5</v>
      </c>
      <c r="AF256" s="56">
        <f t="shared" si="212"/>
        <v>-1.8906999997852836E-2</v>
      </c>
      <c r="AG256" s="69"/>
      <c r="AH256" s="56">
        <f t="shared" si="213"/>
        <v>-3.4446910416943338E-2</v>
      </c>
      <c r="AI256" s="56">
        <f t="shared" si="214"/>
        <v>1.2408202152358401</v>
      </c>
      <c r="AJ256" s="56">
        <f t="shared" si="215"/>
        <v>-0.99984290687596311</v>
      </c>
      <c r="AK256" s="56">
        <f t="shared" si="216"/>
        <v>-0.17735467090748933</v>
      </c>
      <c r="AL256" s="56">
        <f t="shared" si="217"/>
        <v>-0.63477962144312672</v>
      </c>
      <c r="AM256" s="56">
        <f t="shared" si="218"/>
        <v>-0.32849506473129875</v>
      </c>
      <c r="AN256" s="56">
        <f t="shared" si="236"/>
        <v>5.8096506561521171</v>
      </c>
      <c r="AO256" s="56">
        <f t="shared" si="236"/>
        <v>5.8096878507773146</v>
      </c>
      <c r="AP256" s="56">
        <f t="shared" si="236"/>
        <v>5.8098275831578166</v>
      </c>
      <c r="AQ256" s="56">
        <f t="shared" si="236"/>
        <v>5.8103524389980103</v>
      </c>
      <c r="AR256" s="56">
        <f t="shared" si="236"/>
        <v>5.8123226202305203</v>
      </c>
      <c r="AS256" s="56">
        <f t="shared" si="236"/>
        <v>5.8197006998617278</v>
      </c>
      <c r="AT256" s="56">
        <f t="shared" si="236"/>
        <v>5.8470953789820275</v>
      </c>
      <c r="AU256" s="56">
        <f t="shared" si="219"/>
        <v>5.9460318129613041</v>
      </c>
      <c r="AV256" s="56"/>
      <c r="AW256" s="56"/>
      <c r="AX256" s="56"/>
      <c r="AY256" s="56"/>
      <c r="AZ256" s="56">
        <f t="shared" si="220"/>
        <v>1.1140981577628523E-6</v>
      </c>
      <c r="BA256" s="56">
        <f t="shared" si="221"/>
        <v>-1.8412074326887962E-2</v>
      </c>
      <c r="BB256" s="56">
        <f t="shared" si="222"/>
        <v>0.86140699503351126</v>
      </c>
      <c r="BC256" s="56">
        <f t="shared" si="223"/>
        <v>-0.8583185056024959</v>
      </c>
      <c r="BD256" s="56">
        <f t="shared" si="224"/>
        <v>-0.19593871229126422</v>
      </c>
      <c r="BE256" s="56">
        <f t="shared" si="225"/>
        <v>-2.186423728839185</v>
      </c>
      <c r="BF256" s="56">
        <f t="shared" si="226"/>
        <v>-1.9322011487128057</v>
      </c>
      <c r="BG256" s="56">
        <f t="shared" si="237"/>
        <v>10.593022935716172</v>
      </c>
      <c r="BH256" s="56">
        <f t="shared" si="237"/>
        <v>10.593023060162968</v>
      </c>
      <c r="BI256" s="56">
        <f t="shared" si="237"/>
        <v>10.593021736601676</v>
      </c>
      <c r="BJ256" s="56">
        <f t="shared" si="237"/>
        <v>10.593035813627123</v>
      </c>
      <c r="BK256" s="56">
        <f t="shared" si="237"/>
        <v>10.592886118184794</v>
      </c>
      <c r="BL256" s="56">
        <f t="shared" si="237"/>
        <v>10.594480688816622</v>
      </c>
      <c r="BM256" s="56">
        <f t="shared" si="237"/>
        <v>10.577790871187986</v>
      </c>
      <c r="BN256" s="56">
        <f t="shared" si="227"/>
        <v>10.813838416401065</v>
      </c>
      <c r="BO256" s="56"/>
      <c r="BP256" s="56"/>
      <c r="BQ256" s="56"/>
      <c r="BR256" s="56"/>
      <c r="BS256" s="56"/>
      <c r="BT256" s="56"/>
      <c r="BU256" s="56"/>
      <c r="BV256" s="56"/>
      <c r="BW256" s="56"/>
      <c r="BX256" s="56"/>
      <c r="BY256" s="56"/>
      <c r="BZ256" s="56"/>
      <c r="CA256" s="56"/>
      <c r="CB256" s="56"/>
      <c r="CC256" s="56"/>
      <c r="CD256" s="56"/>
      <c r="CE256" s="56"/>
      <c r="CG256" s="56"/>
      <c r="CH256" s="56"/>
      <c r="CI256" s="56"/>
      <c r="CJ256" s="56"/>
      <c r="CK256" s="56"/>
      <c r="CL256" s="56"/>
      <c r="CM256" s="56"/>
      <c r="CN256" s="56"/>
      <c r="CO256" s="56"/>
      <c r="CP256" s="56"/>
      <c r="CQ256" s="56"/>
      <c r="CR256" s="56"/>
      <c r="CS256" s="56"/>
      <c r="CT256" s="56"/>
      <c r="CU256" s="56"/>
      <c r="CV256" s="56"/>
    </row>
    <row r="257" spans="1:100" s="62" customFormat="1" ht="12.95" customHeight="1" x14ac:dyDescent="0.2">
      <c r="A257" s="141" t="s">
        <v>101</v>
      </c>
      <c r="C257" s="59">
        <v>46745.408000000003</v>
      </c>
      <c r="D257" s="59"/>
      <c r="E257" s="62">
        <f t="shared" si="200"/>
        <v>1626.9916896678544</v>
      </c>
      <c r="F257" s="73">
        <f t="shared" si="201"/>
        <v>1627</v>
      </c>
      <c r="G257" s="62">
        <f t="shared" si="202"/>
        <v>-2.2008599997207057E-2</v>
      </c>
      <c r="I257" s="62">
        <f t="shared" si="235"/>
        <v>-2.2008599997207057E-2</v>
      </c>
      <c r="P257" s="136"/>
      <c r="Q257" s="137">
        <f t="shared" si="203"/>
        <v>31726.908000000003</v>
      </c>
      <c r="R257" s="62">
        <f t="shared" si="238"/>
        <v>4.8437847383706246E-4</v>
      </c>
      <c r="S257" s="63">
        <v>0.1</v>
      </c>
      <c r="X257" s="138">
        <f t="shared" si="204"/>
        <v>3.4089286360003608E-9</v>
      </c>
      <c r="Y257" s="73">
        <f t="shared" si="205"/>
        <v>-2.2193232839247696E-2</v>
      </c>
      <c r="Z257" s="56">
        <f t="shared" si="206"/>
        <v>1627</v>
      </c>
      <c r="AA257" s="56">
        <f t="shared" si="207"/>
        <v>-3.6563963686699827E-3</v>
      </c>
      <c r="AB257" s="56">
        <f t="shared" si="208"/>
        <v>1.2394099960303204E-2</v>
      </c>
      <c r="AC257" s="56">
        <f t="shared" si="209"/>
        <v>-2.2008599997207057E-2</v>
      </c>
      <c r="AD257" s="56">
        <f t="shared" si="210"/>
        <v>-1.8352203628537074E-2</v>
      </c>
      <c r="AE257" s="140">
        <f t="shared" si="211"/>
        <v>3.3680337802328938E-5</v>
      </c>
      <c r="AF257" s="56">
        <f t="shared" si="212"/>
        <v>-2.2008599997207057E-2</v>
      </c>
      <c r="AG257" s="69"/>
      <c r="AH257" s="56">
        <f t="shared" si="213"/>
        <v>-3.440269995751026E-2</v>
      </c>
      <c r="AI257" s="56">
        <f t="shared" si="214"/>
        <v>1.2431279616126012</v>
      </c>
      <c r="AJ257" s="56">
        <f t="shared" si="215"/>
        <v>-0.99998943804255891</v>
      </c>
      <c r="AK257" s="56">
        <f t="shared" si="216"/>
        <v>-0.17417763817735524</v>
      </c>
      <c r="AL257" s="56">
        <f t="shared" si="217"/>
        <v>-0.62165016980656929</v>
      </c>
      <c r="AM257" s="56">
        <f t="shared" si="218"/>
        <v>-0.32123749241805405</v>
      </c>
      <c r="AN257" s="56">
        <f t="shared" si="236"/>
        <v>5.81973819189799</v>
      </c>
      <c r="AO257" s="56">
        <f t="shared" si="236"/>
        <v>5.8197756468700321</v>
      </c>
      <c r="AP257" s="56">
        <f t="shared" si="236"/>
        <v>5.8199156409791009</v>
      </c>
      <c r="AQ257" s="56">
        <f t="shared" si="236"/>
        <v>5.820438805318199</v>
      </c>
      <c r="AR257" s="56">
        <f t="shared" si="236"/>
        <v>5.8223926879534487</v>
      </c>
      <c r="AS257" s="56">
        <f t="shared" si="236"/>
        <v>5.8296732943273177</v>
      </c>
      <c r="AT257" s="56">
        <f t="shared" si="236"/>
        <v>5.8565809142615777</v>
      </c>
      <c r="AU257" s="56">
        <f t="shared" si="219"/>
        <v>5.9534273338753634</v>
      </c>
      <c r="AV257" s="56"/>
      <c r="AW257" s="56"/>
      <c r="AX257" s="56"/>
      <c r="AY257" s="56"/>
      <c r="AZ257" s="56">
        <f t="shared" si="220"/>
        <v>3.4089286360003608E-9</v>
      </c>
      <c r="BA257" s="56">
        <f t="shared" si="221"/>
        <v>-1.8536836470577713E-2</v>
      </c>
      <c r="BB257" s="56">
        <f t="shared" si="222"/>
        <v>0.86506614160542394</v>
      </c>
      <c r="BC257" s="56">
        <f t="shared" si="223"/>
        <v>-0.86769073737088298</v>
      </c>
      <c r="BD257" s="56">
        <f t="shared" si="224"/>
        <v>-0.19847633072674559</v>
      </c>
      <c r="BE257" s="56">
        <f t="shared" si="225"/>
        <v>-2.1678694588589611</v>
      </c>
      <c r="BF257" s="56">
        <f t="shared" si="226"/>
        <v>-1.8890608115421594</v>
      </c>
      <c r="BG257" s="56">
        <f t="shared" si="237"/>
        <v>10.61388870039116</v>
      </c>
      <c r="BH257" s="56">
        <f t="shared" si="237"/>
        <v>10.613888790431256</v>
      </c>
      <c r="BI257" s="56">
        <f t="shared" si="237"/>
        <v>10.613887783232594</v>
      </c>
      <c r="BJ257" s="56">
        <f t="shared" si="237"/>
        <v>10.613899050014266</v>
      </c>
      <c r="BK257" s="56">
        <f t="shared" si="237"/>
        <v>10.613773034928016</v>
      </c>
      <c r="BL257" s="56">
        <f t="shared" si="237"/>
        <v>10.615184731487018</v>
      </c>
      <c r="BM257" s="56">
        <f t="shared" si="237"/>
        <v>10.599643530817065</v>
      </c>
      <c r="BN257" s="56">
        <f t="shared" si="227"/>
        <v>10.836617851918305</v>
      </c>
      <c r="BO257" s="56"/>
      <c r="BP257" s="56"/>
      <c r="BQ257" s="56"/>
      <c r="BR257" s="56"/>
      <c r="BS257" s="56"/>
      <c r="BT257" s="56"/>
      <c r="BU257" s="56"/>
      <c r="BV257" s="56"/>
      <c r="BW257" s="56"/>
      <c r="BX257" s="56"/>
      <c r="BY257" s="56"/>
      <c r="BZ257" s="56"/>
      <c r="CA257" s="56"/>
      <c r="CB257" s="56"/>
      <c r="CC257" s="56"/>
      <c r="CD257" s="56"/>
      <c r="CE257" s="56"/>
      <c r="CG257" s="56"/>
      <c r="CH257" s="56"/>
      <c r="CI257" s="56"/>
      <c r="CJ257" s="56"/>
      <c r="CK257" s="56"/>
      <c r="CL257" s="56"/>
      <c r="CM257" s="56"/>
      <c r="CN257" s="56"/>
      <c r="CO257" s="56"/>
      <c r="CP257" s="56"/>
      <c r="CQ257" s="56"/>
      <c r="CR257" s="56"/>
      <c r="CS257" s="56"/>
      <c r="CT257" s="56"/>
      <c r="CU257" s="56"/>
      <c r="CV257" s="56"/>
    </row>
    <row r="258" spans="1:100" s="62" customFormat="1" ht="12.95" customHeight="1" x14ac:dyDescent="0.2">
      <c r="A258" s="141" t="s">
        <v>101</v>
      </c>
      <c r="C258" s="59">
        <v>46766.597999999998</v>
      </c>
      <c r="D258" s="59"/>
      <c r="E258" s="62">
        <f t="shared" si="200"/>
        <v>1634.9929227413174</v>
      </c>
      <c r="F258" s="73">
        <f t="shared" si="201"/>
        <v>1635</v>
      </c>
      <c r="G258" s="62">
        <f t="shared" si="202"/>
        <v>-1.8743000000540633E-2</v>
      </c>
      <c r="I258" s="62">
        <f t="shared" si="235"/>
        <v>-1.8743000000540633E-2</v>
      </c>
      <c r="P258" s="136"/>
      <c r="Q258" s="137">
        <f t="shared" si="203"/>
        <v>31748.097999999998</v>
      </c>
      <c r="R258" s="62">
        <f t="shared" si="238"/>
        <v>3.5130004902026617E-4</v>
      </c>
      <c r="S258" s="63">
        <v>0.1</v>
      </c>
      <c r="X258" s="138">
        <f t="shared" si="204"/>
        <v>1.1624788064043675E-6</v>
      </c>
      <c r="Y258" s="73">
        <f t="shared" si="205"/>
        <v>-2.2152514344848877E-2</v>
      </c>
      <c r="Z258" s="56">
        <f t="shared" si="206"/>
        <v>1635</v>
      </c>
      <c r="AA258" s="56">
        <f t="shared" si="207"/>
        <v>-3.5367095282491344E-3</v>
      </c>
      <c r="AB258" s="56">
        <f t="shared" si="208"/>
        <v>1.5628231640360854E-2</v>
      </c>
      <c r="AC258" s="56">
        <f t="shared" si="209"/>
        <v>-1.8743000000540633E-2</v>
      </c>
      <c r="AD258" s="56">
        <f t="shared" si="210"/>
        <v>-1.5206290472291498E-2</v>
      </c>
      <c r="AE258" s="140">
        <f t="shared" si="211"/>
        <v>2.3123126992770319E-5</v>
      </c>
      <c r="AF258" s="56">
        <f t="shared" si="212"/>
        <v>-1.8743000000540633E-2</v>
      </c>
      <c r="AG258" s="69"/>
      <c r="AH258" s="56">
        <f t="shared" si="213"/>
        <v>-3.4371231640901487E-2</v>
      </c>
      <c r="AI258" s="56">
        <f t="shared" si="214"/>
        <v>1.2446478384532178</v>
      </c>
      <c r="AJ258" s="56">
        <f t="shared" si="215"/>
        <v>-0.99999124771314307</v>
      </c>
      <c r="AK258" s="56">
        <f t="shared" si="216"/>
        <v>-0.17203630575872186</v>
      </c>
      <c r="AL258" s="56">
        <f t="shared" si="217"/>
        <v>-0.61287023991847078</v>
      </c>
      <c r="AM258" s="56">
        <f t="shared" si="218"/>
        <v>-0.31640130054360099</v>
      </c>
      <c r="AN258" s="56">
        <f t="shared" si="236"/>
        <v>5.826473561558422</v>
      </c>
      <c r="AO258" s="56">
        <f t="shared" si="236"/>
        <v>5.8265111663317048</v>
      </c>
      <c r="AP258" s="56">
        <f t="shared" si="236"/>
        <v>5.826651252113443</v>
      </c>
      <c r="AQ258" s="56">
        <f t="shared" si="236"/>
        <v>5.8271730166732656</v>
      </c>
      <c r="AR258" s="56">
        <f t="shared" si="236"/>
        <v>5.8291152122505761</v>
      </c>
      <c r="AS258" s="56">
        <f t="shared" si="236"/>
        <v>5.8363286963990193</v>
      </c>
      <c r="AT258" s="56">
        <f t="shared" si="236"/>
        <v>5.8629075542204188</v>
      </c>
      <c r="AU258" s="56">
        <f t="shared" si="219"/>
        <v>5.9583576811514023</v>
      </c>
      <c r="AV258" s="56"/>
      <c r="AW258" s="56"/>
      <c r="AX258" s="56"/>
      <c r="AY258" s="56"/>
      <c r="AZ258" s="56">
        <f t="shared" si="220"/>
        <v>1.1624788064043675E-6</v>
      </c>
      <c r="BA258" s="56">
        <f t="shared" si="221"/>
        <v>-1.8615804816599742E-2</v>
      </c>
      <c r="BB258" s="56">
        <f t="shared" si="222"/>
        <v>0.86754912164219677</v>
      </c>
      <c r="BC258" s="56">
        <f t="shared" si="223"/>
        <v>-0.8738160618059313</v>
      </c>
      <c r="BD258" s="56">
        <f t="shared" si="224"/>
        <v>-0.20014186174373019</v>
      </c>
      <c r="BE258" s="56">
        <f t="shared" si="225"/>
        <v>-2.1554116836185151</v>
      </c>
      <c r="BF258" s="56">
        <f t="shared" si="226"/>
        <v>-1.8609344147837716</v>
      </c>
      <c r="BG258" s="56">
        <f t="shared" si="237"/>
        <v>10.627848756176549</v>
      </c>
      <c r="BH258" s="56">
        <f t="shared" si="237"/>
        <v>10.627848827780458</v>
      </c>
      <c r="BI258" s="56">
        <f t="shared" si="237"/>
        <v>10.627847997865647</v>
      </c>
      <c r="BJ258" s="56">
        <f t="shared" si="237"/>
        <v>10.62785761698372</v>
      </c>
      <c r="BK258" s="56">
        <f t="shared" si="237"/>
        <v>10.627746141442872</v>
      </c>
      <c r="BL258" s="56">
        <f t="shared" si="237"/>
        <v>10.629040012230385</v>
      </c>
      <c r="BM258" s="56">
        <f t="shared" si="237"/>
        <v>10.614280255338391</v>
      </c>
      <c r="BN258" s="56">
        <f t="shared" si="227"/>
        <v>10.851804142263131</v>
      </c>
      <c r="BO258" s="56"/>
      <c r="BP258" s="56"/>
      <c r="BQ258" s="56"/>
      <c r="BR258" s="56"/>
      <c r="BS258" s="56"/>
      <c r="BT258" s="56"/>
      <c r="BU258" s="56"/>
      <c r="BV258" s="56"/>
      <c r="BW258" s="56"/>
      <c r="BX258" s="56"/>
      <c r="BY258" s="56"/>
      <c r="BZ258" s="56"/>
      <c r="CA258" s="56"/>
      <c r="CB258" s="56"/>
      <c r="CC258" s="56"/>
      <c r="CD258" s="56"/>
      <c r="CE258" s="56"/>
      <c r="CG258" s="56"/>
      <c r="CH258" s="56"/>
      <c r="CI258" s="56"/>
      <c r="CJ258" s="56"/>
      <c r="CK258" s="56"/>
      <c r="CL258" s="56"/>
      <c r="CM258" s="56"/>
      <c r="CN258" s="56"/>
      <c r="CO258" s="56"/>
      <c r="CP258" s="56"/>
      <c r="CQ258" s="56"/>
      <c r="CR258" s="56"/>
      <c r="CS258" s="56"/>
      <c r="CT258" s="56"/>
      <c r="CU258" s="56"/>
      <c r="CV258" s="56"/>
    </row>
    <row r="259" spans="1:100" s="62" customFormat="1" ht="12.95" customHeight="1" x14ac:dyDescent="0.2">
      <c r="A259" s="135" t="s">
        <v>37</v>
      </c>
      <c r="B259" s="57"/>
      <c r="C259" s="59">
        <v>46795.735999999997</v>
      </c>
      <c r="D259" s="59"/>
      <c r="E259" s="62">
        <f t="shared" si="200"/>
        <v>1645.9952790081707</v>
      </c>
      <c r="F259" s="73">
        <f t="shared" si="201"/>
        <v>1646</v>
      </c>
      <c r="G259" s="62">
        <f t="shared" si="202"/>
        <v>-1.2502799996582326E-2</v>
      </c>
      <c r="I259" s="62">
        <f t="shared" si="235"/>
        <v>-1.2502799996582326E-2</v>
      </c>
      <c r="P259" s="136"/>
      <c r="Q259" s="137">
        <f t="shared" si="203"/>
        <v>31777.235999999997</v>
      </c>
      <c r="R259" s="62">
        <f t="shared" si="238"/>
        <v>1.56320007754539E-4</v>
      </c>
      <c r="S259" s="63">
        <v>0.1</v>
      </c>
      <c r="X259" s="138">
        <f t="shared" si="204"/>
        <v>9.187901450387137E-6</v>
      </c>
      <c r="Y259" s="73">
        <f t="shared" si="205"/>
        <v>-2.2088154163428294E-2</v>
      </c>
      <c r="Z259" s="56">
        <f t="shared" si="206"/>
        <v>1646</v>
      </c>
      <c r="AA259" s="56">
        <f t="shared" si="207"/>
        <v>-3.3693538696803332E-3</v>
      </c>
      <c r="AB259" s="56">
        <f t="shared" si="208"/>
        <v>2.1822548921773537E-2</v>
      </c>
      <c r="AC259" s="56">
        <f t="shared" si="209"/>
        <v>-1.2502799996582326E-2</v>
      </c>
      <c r="AD259" s="56">
        <f t="shared" si="210"/>
        <v>-9.1334461269019923E-3</v>
      </c>
      <c r="AE259" s="140">
        <f t="shared" si="211"/>
        <v>8.3419838153021013E-6</v>
      </c>
      <c r="AF259" s="56">
        <f t="shared" si="212"/>
        <v>-1.2502799996582326E-2</v>
      </c>
      <c r="AG259" s="69"/>
      <c r="AH259" s="56">
        <f t="shared" si="213"/>
        <v>-3.4325348918355862E-2</v>
      </c>
      <c r="AI259" s="56">
        <f t="shared" si="214"/>
        <v>1.2467127397964761</v>
      </c>
      <c r="AJ259" s="56">
        <f t="shared" si="215"/>
        <v>-0.99986730331896323</v>
      </c>
      <c r="AK259" s="56">
        <f t="shared" si="216"/>
        <v>-0.16906176203108858</v>
      </c>
      <c r="AL259" s="56">
        <f t="shared" si="217"/>
        <v>-0.60076301144339128</v>
      </c>
      <c r="AM259" s="56">
        <f t="shared" si="218"/>
        <v>-0.30975431055715591</v>
      </c>
      <c r="AN259" s="56">
        <f t="shared" si="236"/>
        <v>5.835748036311303</v>
      </c>
      <c r="AO259" s="56">
        <f t="shared" si="236"/>
        <v>5.835785815051743</v>
      </c>
      <c r="AP259" s="56">
        <f t="shared" si="236"/>
        <v>5.835925916636346</v>
      </c>
      <c r="AQ259" s="56">
        <f t="shared" si="236"/>
        <v>5.8364453979604489</v>
      </c>
      <c r="AR259" s="56">
        <f t="shared" si="236"/>
        <v>5.8383704516015102</v>
      </c>
      <c r="AS259" s="56">
        <f t="shared" si="236"/>
        <v>5.8454888719101294</v>
      </c>
      <c r="AT259" s="56">
        <f t="shared" si="236"/>
        <v>5.8716104657237675</v>
      </c>
      <c r="AU259" s="56">
        <f t="shared" si="219"/>
        <v>5.9651369086559569</v>
      </c>
      <c r="AV259" s="56"/>
      <c r="AW259" s="56"/>
      <c r="AX259" s="56"/>
      <c r="AY259" s="56"/>
      <c r="AZ259" s="56">
        <f t="shared" si="220"/>
        <v>9.187901450387137E-6</v>
      </c>
      <c r="BA259" s="56">
        <f t="shared" si="221"/>
        <v>-1.8718800293747961E-2</v>
      </c>
      <c r="BB259" s="56">
        <f t="shared" si="222"/>
        <v>0.87102055392968247</v>
      </c>
      <c r="BC259" s="56">
        <f t="shared" si="223"/>
        <v>-0.88207228945465066</v>
      </c>
      <c r="BD259" s="56">
        <f t="shared" si="224"/>
        <v>-0.20239639940323559</v>
      </c>
      <c r="BE259" s="56">
        <f t="shared" si="225"/>
        <v>-2.1381643977402418</v>
      </c>
      <c r="BF259" s="56">
        <f t="shared" si="226"/>
        <v>-1.8230534098346165</v>
      </c>
      <c r="BG259" s="56">
        <f t="shared" si="237"/>
        <v>10.647109741136306</v>
      </c>
      <c r="BH259" s="56">
        <f t="shared" si="237"/>
        <v>10.647109792385146</v>
      </c>
      <c r="BI259" s="56">
        <f t="shared" si="237"/>
        <v>10.647109167012403</v>
      </c>
      <c r="BJ259" s="56">
        <f t="shared" si="237"/>
        <v>10.647116798304104</v>
      </c>
      <c r="BK259" s="56">
        <f t="shared" si="237"/>
        <v>10.647023686215441</v>
      </c>
      <c r="BL259" s="56">
        <f t="shared" si="237"/>
        <v>10.648161415487039</v>
      </c>
      <c r="BM259" s="56">
        <f t="shared" si="237"/>
        <v>10.634495216662767</v>
      </c>
      <c r="BN259" s="56">
        <f t="shared" si="227"/>
        <v>10.872685291487267</v>
      </c>
      <c r="BO259" s="56"/>
      <c r="BP259" s="56"/>
      <c r="BQ259" s="56"/>
      <c r="BR259" s="56"/>
      <c r="BS259" s="56"/>
      <c r="BT259" s="56"/>
      <c r="BU259" s="56"/>
      <c r="BV259" s="56"/>
      <c r="BW259" s="56"/>
      <c r="BX259" s="56"/>
      <c r="BY259" s="56"/>
      <c r="BZ259" s="56"/>
      <c r="CA259" s="56"/>
      <c r="CB259" s="56"/>
      <c r="CC259" s="56"/>
      <c r="CD259" s="56"/>
      <c r="CE259" s="56"/>
      <c r="CG259" s="56"/>
      <c r="CH259" s="56"/>
      <c r="CI259" s="56"/>
      <c r="CJ259" s="56"/>
      <c r="CK259" s="56"/>
      <c r="CL259" s="56"/>
      <c r="CM259" s="56"/>
      <c r="CN259" s="56"/>
      <c r="CO259" s="56"/>
      <c r="CP259" s="56"/>
      <c r="CQ259" s="56"/>
      <c r="CR259" s="56"/>
      <c r="CS259" s="56"/>
      <c r="CT259" s="56"/>
      <c r="CU259" s="56"/>
      <c r="CV259" s="56"/>
    </row>
    <row r="260" spans="1:100" s="62" customFormat="1" ht="12.95" customHeight="1" x14ac:dyDescent="0.2">
      <c r="A260" s="135" t="s">
        <v>37</v>
      </c>
      <c r="B260" s="57"/>
      <c r="C260" s="59">
        <v>46819.563999999998</v>
      </c>
      <c r="D260" s="59"/>
      <c r="E260" s="62">
        <f t="shared" si="200"/>
        <v>1654.992607072094</v>
      </c>
      <c r="F260" s="73">
        <f t="shared" si="201"/>
        <v>1655</v>
      </c>
      <c r="G260" s="62">
        <f t="shared" si="202"/>
        <v>-1.9578999999794178E-2</v>
      </c>
      <c r="I260" s="62">
        <f t="shared" si="235"/>
        <v>-1.9578999999794178E-2</v>
      </c>
      <c r="P260" s="136"/>
      <c r="Q260" s="137">
        <f t="shared" si="203"/>
        <v>31801.063999999998</v>
      </c>
      <c r="R260" s="62">
        <f t="shared" si="238"/>
        <v>3.8333724099194041E-4</v>
      </c>
      <c r="S260" s="63">
        <v>0.1</v>
      </c>
      <c r="X260" s="138">
        <f t="shared" si="204"/>
        <v>5.998618321467564E-7</v>
      </c>
      <c r="Y260" s="73">
        <f t="shared" si="205"/>
        <v>-2.202820769238939E-2</v>
      </c>
      <c r="Z260" s="56">
        <f t="shared" si="206"/>
        <v>1655</v>
      </c>
      <c r="AA260" s="56">
        <f t="shared" si="207"/>
        <v>-3.2300207847745996E-3</v>
      </c>
      <c r="AB260" s="56">
        <f t="shared" si="208"/>
        <v>1.4706551316434155E-2</v>
      </c>
      <c r="AC260" s="56">
        <f t="shared" si="209"/>
        <v>-1.9578999999794178E-2</v>
      </c>
      <c r="AD260" s="56">
        <f t="shared" si="210"/>
        <v>-1.6348979215019578E-2</v>
      </c>
      <c r="AE260" s="140">
        <f t="shared" si="211"/>
        <v>2.6728912137314222E-5</v>
      </c>
      <c r="AF260" s="56">
        <f t="shared" si="212"/>
        <v>-1.9578999999794178E-2</v>
      </c>
      <c r="AG260" s="69"/>
      <c r="AH260" s="56">
        <f t="shared" si="213"/>
        <v>-3.4285551316228333E-2</v>
      </c>
      <c r="AI260" s="56">
        <f t="shared" si="214"/>
        <v>1.2483802634051671</v>
      </c>
      <c r="AJ260" s="56">
        <f t="shared" si="215"/>
        <v>-0.99965610064298749</v>
      </c>
      <c r="AK260" s="56">
        <f t="shared" si="216"/>
        <v>-0.16660222120283977</v>
      </c>
      <c r="AL260" s="56">
        <f t="shared" si="217"/>
        <v>-0.59082742124390375</v>
      </c>
      <c r="AM260" s="56">
        <f t="shared" si="218"/>
        <v>-0.30431818714528996</v>
      </c>
      <c r="AN260" s="56">
        <f t="shared" si="236"/>
        <v>5.8433475956099699</v>
      </c>
      <c r="AO260" s="56">
        <f t="shared" si="236"/>
        <v>5.8433854883947483</v>
      </c>
      <c r="AP260" s="56">
        <f t="shared" si="236"/>
        <v>5.8435255064467073</v>
      </c>
      <c r="AQ260" s="56">
        <f t="shared" si="236"/>
        <v>5.8440428087621106</v>
      </c>
      <c r="AR260" s="56">
        <f t="shared" si="236"/>
        <v>5.8459529148982821</v>
      </c>
      <c r="AS260" s="56">
        <f t="shared" si="236"/>
        <v>5.8529911896971312</v>
      </c>
      <c r="AT260" s="56">
        <f t="shared" si="236"/>
        <v>5.8787342307291919</v>
      </c>
      <c r="AU260" s="56">
        <f t="shared" si="219"/>
        <v>5.9706835493415014</v>
      </c>
      <c r="AV260" s="56"/>
      <c r="AW260" s="56"/>
      <c r="AX260" s="56"/>
      <c r="AY260" s="56"/>
      <c r="AZ260" s="56">
        <f t="shared" si="220"/>
        <v>5.998618321467564E-7</v>
      </c>
      <c r="BA260" s="56">
        <f t="shared" si="221"/>
        <v>-1.879818690761479E-2</v>
      </c>
      <c r="BB260" s="56">
        <f t="shared" si="222"/>
        <v>0.87391053754490289</v>
      </c>
      <c r="BC260" s="56">
        <f t="shared" si="223"/>
        <v>-0.88867979923469276</v>
      </c>
      <c r="BD260" s="56">
        <f t="shared" si="224"/>
        <v>-0.20420932265150052</v>
      </c>
      <c r="BE260" s="56">
        <f t="shared" si="225"/>
        <v>-2.1239494725937957</v>
      </c>
      <c r="BF260" s="56">
        <f t="shared" si="226"/>
        <v>-1.7927166972678219</v>
      </c>
      <c r="BG260" s="56">
        <f t="shared" si="237"/>
        <v>10.662926423627525</v>
      </c>
      <c r="BH260" s="56">
        <f t="shared" si="237"/>
        <v>10.6629264618897</v>
      </c>
      <c r="BI260" s="56">
        <f t="shared" si="237"/>
        <v>10.662925973673007</v>
      </c>
      <c r="BJ260" s="56">
        <f t="shared" si="237"/>
        <v>10.662932203259119</v>
      </c>
      <c r="BK260" s="56">
        <f t="shared" si="237"/>
        <v>10.662852722917668</v>
      </c>
      <c r="BL260" s="56">
        <f t="shared" si="237"/>
        <v>10.663868150422193</v>
      </c>
      <c r="BM260" s="56">
        <f t="shared" si="237"/>
        <v>10.65111196442834</v>
      </c>
      <c r="BN260" s="56">
        <f t="shared" si="227"/>
        <v>10.889769868125196</v>
      </c>
      <c r="BO260" s="56"/>
      <c r="BP260" s="56"/>
      <c r="BQ260" s="56"/>
      <c r="BR260" s="56"/>
      <c r="BS260" s="56"/>
      <c r="BT260" s="56"/>
      <c r="BU260" s="56"/>
      <c r="BV260" s="56"/>
      <c r="BW260" s="56"/>
      <c r="BX260" s="56"/>
      <c r="BY260" s="56"/>
      <c r="BZ260" s="56"/>
      <c r="CA260" s="56"/>
      <c r="CB260" s="56"/>
      <c r="CC260" s="56"/>
      <c r="CD260" s="56"/>
      <c r="CE260" s="56"/>
      <c r="CG260" s="56"/>
      <c r="CH260" s="56"/>
      <c r="CI260" s="56"/>
      <c r="CJ260" s="56"/>
      <c r="CK260" s="56"/>
      <c r="CL260" s="56"/>
      <c r="CM260" s="56"/>
      <c r="CN260" s="56"/>
      <c r="CO260" s="56"/>
      <c r="CP260" s="56"/>
      <c r="CQ260" s="56"/>
      <c r="CR260" s="56"/>
      <c r="CS260" s="56"/>
      <c r="CT260" s="56"/>
      <c r="CU260" s="56"/>
      <c r="CV260" s="56"/>
    </row>
    <row r="261" spans="1:100" s="62" customFormat="1" ht="12.95" customHeight="1" x14ac:dyDescent="0.2">
      <c r="A261" s="141" t="s">
        <v>102</v>
      </c>
      <c r="C261" s="59">
        <v>46843.4</v>
      </c>
      <c r="D261" s="59"/>
      <c r="E261" s="62">
        <f t="shared" si="200"/>
        <v>1663.9929558941392</v>
      </c>
      <c r="F261" s="73">
        <f t="shared" si="201"/>
        <v>1664</v>
      </c>
      <c r="G261" s="62">
        <f t="shared" si="202"/>
        <v>-1.8655199994100258E-2</v>
      </c>
      <c r="I261" s="62">
        <f t="shared" si="235"/>
        <v>-1.8655199994100258E-2</v>
      </c>
      <c r="P261" s="136"/>
      <c r="Q261" s="137">
        <f t="shared" si="203"/>
        <v>31824.9</v>
      </c>
      <c r="R261" s="62">
        <f t="shared" si="238"/>
        <v>3.4801648681987828E-4</v>
      </c>
      <c r="S261" s="63">
        <v>0.1</v>
      </c>
      <c r="X261" s="138">
        <f t="shared" si="204"/>
        <v>1.0932476083648682E-6</v>
      </c>
      <c r="Y261" s="73">
        <f t="shared" si="205"/>
        <v>-2.1961629500932164E-2</v>
      </c>
      <c r="Z261" s="56">
        <f t="shared" si="206"/>
        <v>1664</v>
      </c>
      <c r="AA261" s="56">
        <f t="shared" si="207"/>
        <v>-3.0885171602863387E-3</v>
      </c>
      <c r="AB261" s="56">
        <f t="shared" si="208"/>
        <v>1.5588516862028619E-2</v>
      </c>
      <c r="AC261" s="56">
        <f t="shared" si="209"/>
        <v>-1.8655199994100258E-2</v>
      </c>
      <c r="AD261" s="56">
        <f t="shared" si="210"/>
        <v>-1.5566682833813919E-2</v>
      </c>
      <c r="AE261" s="140">
        <f t="shared" si="211"/>
        <v>2.4232161444855695E-5</v>
      </c>
      <c r="AF261" s="56">
        <f t="shared" si="212"/>
        <v>-1.8655199994100258E-2</v>
      </c>
      <c r="AG261" s="69"/>
      <c r="AH261" s="56">
        <f t="shared" si="213"/>
        <v>-3.4243716856128877E-2</v>
      </c>
      <c r="AI261" s="56">
        <f t="shared" si="214"/>
        <v>1.2500276017203338</v>
      </c>
      <c r="AJ261" s="56">
        <f t="shared" si="215"/>
        <v>-0.99934526178457916</v>
      </c>
      <c r="AK261" s="56">
        <f t="shared" si="216"/>
        <v>-0.16411963239331964</v>
      </c>
      <c r="AL261" s="56">
        <f t="shared" si="217"/>
        <v>-0.58086542645245187</v>
      </c>
      <c r="AM261" s="56">
        <f t="shared" si="218"/>
        <v>-0.29888409387917281</v>
      </c>
      <c r="AN261" s="56">
        <f t="shared" ref="AN261:AT270" si="239">$AU261+$AB$7*SIN(AO261)</f>
        <v>5.8509572413426163</v>
      </c>
      <c r="AO261" s="56">
        <f t="shared" si="239"/>
        <v>5.8509952220602521</v>
      </c>
      <c r="AP261" s="56">
        <f t="shared" si="239"/>
        <v>5.8511350684429129</v>
      </c>
      <c r="AQ261" s="56">
        <f t="shared" si="239"/>
        <v>5.8516499102146486</v>
      </c>
      <c r="AR261" s="56">
        <f t="shared" si="239"/>
        <v>5.8535442404704101</v>
      </c>
      <c r="AS261" s="56">
        <f t="shared" si="239"/>
        <v>5.8605002602546907</v>
      </c>
      <c r="AT261" s="56">
        <f t="shared" si="239"/>
        <v>5.8858608245686463</v>
      </c>
      <c r="AU261" s="56">
        <f t="shared" si="219"/>
        <v>5.9762301900270458</v>
      </c>
      <c r="AV261" s="56"/>
      <c r="AW261" s="56"/>
      <c r="AX261" s="56"/>
      <c r="AY261" s="56"/>
      <c r="AZ261" s="56">
        <f t="shared" si="220"/>
        <v>1.0932476083648682E-6</v>
      </c>
      <c r="BA261" s="56">
        <f t="shared" si="221"/>
        <v>-1.8873112340645825E-2</v>
      </c>
      <c r="BB261" s="56">
        <f t="shared" si="222"/>
        <v>0.87684558086568243</v>
      </c>
      <c r="BC261" s="56">
        <f t="shared" si="223"/>
        <v>-0.89515012209219624</v>
      </c>
      <c r="BD261" s="56">
        <f t="shared" si="224"/>
        <v>-0.20599269173368465</v>
      </c>
      <c r="BE261" s="56">
        <f t="shared" si="225"/>
        <v>-2.1096394832119953</v>
      </c>
      <c r="BF261" s="56">
        <f t="shared" si="226"/>
        <v>-1.7629480739239898</v>
      </c>
      <c r="BG261" s="56">
        <f t="shared" ref="BG261:BM270" si="240">$BN261+$BB$7*SIN(BH261)</f>
        <v>10.678795905774367</v>
      </c>
      <c r="BH261" s="56">
        <f t="shared" si="240"/>
        <v>10.678795933809452</v>
      </c>
      <c r="BI261" s="56">
        <f t="shared" si="240"/>
        <v>10.678795558816752</v>
      </c>
      <c r="BJ261" s="56">
        <f t="shared" si="240"/>
        <v>10.678800574693101</v>
      </c>
      <c r="BK261" s="56">
        <f t="shared" si="240"/>
        <v>10.678733489030202</v>
      </c>
      <c r="BL261" s="56">
        <f t="shared" si="240"/>
        <v>10.679631876349013</v>
      </c>
      <c r="BM261" s="56">
        <f t="shared" si="240"/>
        <v>10.667798370626912</v>
      </c>
      <c r="BN261" s="56">
        <f t="shared" si="227"/>
        <v>10.906854444763127</v>
      </c>
      <c r="BO261" s="56"/>
      <c r="BP261" s="56"/>
      <c r="BQ261" s="56"/>
      <c r="BR261" s="56"/>
      <c r="BS261" s="56"/>
      <c r="BT261" s="56"/>
      <c r="BU261" s="56"/>
      <c r="BV261" s="56"/>
      <c r="BW261" s="56"/>
      <c r="BX261" s="56"/>
      <c r="BY261" s="56"/>
      <c r="BZ261" s="56"/>
      <c r="CA261" s="56"/>
      <c r="CB261" s="56"/>
      <c r="CC261" s="56"/>
      <c r="CD261" s="56"/>
      <c r="CE261" s="56"/>
      <c r="CG261" s="56"/>
      <c r="CH261" s="56"/>
      <c r="CI261" s="56"/>
      <c r="CJ261" s="56"/>
      <c r="CK261" s="56"/>
      <c r="CL261" s="56"/>
      <c r="CM261" s="56"/>
      <c r="CN261" s="56"/>
      <c r="CO261" s="56"/>
      <c r="CP261" s="56"/>
      <c r="CQ261" s="56"/>
      <c r="CR261" s="56"/>
      <c r="CS261" s="56"/>
      <c r="CT261" s="56"/>
      <c r="CU261" s="56"/>
      <c r="CV261" s="56"/>
    </row>
    <row r="262" spans="1:100" s="62" customFormat="1" ht="12.95" customHeight="1" x14ac:dyDescent="0.2">
      <c r="A262" s="141" t="s">
        <v>103</v>
      </c>
      <c r="C262" s="59">
        <v>46851.337</v>
      </c>
      <c r="D262" s="59"/>
      <c r="E262" s="62">
        <f t="shared" si="200"/>
        <v>1666.9899255451103</v>
      </c>
      <c r="F262" s="73">
        <f t="shared" si="201"/>
        <v>1667</v>
      </c>
      <c r="G262" s="62">
        <f t="shared" si="202"/>
        <v>-2.6680599999963306E-2</v>
      </c>
      <c r="I262" s="62">
        <f t="shared" si="235"/>
        <v>-2.6680599999963306E-2</v>
      </c>
      <c r="P262" s="136"/>
      <c r="Q262" s="137">
        <f t="shared" si="203"/>
        <v>31832.837</v>
      </c>
      <c r="R262" s="62">
        <f t="shared" si="238"/>
        <v>7.1185441635804195E-4</v>
      </c>
      <c r="S262" s="63">
        <v>0.1</v>
      </c>
      <c r="X262" s="138">
        <f t="shared" si="204"/>
        <v>2.2492715760989805E-6</v>
      </c>
      <c r="Y262" s="73">
        <f t="shared" si="205"/>
        <v>-2.1937951398075348E-2</v>
      </c>
      <c r="Z262" s="56">
        <f t="shared" si="206"/>
        <v>1667</v>
      </c>
      <c r="AA262" s="56">
        <f t="shared" si="207"/>
        <v>-3.0408661174253157E-3</v>
      </c>
      <c r="AB262" s="56">
        <f t="shared" si="208"/>
        <v>7.5487185751253877E-3</v>
      </c>
      <c r="AC262" s="56">
        <f t="shared" si="209"/>
        <v>-2.6680599999963306E-2</v>
      </c>
      <c r="AD262" s="56">
        <f t="shared" si="210"/>
        <v>-2.363973388253799E-2</v>
      </c>
      <c r="AE262" s="140">
        <f t="shared" si="211"/>
        <v>5.5883701803721474E-5</v>
      </c>
      <c r="AF262" s="56">
        <f t="shared" si="212"/>
        <v>-2.6680599999963306E-2</v>
      </c>
      <c r="AG262" s="69"/>
      <c r="AH262" s="56">
        <f t="shared" si="213"/>
        <v>-3.4229318575088694E-2</v>
      </c>
      <c r="AI262" s="56">
        <f t="shared" si="214"/>
        <v>1.2505721584673699</v>
      </c>
      <c r="AJ262" s="56">
        <f t="shared" si="215"/>
        <v>-0.9992193782085047</v>
      </c>
      <c r="AK262" s="56">
        <f t="shared" si="216"/>
        <v>-0.16328701344547733</v>
      </c>
      <c r="AL262" s="56">
        <f t="shared" si="217"/>
        <v>-0.57753894391577543</v>
      </c>
      <c r="AM262" s="56">
        <f t="shared" si="218"/>
        <v>-0.29707317100769542</v>
      </c>
      <c r="AN262" s="56">
        <f t="shared" si="239"/>
        <v>5.8534960098923232</v>
      </c>
      <c r="AO262" s="56">
        <f t="shared" si="239"/>
        <v>5.8535340140179875</v>
      </c>
      <c r="AP262" s="56">
        <f t="shared" si="239"/>
        <v>5.8536737833919412</v>
      </c>
      <c r="AQ262" s="56">
        <f t="shared" si="239"/>
        <v>5.8541877421784925</v>
      </c>
      <c r="AR262" s="56">
        <f t="shared" si="239"/>
        <v>5.8560766300769549</v>
      </c>
      <c r="AS262" s="56">
        <f t="shared" si="239"/>
        <v>5.8630047660798308</v>
      </c>
      <c r="AT262" s="56">
        <f t="shared" si="239"/>
        <v>5.8882369760794333</v>
      </c>
      <c r="AU262" s="56">
        <f t="shared" si="219"/>
        <v>5.9780790702555606</v>
      </c>
      <c r="AV262" s="56"/>
      <c r="AW262" s="56"/>
      <c r="AX262" s="56"/>
      <c r="AY262" s="56"/>
      <c r="AZ262" s="56">
        <f t="shared" si="220"/>
        <v>2.2492715760989805E-6</v>
      </c>
      <c r="BA262" s="56">
        <f t="shared" si="221"/>
        <v>-1.8897085280650032E-2</v>
      </c>
      <c r="BB262" s="56">
        <f t="shared" si="222"/>
        <v>0.87783399078221791</v>
      </c>
      <c r="BC262" s="56">
        <f t="shared" si="223"/>
        <v>-0.89727569041987953</v>
      </c>
      <c r="BD262" s="56">
        <f t="shared" si="224"/>
        <v>-0.2065804109585436</v>
      </c>
      <c r="BE262" s="56">
        <f t="shared" si="225"/>
        <v>-2.1048480510071008</v>
      </c>
      <c r="BF262" s="56">
        <f t="shared" si="226"/>
        <v>-1.753147878529786</v>
      </c>
      <c r="BG262" s="56">
        <f t="shared" si="240"/>
        <v>10.684097607908802</v>
      </c>
      <c r="BH262" s="56">
        <f t="shared" si="240"/>
        <v>10.684097633068173</v>
      </c>
      <c r="BI262" s="56">
        <f t="shared" si="240"/>
        <v>10.684097291003651</v>
      </c>
      <c r="BJ262" s="56">
        <f t="shared" si="240"/>
        <v>10.684101941712919</v>
      </c>
      <c r="BK262" s="56">
        <f t="shared" si="240"/>
        <v>10.684038716420693</v>
      </c>
      <c r="BL262" s="56">
        <f t="shared" si="240"/>
        <v>10.684899315006081</v>
      </c>
      <c r="BM262" s="56">
        <f t="shared" si="240"/>
        <v>10.673376006351338</v>
      </c>
      <c r="BN262" s="56">
        <f t="shared" si="227"/>
        <v>10.912549303642436</v>
      </c>
      <c r="BO262" s="56"/>
      <c r="BP262" s="56"/>
      <c r="BQ262" s="56"/>
      <c r="BR262" s="56"/>
      <c r="BS262" s="56"/>
      <c r="BT262" s="56"/>
      <c r="BU262" s="56"/>
      <c r="BV262" s="56"/>
      <c r="BW262" s="56"/>
      <c r="BX262" s="56"/>
      <c r="BY262" s="56"/>
      <c r="BZ262" s="56"/>
      <c r="CA262" s="56"/>
      <c r="CB262" s="56"/>
      <c r="CC262" s="56"/>
      <c r="CD262" s="56"/>
      <c r="CE262" s="56"/>
      <c r="CG262" s="56"/>
      <c r="CH262" s="56"/>
      <c r="CI262" s="56"/>
      <c r="CJ262" s="56"/>
      <c r="CK262" s="56"/>
      <c r="CL262" s="56"/>
      <c r="CM262" s="56"/>
      <c r="CN262" s="56"/>
      <c r="CO262" s="56"/>
      <c r="CP262" s="56"/>
      <c r="CQ262" s="56"/>
      <c r="CR262" s="56"/>
      <c r="CS262" s="56"/>
      <c r="CT262" s="56"/>
      <c r="CU262" s="56"/>
      <c r="CV262" s="56"/>
    </row>
    <row r="263" spans="1:100" s="62" customFormat="1" ht="12.95" customHeight="1" x14ac:dyDescent="0.2">
      <c r="A263" s="135" t="s">
        <v>37</v>
      </c>
      <c r="B263" s="57"/>
      <c r="C263" s="59">
        <v>47118.828000000001</v>
      </c>
      <c r="D263" s="59"/>
      <c r="E263" s="62">
        <f t="shared" si="200"/>
        <v>1767.9931268690489</v>
      </c>
      <c r="F263" s="73">
        <f t="shared" si="201"/>
        <v>1768</v>
      </c>
      <c r="G263" s="62">
        <f t="shared" si="202"/>
        <v>-1.8202399995061569E-2</v>
      </c>
      <c r="I263" s="62">
        <f t="shared" si="235"/>
        <v>-1.8202399995061569E-2</v>
      </c>
      <c r="P263" s="136"/>
      <c r="Q263" s="137">
        <f t="shared" si="203"/>
        <v>32100.328000000001</v>
      </c>
      <c r="R263" s="62">
        <f t="shared" si="238"/>
        <v>3.3132736558021738E-4</v>
      </c>
      <c r="S263" s="63">
        <v>0.1</v>
      </c>
      <c r="X263" s="138">
        <f t="shared" si="204"/>
        <v>6.1837068674060267E-7</v>
      </c>
      <c r="Y263" s="73">
        <f t="shared" si="205"/>
        <v>-2.0689106022602023E-2</v>
      </c>
      <c r="Z263" s="56">
        <f t="shared" si="206"/>
        <v>1768</v>
      </c>
      <c r="AA263" s="56">
        <f t="shared" si="207"/>
        <v>-1.2945951175368092E-3</v>
      </c>
      <c r="AB263" s="56">
        <f t="shared" si="208"/>
        <v>1.5408825077722309E-2</v>
      </c>
      <c r="AC263" s="56">
        <f t="shared" si="209"/>
        <v>-1.8202399995061569E-2</v>
      </c>
      <c r="AD263" s="56">
        <f t="shared" si="210"/>
        <v>-1.690780487752476E-2</v>
      </c>
      <c r="AE263" s="140">
        <f t="shared" si="211"/>
        <v>2.8587386577645006E-5</v>
      </c>
      <c r="AF263" s="56">
        <f t="shared" si="212"/>
        <v>-1.8202399995061569E-2</v>
      </c>
      <c r="AG263" s="69"/>
      <c r="AH263" s="56">
        <f t="shared" si="213"/>
        <v>-3.3611225072783878E-2</v>
      </c>
      <c r="AI263" s="56">
        <f t="shared" si="214"/>
        <v>1.2674670561259997</v>
      </c>
      <c r="AJ263" s="56">
        <f t="shared" si="215"/>
        <v>-0.98830026082962541</v>
      </c>
      <c r="AK263" s="56">
        <f t="shared" si="216"/>
        <v>-0.13382985185014387</v>
      </c>
      <c r="AL263" s="56">
        <f t="shared" si="217"/>
        <v>-0.46393567411690118</v>
      </c>
      <c r="AM263" s="56">
        <f t="shared" si="218"/>
        <v>-0.23622004188866016</v>
      </c>
      <c r="AN263" s="56">
        <f t="shared" si="239"/>
        <v>5.9395796812364487</v>
      </c>
      <c r="AO263" s="56">
        <f t="shared" si="239"/>
        <v>5.9396166209308534</v>
      </c>
      <c r="AP263" s="56">
        <f t="shared" si="239"/>
        <v>5.9397477949715354</v>
      </c>
      <c r="AQ263" s="56">
        <f t="shared" si="239"/>
        <v>5.940213548503861</v>
      </c>
      <c r="AR263" s="56">
        <f t="shared" si="239"/>
        <v>5.9418666530549302</v>
      </c>
      <c r="AS263" s="56">
        <f t="shared" si="239"/>
        <v>5.9477262466261154</v>
      </c>
      <c r="AT263" s="56">
        <f t="shared" si="239"/>
        <v>5.968401783856045</v>
      </c>
      <c r="AU263" s="56">
        <f t="shared" si="219"/>
        <v>6.0403247046155588</v>
      </c>
      <c r="AV263" s="56"/>
      <c r="AW263" s="56"/>
      <c r="AX263" s="56"/>
      <c r="AY263" s="56"/>
      <c r="AZ263" s="56">
        <f t="shared" si="220"/>
        <v>6.1837068674060267E-7</v>
      </c>
      <c r="BA263" s="56">
        <f t="shared" si="221"/>
        <v>-1.9394510905065214E-2</v>
      </c>
      <c r="BB263" s="56">
        <f t="shared" si="222"/>
        <v>0.91411334079810191</v>
      </c>
      <c r="BC263" s="56">
        <f t="shared" si="223"/>
        <v>-0.95848328792927462</v>
      </c>
      <c r="BD263" s="56">
        <f t="shared" si="224"/>
        <v>-0.22410596103436656</v>
      </c>
      <c r="BE263" s="56">
        <f t="shared" si="225"/>
        <v>-1.936772595484386</v>
      </c>
      <c r="BF263" s="56">
        <f t="shared" si="226"/>
        <v>-1.4541632792709316</v>
      </c>
      <c r="BG263" s="56">
        <f t="shared" si="240"/>
        <v>10.866279483728226</v>
      </c>
      <c r="BH263" s="56">
        <f t="shared" si="240"/>
        <v>10.866279483745426</v>
      </c>
      <c r="BI263" s="56">
        <f t="shared" si="240"/>
        <v>10.86627948318959</v>
      </c>
      <c r="BJ263" s="56">
        <f t="shared" si="240"/>
        <v>10.866279501152032</v>
      </c>
      <c r="BK263" s="56">
        <f t="shared" si="240"/>
        <v>10.866278920677878</v>
      </c>
      <c r="BL263" s="56">
        <f t="shared" si="240"/>
        <v>10.8662976805869</v>
      </c>
      <c r="BM263" s="56">
        <f t="shared" si="240"/>
        <v>10.865692756785293</v>
      </c>
      <c r="BN263" s="56">
        <f t="shared" si="227"/>
        <v>11.104276219245872</v>
      </c>
      <c r="BO263" s="56"/>
      <c r="BP263" s="56"/>
      <c r="BQ263" s="56"/>
      <c r="BR263" s="56"/>
      <c r="BS263" s="56"/>
      <c r="BT263" s="56"/>
      <c r="BU263" s="56"/>
      <c r="BV263" s="56"/>
      <c r="BW263" s="56"/>
      <c r="BX263" s="56"/>
      <c r="BY263" s="56"/>
      <c r="BZ263" s="56"/>
      <c r="CA263" s="56"/>
      <c r="CB263" s="56"/>
      <c r="CC263" s="56"/>
      <c r="CD263" s="56"/>
      <c r="CE263" s="56"/>
      <c r="CG263" s="56"/>
      <c r="CH263" s="56"/>
      <c r="CI263" s="56"/>
      <c r="CJ263" s="56"/>
      <c r="CK263" s="56"/>
      <c r="CL263" s="56"/>
      <c r="CM263" s="56"/>
      <c r="CN263" s="56"/>
      <c r="CO263" s="56"/>
      <c r="CP263" s="56"/>
      <c r="CQ263" s="56"/>
      <c r="CR263" s="56"/>
      <c r="CS263" s="56"/>
      <c r="CT263" s="56"/>
      <c r="CU263" s="56"/>
      <c r="CV263" s="56"/>
    </row>
    <row r="264" spans="1:100" s="62" customFormat="1" ht="12.95" customHeight="1" x14ac:dyDescent="0.2">
      <c r="A264" s="135" t="s">
        <v>37</v>
      </c>
      <c r="B264" s="57"/>
      <c r="C264" s="59">
        <v>47126.775000000001</v>
      </c>
      <c r="D264" s="59"/>
      <c r="E264" s="62">
        <f t="shared" si="200"/>
        <v>1770.9938724676722</v>
      </c>
      <c r="F264" s="73">
        <f t="shared" si="201"/>
        <v>1771</v>
      </c>
      <c r="G264" s="62">
        <f t="shared" si="202"/>
        <v>-1.6227799998887349E-2</v>
      </c>
      <c r="I264" s="62">
        <f t="shared" si="235"/>
        <v>-1.6227799998887349E-2</v>
      </c>
      <c r="P264" s="136"/>
      <c r="Q264" s="137">
        <f t="shared" si="203"/>
        <v>32108.275000000001</v>
      </c>
      <c r="R264" s="62">
        <f t="shared" si="238"/>
        <v>2.6334149280388824E-4</v>
      </c>
      <c r="S264" s="63">
        <v>0.1</v>
      </c>
      <c r="X264" s="138">
        <f t="shared" si="204"/>
        <v>1.9450598939746142E-6</v>
      </c>
      <c r="Y264" s="73">
        <f t="shared" si="205"/>
        <v>-2.0638083316288414E-2</v>
      </c>
      <c r="Z264" s="56">
        <f t="shared" si="206"/>
        <v>1771</v>
      </c>
      <c r="AA264" s="56">
        <f t="shared" si="207"/>
        <v>-1.2384851162098448E-3</v>
      </c>
      <c r="AB264" s="56">
        <f t="shared" si="208"/>
        <v>1.7361082756149733E-2</v>
      </c>
      <c r="AC264" s="56">
        <f t="shared" si="209"/>
        <v>-1.6227799998887349E-2</v>
      </c>
      <c r="AD264" s="56">
        <f t="shared" si="210"/>
        <v>-1.4989314882677504E-2</v>
      </c>
      <c r="AE264" s="140">
        <f t="shared" si="211"/>
        <v>2.2467956065205733E-5</v>
      </c>
      <c r="AF264" s="56">
        <f t="shared" si="212"/>
        <v>-1.6227799998887349E-2</v>
      </c>
      <c r="AG264" s="69"/>
      <c r="AH264" s="56">
        <f t="shared" si="213"/>
        <v>-3.3588882755037082E-2</v>
      </c>
      <c r="AI264" s="56">
        <f t="shared" si="214"/>
        <v>1.2679231393112294</v>
      </c>
      <c r="AJ264" s="56">
        <f t="shared" si="215"/>
        <v>-0.98777291936988043</v>
      </c>
      <c r="AK264" s="56">
        <f t="shared" si="216"/>
        <v>-0.13291443405648529</v>
      </c>
      <c r="AL264" s="56">
        <f t="shared" si="217"/>
        <v>-0.4605160489186898</v>
      </c>
      <c r="AM264" s="56">
        <f t="shared" si="218"/>
        <v>-0.234415548965311</v>
      </c>
      <c r="AN264" s="56">
        <f t="shared" si="239"/>
        <v>5.9421537238811553</v>
      </c>
      <c r="AO264" s="56">
        <f t="shared" si="239"/>
        <v>5.9421905740949663</v>
      </c>
      <c r="AP264" s="56">
        <f t="shared" si="239"/>
        <v>5.9423213104668262</v>
      </c>
      <c r="AQ264" s="56">
        <f t="shared" si="239"/>
        <v>5.9427850851835347</v>
      </c>
      <c r="AR264" s="56">
        <f t="shared" si="239"/>
        <v>5.9444296680101392</v>
      </c>
      <c r="AS264" s="56">
        <f t="shared" si="239"/>
        <v>5.9502538571790975</v>
      </c>
      <c r="AT264" s="56">
        <f t="shared" si="239"/>
        <v>5.9707875231943746</v>
      </c>
      <c r="AU264" s="56">
        <f t="shared" si="219"/>
        <v>6.0421735848440736</v>
      </c>
      <c r="AV264" s="56"/>
      <c r="AW264" s="56"/>
      <c r="AX264" s="56"/>
      <c r="AY264" s="56"/>
      <c r="AZ264" s="56">
        <f t="shared" si="220"/>
        <v>1.9450598939746142E-6</v>
      </c>
      <c r="BA264" s="56">
        <f t="shared" si="221"/>
        <v>-1.9399598200078569E-2</v>
      </c>
      <c r="BB264" s="56">
        <f t="shared" si="222"/>
        <v>0.9152816810440717</v>
      </c>
      <c r="BC264" s="56">
        <f t="shared" si="223"/>
        <v>-0.95995538318653095</v>
      </c>
      <c r="BD264" s="56">
        <f t="shared" si="224"/>
        <v>-0.22455023142558012</v>
      </c>
      <c r="BE264" s="56">
        <f t="shared" si="225"/>
        <v>-1.9315644310829134</v>
      </c>
      <c r="BF264" s="56">
        <f t="shared" si="226"/>
        <v>-1.4460832077278247</v>
      </c>
      <c r="BG264" s="56">
        <f t="shared" si="240"/>
        <v>10.871806935688925</v>
      </c>
      <c r="BH264" s="56">
        <f t="shared" si="240"/>
        <v>10.871806935695213</v>
      </c>
      <c r="BI264" s="56">
        <f t="shared" si="240"/>
        <v>10.871806935483006</v>
      </c>
      <c r="BJ264" s="56">
        <f t="shared" si="240"/>
        <v>10.871806942645296</v>
      </c>
      <c r="BK264" s="56">
        <f t="shared" si="240"/>
        <v>10.871806700908085</v>
      </c>
      <c r="BL264" s="56">
        <f t="shared" si="240"/>
        <v>10.871814860133581</v>
      </c>
      <c r="BM264" s="56">
        <f t="shared" si="240"/>
        <v>10.871539761357234</v>
      </c>
      <c r="BN264" s="56">
        <f t="shared" si="227"/>
        <v>11.109971078125181</v>
      </c>
      <c r="BO264" s="56"/>
      <c r="BP264" s="56"/>
      <c r="BQ264" s="56"/>
      <c r="BR264" s="56"/>
      <c r="BS264" s="56"/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G264" s="56"/>
      <c r="CH264" s="56"/>
      <c r="CI264" s="56"/>
      <c r="CJ264" s="56"/>
      <c r="CK264" s="56"/>
      <c r="CL264" s="56"/>
      <c r="CM264" s="56"/>
      <c r="CN264" s="56"/>
      <c r="CO264" s="56"/>
      <c r="CP264" s="56"/>
      <c r="CQ264" s="56"/>
      <c r="CR264" s="56"/>
      <c r="CS264" s="56"/>
      <c r="CT264" s="56"/>
      <c r="CU264" s="56"/>
      <c r="CV264" s="56"/>
    </row>
    <row r="265" spans="1:100" s="62" customFormat="1" ht="12.95" customHeight="1" x14ac:dyDescent="0.2">
      <c r="A265" s="141" t="s">
        <v>104</v>
      </c>
      <c r="C265" s="59">
        <v>47137.377999999997</v>
      </c>
      <c r="D265" s="59"/>
      <c r="E265" s="62">
        <f t="shared" si="200"/>
        <v>1774.997509762524</v>
      </c>
      <c r="F265" s="73">
        <f t="shared" si="201"/>
        <v>1775</v>
      </c>
      <c r="G265" s="62">
        <f t="shared" si="202"/>
        <v>-6.5949999989243224E-3</v>
      </c>
      <c r="I265" s="62">
        <f t="shared" si="235"/>
        <v>-6.5949999989243224E-3</v>
      </c>
      <c r="P265" s="136"/>
      <c r="Q265" s="137">
        <f t="shared" si="203"/>
        <v>32118.877999999997</v>
      </c>
      <c r="R265" s="62">
        <f t="shared" si="238"/>
        <v>4.3494024985811814E-5</v>
      </c>
      <c r="S265" s="63">
        <v>0.1</v>
      </c>
      <c r="X265" s="138">
        <f t="shared" si="204"/>
        <v>1.9526588649411607E-5</v>
      </c>
      <c r="Y265" s="73">
        <f t="shared" si="205"/>
        <v>-2.0568757063297385E-2</v>
      </c>
      <c r="Z265" s="56">
        <f t="shared" si="206"/>
        <v>1775</v>
      </c>
      <c r="AA265" s="56">
        <f t="shared" si="207"/>
        <v>-1.1632898497630148E-3</v>
      </c>
      <c r="AB265" s="56">
        <f t="shared" si="208"/>
        <v>2.696373417323638E-2</v>
      </c>
      <c r="AC265" s="56">
        <f t="shared" si="209"/>
        <v>-6.5949999989243224E-3</v>
      </c>
      <c r="AD265" s="56">
        <f t="shared" si="210"/>
        <v>-5.4317101491613076E-3</v>
      </c>
      <c r="AE265" s="140">
        <f t="shared" si="211"/>
        <v>2.9503475144501956E-6</v>
      </c>
      <c r="AF265" s="56">
        <f t="shared" si="212"/>
        <v>-6.5949999989243224E-3</v>
      </c>
      <c r="AG265" s="69"/>
      <c r="AH265" s="56">
        <f t="shared" si="213"/>
        <v>-3.3558734172160702E-2</v>
      </c>
      <c r="AI265" s="56">
        <f t="shared" si="214"/>
        <v>1.2685268775383165</v>
      </c>
      <c r="AJ265" s="56">
        <f t="shared" si="215"/>
        <v>-0.98705121925209138</v>
      </c>
      <c r="AK265" s="56">
        <f t="shared" si="216"/>
        <v>-0.1316904377639552</v>
      </c>
      <c r="AL265" s="56">
        <f t="shared" si="217"/>
        <v>-0.45595273778041984</v>
      </c>
      <c r="AM265" s="56">
        <f t="shared" si="218"/>
        <v>-0.23200979749526063</v>
      </c>
      <c r="AN265" s="56">
        <f t="shared" si="239"/>
        <v>5.9455872135237371</v>
      </c>
      <c r="AO265" s="56">
        <f t="shared" si="239"/>
        <v>5.9456239390579437</v>
      </c>
      <c r="AP265" s="56">
        <f t="shared" si="239"/>
        <v>5.9457540753564109</v>
      </c>
      <c r="AQ265" s="56">
        <f t="shared" si="239"/>
        <v>5.9462151632826341</v>
      </c>
      <c r="AR265" s="56">
        <f t="shared" si="239"/>
        <v>5.9478482525821512</v>
      </c>
      <c r="AS265" s="56">
        <f t="shared" si="239"/>
        <v>5.9536249258103533</v>
      </c>
      <c r="AT265" s="56">
        <f t="shared" si="239"/>
        <v>5.9739688882529176</v>
      </c>
      <c r="AU265" s="56">
        <f t="shared" si="219"/>
        <v>6.0446387584820931</v>
      </c>
      <c r="AV265" s="56"/>
      <c r="AW265" s="56"/>
      <c r="AX265" s="56"/>
      <c r="AY265" s="56"/>
      <c r="AZ265" s="56">
        <f t="shared" si="220"/>
        <v>1.9526588649411607E-5</v>
      </c>
      <c r="BA265" s="56">
        <f t="shared" si="221"/>
        <v>-1.940546721353437E-2</v>
      </c>
      <c r="BB265" s="56">
        <f t="shared" si="222"/>
        <v>0.916847713195167</v>
      </c>
      <c r="BC265" s="56">
        <f t="shared" si="223"/>
        <v>-0.96188334535405173</v>
      </c>
      <c r="BD265" s="56">
        <f t="shared" si="224"/>
        <v>-0.22513484225931532</v>
      </c>
      <c r="BE265" s="56">
        <f t="shared" si="225"/>
        <v>-1.9245994419742798</v>
      </c>
      <c r="BF265" s="56">
        <f t="shared" si="226"/>
        <v>-1.4353721687939309</v>
      </c>
      <c r="BG265" s="56">
        <f t="shared" si="240"/>
        <v>10.879187884615373</v>
      </c>
      <c r="BH265" s="56">
        <f t="shared" si="240"/>
        <v>10.879187884612611</v>
      </c>
      <c r="BI265" s="56">
        <f t="shared" si="240"/>
        <v>10.879187884711707</v>
      </c>
      <c r="BJ265" s="56">
        <f t="shared" si="240"/>
        <v>10.879187881156017</v>
      </c>
      <c r="BK265" s="56">
        <f t="shared" si="240"/>
        <v>10.879188008738593</v>
      </c>
      <c r="BL265" s="56">
        <f t="shared" si="240"/>
        <v>10.879183431002447</v>
      </c>
      <c r="BM265" s="56">
        <f t="shared" si="240"/>
        <v>10.879347795122644</v>
      </c>
      <c r="BN265" s="56">
        <f t="shared" si="227"/>
        <v>11.117564223297595</v>
      </c>
      <c r="BO265" s="56"/>
      <c r="BP265" s="56"/>
      <c r="BQ265" s="56"/>
      <c r="BR265" s="56"/>
      <c r="BS265" s="56"/>
      <c r="BT265" s="56"/>
      <c r="BU265" s="56"/>
      <c r="BV265" s="56"/>
      <c r="BW265" s="56"/>
      <c r="BX265" s="56"/>
      <c r="BY265" s="56"/>
      <c r="BZ265" s="56"/>
      <c r="CA265" s="56"/>
      <c r="CB265" s="56"/>
      <c r="CC265" s="56"/>
      <c r="CD265" s="56"/>
      <c r="CE265" s="56"/>
      <c r="CG265" s="56"/>
      <c r="CH265" s="56"/>
      <c r="CI265" s="56"/>
      <c r="CJ265" s="56"/>
      <c r="CK265" s="56"/>
      <c r="CL265" s="56"/>
      <c r="CM265" s="56"/>
      <c r="CN265" s="56"/>
      <c r="CO265" s="56"/>
      <c r="CP265" s="56"/>
      <c r="CQ265" s="56"/>
      <c r="CR265" s="56"/>
      <c r="CS265" s="56"/>
      <c r="CT265" s="56"/>
      <c r="CU265" s="56"/>
      <c r="CV265" s="56"/>
    </row>
    <row r="266" spans="1:100" s="62" customFormat="1" ht="12.95" customHeight="1" x14ac:dyDescent="0.2">
      <c r="A266" s="135" t="s">
        <v>37</v>
      </c>
      <c r="B266" s="57"/>
      <c r="C266" s="59">
        <v>47412.805999999997</v>
      </c>
      <c r="D266" s="59"/>
      <c r="E266" s="62">
        <f t="shared" si="200"/>
        <v>1878.9976807374337</v>
      </c>
      <c r="F266" s="73">
        <f t="shared" si="201"/>
        <v>1879</v>
      </c>
      <c r="G266" s="62">
        <f t="shared" si="202"/>
        <v>-6.1421999998856336E-3</v>
      </c>
      <c r="I266" s="62">
        <f t="shared" si="235"/>
        <v>-6.1421999998856336E-3</v>
      </c>
      <c r="P266" s="136"/>
      <c r="Q266" s="137">
        <f t="shared" si="203"/>
        <v>32394.305999999997</v>
      </c>
      <c r="R266" s="62">
        <f t="shared" si="238"/>
        <v>3.7726620838595076E-5</v>
      </c>
      <c r="S266" s="63">
        <v>0.1</v>
      </c>
      <c r="X266" s="138">
        <f t="shared" si="204"/>
        <v>1.460678119519334E-5</v>
      </c>
      <c r="Y266" s="73">
        <f t="shared" si="205"/>
        <v>-1.8228051726261123E-2</v>
      </c>
      <c r="Z266" s="56">
        <f t="shared" si="206"/>
        <v>1879</v>
      </c>
      <c r="AA266" s="56">
        <f t="shared" si="207"/>
        <v>9.4502598035919178E-4</v>
      </c>
      <c r="AB266" s="56">
        <f t="shared" si="208"/>
        <v>2.6488700706652414E-2</v>
      </c>
      <c r="AC266" s="56">
        <f t="shared" si="209"/>
        <v>-6.1421999998856336E-3</v>
      </c>
      <c r="AD266" s="56">
        <f t="shared" si="210"/>
        <v>-7.0872259802448254E-3</v>
      </c>
      <c r="AE266" s="140">
        <f t="shared" si="211"/>
        <v>5.0228772095057232E-6</v>
      </c>
      <c r="AF266" s="56">
        <f t="shared" si="212"/>
        <v>-6.1421999998856336E-3</v>
      </c>
      <c r="AG266" s="69"/>
      <c r="AH266" s="56">
        <f t="shared" si="213"/>
        <v>-3.2630900706538048E-2</v>
      </c>
      <c r="AI266" s="56">
        <f t="shared" si="214"/>
        <v>1.2823665324389024</v>
      </c>
      <c r="AJ266" s="56">
        <f t="shared" si="215"/>
        <v>-0.96073423495678645</v>
      </c>
      <c r="AK266" s="56">
        <f t="shared" si="216"/>
        <v>-9.8580914569557684E-2</v>
      </c>
      <c r="AL266" s="56">
        <f t="shared" si="217"/>
        <v>-0.33589414640120008</v>
      </c>
      <c r="AM266" s="56">
        <f t="shared" si="218"/>
        <v>-0.16954414523410014</v>
      </c>
      <c r="AN266" s="56">
        <f t="shared" si="239"/>
        <v>6.0353868365617078</v>
      </c>
      <c r="AO266" s="56">
        <f t="shared" si="239"/>
        <v>6.0354181603279891</v>
      </c>
      <c r="AP266" s="56">
        <f t="shared" si="239"/>
        <v>6.0355261915235188</v>
      </c>
      <c r="AQ266" s="56">
        <f t="shared" si="239"/>
        <v>6.0358987530565749</v>
      </c>
      <c r="AR266" s="56">
        <f t="shared" si="239"/>
        <v>6.0371833181410928</v>
      </c>
      <c r="AS266" s="56">
        <f t="shared" si="239"/>
        <v>6.0416092448828023</v>
      </c>
      <c r="AT266" s="56">
        <f t="shared" si="239"/>
        <v>6.0568223409928486</v>
      </c>
      <c r="AU266" s="56">
        <f t="shared" si="219"/>
        <v>6.108733273070607</v>
      </c>
      <c r="AV266" s="56"/>
      <c r="AW266" s="56"/>
      <c r="AX266" s="56"/>
      <c r="AY266" s="56"/>
      <c r="AZ266" s="56">
        <f t="shared" si="220"/>
        <v>1.460678119519334E-5</v>
      </c>
      <c r="BA266" s="56">
        <f t="shared" si="221"/>
        <v>-1.9173077706620315E-2</v>
      </c>
      <c r="BB266" s="56">
        <f t="shared" si="222"/>
        <v>0.96087107501146607</v>
      </c>
      <c r="BC266" s="56">
        <f t="shared" si="223"/>
        <v>-0.99622192068913262</v>
      </c>
      <c r="BD266" s="56">
        <f t="shared" si="224"/>
        <v>-0.23678878189061592</v>
      </c>
      <c r="BE266" s="56">
        <f t="shared" si="225"/>
        <v>-1.7345645783823027</v>
      </c>
      <c r="BF266" s="56">
        <f t="shared" si="226"/>
        <v>-1.1788097508668167</v>
      </c>
      <c r="BG266" s="56">
        <f t="shared" si="240"/>
        <v>11.075757098492907</v>
      </c>
      <c r="BH266" s="56">
        <f t="shared" si="240"/>
        <v>11.07575709852429</v>
      </c>
      <c r="BI266" s="56">
        <f t="shared" si="240"/>
        <v>11.075757100156896</v>
      </c>
      <c r="BJ266" s="56">
        <f t="shared" si="240"/>
        <v>11.075757185085457</v>
      </c>
      <c r="BK266" s="56">
        <f t="shared" si="240"/>
        <v>11.075761602969486</v>
      </c>
      <c r="BL266" s="56">
        <f t="shared" si="240"/>
        <v>11.075991082135912</v>
      </c>
      <c r="BM266" s="56">
        <f t="shared" si="240"/>
        <v>11.087125123354481</v>
      </c>
      <c r="BN266" s="56">
        <f t="shared" si="227"/>
        <v>11.314985997780338</v>
      </c>
      <c r="BO266" s="56"/>
      <c r="BP266" s="56"/>
      <c r="BQ266" s="56"/>
      <c r="BR266" s="56"/>
      <c r="BS266" s="56"/>
      <c r="BT266" s="56"/>
      <c r="BU266" s="56"/>
      <c r="BV266" s="56"/>
      <c r="BW266" s="56"/>
      <c r="BX266" s="56"/>
      <c r="BY266" s="56"/>
      <c r="BZ266" s="56"/>
      <c r="CA266" s="56"/>
      <c r="CB266" s="56"/>
      <c r="CC266" s="56"/>
      <c r="CD266" s="56"/>
      <c r="CE266" s="56"/>
      <c r="CG266" s="56"/>
      <c r="CH266" s="56"/>
      <c r="CI266" s="56"/>
      <c r="CJ266" s="56"/>
      <c r="CK266" s="56"/>
      <c r="CL266" s="56"/>
      <c r="CM266" s="56"/>
      <c r="CN266" s="56"/>
      <c r="CO266" s="56"/>
      <c r="CP266" s="56"/>
      <c r="CQ266" s="56"/>
      <c r="CR266" s="56"/>
      <c r="CS266" s="56"/>
      <c r="CT266" s="56"/>
      <c r="CU266" s="56"/>
      <c r="CV266" s="56"/>
    </row>
    <row r="267" spans="1:100" s="62" customFormat="1" ht="12.95" customHeight="1" x14ac:dyDescent="0.2">
      <c r="A267" s="135" t="s">
        <v>37</v>
      </c>
      <c r="B267" s="57"/>
      <c r="C267" s="59">
        <v>47420.743000000002</v>
      </c>
      <c r="D267" s="59"/>
      <c r="E267" s="62">
        <f t="shared" si="200"/>
        <v>1881.9946503884075</v>
      </c>
      <c r="F267" s="73">
        <f t="shared" si="201"/>
        <v>1882</v>
      </c>
      <c r="G267" s="62">
        <f t="shared" si="202"/>
        <v>-1.4167599991196766E-2</v>
      </c>
      <c r="I267" s="62">
        <f t="shared" si="235"/>
        <v>-1.4167599991196766E-2</v>
      </c>
      <c r="P267" s="136"/>
      <c r="Q267" s="137">
        <f t="shared" si="203"/>
        <v>32402.243000000002</v>
      </c>
      <c r="R267" s="62">
        <f t="shared" si="238"/>
        <v>2.0072088951055862E-4</v>
      </c>
      <c r="S267" s="63">
        <v>0.1</v>
      </c>
      <c r="X267" s="138">
        <f t="shared" si="204"/>
        <v>1.5816853628647771E-6</v>
      </c>
      <c r="Y267" s="73">
        <f t="shared" si="205"/>
        <v>-1.814464080424455E-2</v>
      </c>
      <c r="Z267" s="56">
        <f t="shared" si="206"/>
        <v>1882</v>
      </c>
      <c r="AA267" s="56">
        <f t="shared" si="207"/>
        <v>1.0102144628916093E-3</v>
      </c>
      <c r="AB267" s="56">
        <f t="shared" si="208"/>
        <v>1.8432429496343695E-2</v>
      </c>
      <c r="AC267" s="56">
        <f t="shared" si="209"/>
        <v>-1.4167599991196766E-2</v>
      </c>
      <c r="AD267" s="56">
        <f t="shared" si="210"/>
        <v>-1.5177814454088376E-2</v>
      </c>
      <c r="AE267" s="140">
        <f t="shared" si="211"/>
        <v>2.3036605160273402E-5</v>
      </c>
      <c r="AF267" s="56">
        <f t="shared" si="212"/>
        <v>-1.4167599991196766E-2</v>
      </c>
      <c r="AG267" s="69"/>
      <c r="AH267" s="56">
        <f t="shared" si="213"/>
        <v>-3.2600029487540462E-2</v>
      </c>
      <c r="AI267" s="56">
        <f t="shared" si="214"/>
        <v>1.2827098447208112</v>
      </c>
      <c r="AJ267" s="56">
        <f t="shared" si="215"/>
        <v>-0.95975717993535981</v>
      </c>
      <c r="AK267" s="56">
        <f t="shared" si="216"/>
        <v>-9.7592003037518527E-2</v>
      </c>
      <c r="AL267" s="56">
        <f t="shared" si="217"/>
        <v>-0.3323940513257666</v>
      </c>
      <c r="AM267" s="56">
        <f t="shared" si="218"/>
        <v>-0.16774432438782183</v>
      </c>
      <c r="AN267" s="56">
        <f t="shared" si="239"/>
        <v>6.0379909599954633</v>
      </c>
      <c r="AO267" s="56">
        <f t="shared" si="239"/>
        <v>6.0380220671982165</v>
      </c>
      <c r="AP267" s="56">
        <f t="shared" si="239"/>
        <v>6.0381292812660607</v>
      </c>
      <c r="AQ267" s="56">
        <f t="shared" si="239"/>
        <v>6.038498783194866</v>
      </c>
      <c r="AR267" s="56">
        <f t="shared" si="239"/>
        <v>6.0397719716509251</v>
      </c>
      <c r="AS267" s="56">
        <f t="shared" si="239"/>
        <v>6.0441559150831869</v>
      </c>
      <c r="AT267" s="56">
        <f t="shared" si="239"/>
        <v>6.0592158803844747</v>
      </c>
      <c r="AU267" s="56">
        <f t="shared" si="219"/>
        <v>6.1105821532991218</v>
      </c>
      <c r="AV267" s="56"/>
      <c r="AW267" s="56"/>
      <c r="AX267" s="56"/>
      <c r="AY267" s="56"/>
      <c r="AZ267" s="56">
        <f t="shared" si="220"/>
        <v>1.5816853628647771E-6</v>
      </c>
      <c r="BA267" s="56">
        <f t="shared" si="221"/>
        <v>-1.9154855267136159E-2</v>
      </c>
      <c r="BB267" s="56">
        <f t="shared" si="222"/>
        <v>0.96223453127831782</v>
      </c>
      <c r="BC267" s="56">
        <f t="shared" si="223"/>
        <v>-0.99670524087573253</v>
      </c>
      <c r="BD267" s="56">
        <f t="shared" si="224"/>
        <v>-0.23701006175314929</v>
      </c>
      <c r="BE267" s="56">
        <f t="shared" si="225"/>
        <v>-1.7288091717515477</v>
      </c>
      <c r="BF267" s="56">
        <f t="shared" si="226"/>
        <v>-1.1719564421318978</v>
      </c>
      <c r="BG267" s="56">
        <f t="shared" si="240"/>
        <v>11.081567693866234</v>
      </c>
      <c r="BH267" s="56">
        <f t="shared" si="240"/>
        <v>11.081567693911776</v>
      </c>
      <c r="BI267" s="56">
        <f t="shared" si="240"/>
        <v>11.081567696121224</v>
      </c>
      <c r="BJ267" s="56">
        <f t="shared" si="240"/>
        <v>11.081567803308349</v>
      </c>
      <c r="BK267" s="56">
        <f t="shared" si="240"/>
        <v>11.081573003124221</v>
      </c>
      <c r="BL267" s="56">
        <f t="shared" si="240"/>
        <v>11.081824878820349</v>
      </c>
      <c r="BM267" s="56">
        <f t="shared" si="240"/>
        <v>11.0932528504392</v>
      </c>
      <c r="BN267" s="56">
        <f t="shared" si="227"/>
        <v>11.320680856659649</v>
      </c>
      <c r="BO267" s="56"/>
      <c r="BP267" s="56"/>
      <c r="BQ267" s="56"/>
      <c r="BR267" s="56"/>
      <c r="BS267" s="56"/>
      <c r="BT267" s="56"/>
      <c r="BU267" s="56"/>
      <c r="BV267" s="56"/>
      <c r="BW267" s="56"/>
      <c r="BX267" s="56"/>
      <c r="BY267" s="56"/>
      <c r="BZ267" s="56"/>
      <c r="CA267" s="56"/>
      <c r="CB267" s="56"/>
      <c r="CC267" s="56"/>
      <c r="CD267" s="56"/>
      <c r="CE267" s="56"/>
      <c r="CG267" s="56"/>
      <c r="CH267" s="56"/>
      <c r="CI267" s="56"/>
      <c r="CJ267" s="56"/>
      <c r="CK267" s="56"/>
      <c r="CL267" s="56"/>
      <c r="CM267" s="56"/>
      <c r="CN267" s="56"/>
      <c r="CO267" s="56"/>
      <c r="CP267" s="56"/>
      <c r="CQ267" s="56"/>
      <c r="CR267" s="56"/>
      <c r="CS267" s="56"/>
      <c r="CT267" s="56"/>
      <c r="CU267" s="56"/>
      <c r="CV267" s="56"/>
    </row>
    <row r="268" spans="1:100" s="62" customFormat="1" ht="12.95" customHeight="1" x14ac:dyDescent="0.2">
      <c r="A268" s="135" t="s">
        <v>37</v>
      </c>
      <c r="B268" s="57"/>
      <c r="C268" s="59">
        <v>47428.69</v>
      </c>
      <c r="D268" s="59"/>
      <c r="E268" s="62">
        <f t="shared" si="200"/>
        <v>1884.9953959870309</v>
      </c>
      <c r="F268" s="73">
        <f t="shared" si="201"/>
        <v>1885</v>
      </c>
      <c r="G268" s="62">
        <f t="shared" si="202"/>
        <v>-1.2192999995022546E-2</v>
      </c>
      <c r="I268" s="62">
        <f t="shared" si="235"/>
        <v>-1.2192999995022546E-2</v>
      </c>
      <c r="P268" s="136"/>
      <c r="Q268" s="137">
        <f t="shared" si="203"/>
        <v>32410.190000000002</v>
      </c>
      <c r="R268" s="62">
        <f t="shared" si="238"/>
        <v>1.4866924887861982E-4</v>
      </c>
      <c r="S268" s="63">
        <v>0.1</v>
      </c>
      <c r="X268" s="138">
        <f t="shared" si="204"/>
        <v>3.442534628024278E-6</v>
      </c>
      <c r="Y268" s="73">
        <f t="shared" si="205"/>
        <v>-1.8060311669055449E-2</v>
      </c>
      <c r="Z268" s="56">
        <f t="shared" si="206"/>
        <v>1885</v>
      </c>
      <c r="AA268" s="56">
        <f t="shared" si="207"/>
        <v>1.0756471685749586E-3</v>
      </c>
      <c r="AB268" s="56">
        <f t="shared" si="208"/>
        <v>2.0375928903881686E-2</v>
      </c>
      <c r="AC268" s="56">
        <f t="shared" si="209"/>
        <v>-1.2192999995022546E-2</v>
      </c>
      <c r="AD268" s="56">
        <f t="shared" si="210"/>
        <v>-1.3268647163597505E-2</v>
      </c>
      <c r="AE268" s="140">
        <f t="shared" si="211"/>
        <v>1.7605699755204412E-5</v>
      </c>
      <c r="AF268" s="56">
        <f t="shared" si="212"/>
        <v>-1.2192999995022546E-2</v>
      </c>
      <c r="AG268" s="69"/>
      <c r="AH268" s="56">
        <f t="shared" si="213"/>
        <v>-3.2568928898904233E-2</v>
      </c>
      <c r="AI268" s="56">
        <f t="shared" si="214"/>
        <v>1.2830498735953026</v>
      </c>
      <c r="AJ268" s="56">
        <f t="shared" si="215"/>
        <v>-0.95876783780487052</v>
      </c>
      <c r="AK268" s="56">
        <f t="shared" si="216"/>
        <v>-9.6601368606367907E-2</v>
      </c>
      <c r="AL268" s="56">
        <f t="shared" si="217"/>
        <v>-0.32889209320936219</v>
      </c>
      <c r="AM268" s="56">
        <f t="shared" si="218"/>
        <v>-0.16594460277278694</v>
      </c>
      <c r="AN268" s="56">
        <f t="shared" si="239"/>
        <v>6.0405957756305009</v>
      </c>
      <c r="AO268" s="56">
        <f t="shared" si="239"/>
        <v>6.0406266629828913</v>
      </c>
      <c r="AP268" s="56">
        <f t="shared" si="239"/>
        <v>6.0407330503738237</v>
      </c>
      <c r="AQ268" s="56">
        <f t="shared" si="239"/>
        <v>6.041099466223625</v>
      </c>
      <c r="AR268" s="56">
        <f t="shared" si="239"/>
        <v>6.04236120994738</v>
      </c>
      <c r="AS268" s="56">
        <f t="shared" si="239"/>
        <v>6.0467030170724865</v>
      </c>
      <c r="AT268" s="56">
        <f t="shared" si="239"/>
        <v>6.0616095953643647</v>
      </c>
      <c r="AU268" s="56">
        <f t="shared" si="219"/>
        <v>6.1124310335276366</v>
      </c>
      <c r="AV268" s="56"/>
      <c r="AW268" s="56"/>
      <c r="AX268" s="56"/>
      <c r="AY268" s="56"/>
      <c r="AZ268" s="56">
        <f t="shared" si="220"/>
        <v>3.442534628024278E-6</v>
      </c>
      <c r="BA268" s="56">
        <f t="shared" si="221"/>
        <v>-1.9135958837630408E-2</v>
      </c>
      <c r="BB268" s="56">
        <f t="shared" si="222"/>
        <v>0.96360312053495822</v>
      </c>
      <c r="BC268" s="56">
        <f t="shared" si="223"/>
        <v>-0.99715677885631371</v>
      </c>
      <c r="BD268" s="56">
        <f t="shared" si="224"/>
        <v>-0.23722408639345038</v>
      </c>
      <c r="BE268" s="56">
        <f t="shared" si="225"/>
        <v>-1.7230374007281815</v>
      </c>
      <c r="BF268" s="56">
        <f t="shared" si="226"/>
        <v>-1.1651299143655292</v>
      </c>
      <c r="BG268" s="56">
        <f t="shared" si="240"/>
        <v>11.087386544029382</v>
      </c>
      <c r="BH268" s="56">
        <f t="shared" si="240"/>
        <v>11.087386544093972</v>
      </c>
      <c r="BI268" s="56">
        <f t="shared" si="240"/>
        <v>11.08738654702935</v>
      </c>
      <c r="BJ268" s="56">
        <f t="shared" si="240"/>
        <v>11.08738668043134</v>
      </c>
      <c r="BK268" s="56">
        <f t="shared" si="240"/>
        <v>11.087392742848001</v>
      </c>
      <c r="BL268" s="56">
        <f t="shared" si="240"/>
        <v>11.087667827722733</v>
      </c>
      <c r="BM268" s="56">
        <f t="shared" si="240"/>
        <v>11.09938795331664</v>
      </c>
      <c r="BN268" s="56">
        <f t="shared" si="227"/>
        <v>11.326375715538958</v>
      </c>
      <c r="BO268" s="56"/>
      <c r="BP268" s="56"/>
      <c r="BQ268" s="56"/>
      <c r="BR268" s="56"/>
      <c r="BS268" s="56"/>
      <c r="BT268" s="56"/>
      <c r="BU268" s="56"/>
      <c r="BV268" s="56"/>
      <c r="BW268" s="56"/>
      <c r="BX268" s="56"/>
      <c r="BY268" s="56"/>
      <c r="BZ268" s="56"/>
      <c r="CA268" s="56"/>
      <c r="CB268" s="56"/>
      <c r="CC268" s="56"/>
      <c r="CD268" s="56"/>
      <c r="CE268" s="56"/>
      <c r="CG268" s="56"/>
      <c r="CH268" s="56"/>
      <c r="CI268" s="56"/>
      <c r="CJ268" s="56"/>
      <c r="CK268" s="56"/>
      <c r="CL268" s="56"/>
      <c r="CM268" s="56"/>
      <c r="CN268" s="56"/>
      <c r="CO268" s="56"/>
      <c r="CP268" s="56"/>
      <c r="CQ268" s="56"/>
      <c r="CR268" s="56"/>
      <c r="CS268" s="56"/>
      <c r="CT268" s="56"/>
      <c r="CU268" s="56"/>
      <c r="CV268" s="56"/>
    </row>
    <row r="269" spans="1:100" s="62" customFormat="1" ht="12.95" customHeight="1" x14ac:dyDescent="0.2">
      <c r="A269" s="135" t="s">
        <v>37</v>
      </c>
      <c r="B269" s="57"/>
      <c r="C269" s="59">
        <v>47510.792999999998</v>
      </c>
      <c r="D269" s="59"/>
      <c r="E269" s="62">
        <f t="shared" si="200"/>
        <v>1915.9970589898937</v>
      </c>
      <c r="F269" s="73">
        <f t="shared" si="201"/>
        <v>1916</v>
      </c>
      <c r="G269" s="62">
        <f t="shared" si="202"/>
        <v>-7.7888000014354475E-3</v>
      </c>
      <c r="I269" s="62">
        <f t="shared" si="235"/>
        <v>-7.7888000014354475E-3</v>
      </c>
      <c r="P269" s="136"/>
      <c r="Q269" s="137">
        <f t="shared" si="203"/>
        <v>32492.292999999998</v>
      </c>
      <c r="R269" s="62">
        <f t="shared" si="238"/>
        <v>6.0665405462360826E-5</v>
      </c>
      <c r="S269" s="63">
        <v>0.1</v>
      </c>
      <c r="X269" s="138">
        <f t="shared" si="204"/>
        <v>8.7344814966261511E-6</v>
      </c>
      <c r="Y269" s="73">
        <f t="shared" si="205"/>
        <v>-1.7134644798256198E-2</v>
      </c>
      <c r="Z269" s="56">
        <f t="shared" si="206"/>
        <v>1916</v>
      </c>
      <c r="AA269" s="56">
        <f t="shared" si="207"/>
        <v>1.7660555564970939E-3</v>
      </c>
      <c r="AB269" s="56">
        <f t="shared" si="208"/>
        <v>2.4445355474697554E-2</v>
      </c>
      <c r="AC269" s="56">
        <f t="shared" si="209"/>
        <v>-7.7888000014354475E-3</v>
      </c>
      <c r="AD269" s="56">
        <f t="shared" si="210"/>
        <v>-9.5548555579325414E-3</v>
      </c>
      <c r="AE269" s="140">
        <f t="shared" si="211"/>
        <v>9.1295264732954385E-6</v>
      </c>
      <c r="AF269" s="56">
        <f t="shared" si="212"/>
        <v>-7.7888000014354475E-3</v>
      </c>
      <c r="AG269" s="69"/>
      <c r="AH269" s="56">
        <f t="shared" si="213"/>
        <v>-3.2234155476133002E-2</v>
      </c>
      <c r="AI269" s="56">
        <f t="shared" si="214"/>
        <v>1.286368555728169</v>
      </c>
      <c r="AJ269" s="56">
        <f t="shared" si="215"/>
        <v>-0.94782500956855409</v>
      </c>
      <c r="AK269" s="56">
        <f t="shared" si="216"/>
        <v>-8.6267639640265639E-2</v>
      </c>
      <c r="AL269" s="56">
        <f t="shared" si="217"/>
        <v>-0.29260034638810445</v>
      </c>
      <c r="AM269" s="56">
        <f t="shared" si="218"/>
        <v>-0.14735297802087624</v>
      </c>
      <c r="AN269" s="56">
        <f t="shared" si="239"/>
        <v>6.0675511168989988</v>
      </c>
      <c r="AO269" s="56">
        <f t="shared" si="239"/>
        <v>6.0675795439270077</v>
      </c>
      <c r="AP269" s="56">
        <f t="shared" si="239"/>
        <v>6.0676768438316691</v>
      </c>
      <c r="AQ269" s="56">
        <f t="shared" si="239"/>
        <v>6.0680098658312813</v>
      </c>
      <c r="AR269" s="56">
        <f t="shared" si="239"/>
        <v>6.0691494951967062</v>
      </c>
      <c r="AS269" s="56">
        <f t="shared" si="239"/>
        <v>6.0730472777963218</v>
      </c>
      <c r="AT269" s="56">
        <f t="shared" si="239"/>
        <v>6.0863544831552367</v>
      </c>
      <c r="AU269" s="56">
        <f t="shared" si="219"/>
        <v>6.1315361292222894</v>
      </c>
      <c r="AV269" s="56"/>
      <c r="AW269" s="56"/>
      <c r="AX269" s="56"/>
      <c r="AY269" s="56"/>
      <c r="AZ269" s="56">
        <f t="shared" si="220"/>
        <v>8.7344814966261511E-6</v>
      </c>
      <c r="BA269" s="56">
        <f t="shared" si="221"/>
        <v>-1.8900700354753292E-2</v>
      </c>
      <c r="BB269" s="56">
        <f t="shared" si="222"/>
        <v>0.97804176550954136</v>
      </c>
      <c r="BC269" s="56">
        <f t="shared" si="223"/>
        <v>-0.9998903919976635</v>
      </c>
      <c r="BD269" s="56">
        <f t="shared" si="224"/>
        <v>-0.23899338053189262</v>
      </c>
      <c r="BE269" s="56">
        <f t="shared" si="225"/>
        <v>-1.662417099765982</v>
      </c>
      <c r="BF269" s="56">
        <f t="shared" si="226"/>
        <v>-1.0960899164129838</v>
      </c>
      <c r="BG269" s="56">
        <f t="shared" si="240"/>
        <v>11.148005426318969</v>
      </c>
      <c r="BH269" s="56">
        <f t="shared" si="240"/>
        <v>11.148005427309217</v>
      </c>
      <c r="BI269" s="56">
        <f t="shared" si="240"/>
        <v>11.148005454482512</v>
      </c>
      <c r="BJ269" s="56">
        <f t="shared" si="240"/>
        <v>11.148006200139932</v>
      </c>
      <c r="BK269" s="56">
        <f t="shared" si="240"/>
        <v>11.148026660177635</v>
      </c>
      <c r="BL269" s="56">
        <f t="shared" si="240"/>
        <v>11.148587002472905</v>
      </c>
      <c r="BM269" s="56">
        <f t="shared" si="240"/>
        <v>11.163212339323938</v>
      </c>
      <c r="BN269" s="56">
        <f t="shared" si="227"/>
        <v>11.385222590625162</v>
      </c>
      <c r="BO269" s="56"/>
      <c r="BP269" s="56"/>
      <c r="BQ269" s="56"/>
      <c r="BR269" s="56"/>
      <c r="BS269" s="56"/>
      <c r="BT269" s="56"/>
      <c r="BU269" s="56"/>
      <c r="BV269" s="56"/>
      <c r="BW269" s="56"/>
      <c r="BX269" s="56"/>
      <c r="BY269" s="56"/>
      <c r="BZ269" s="56"/>
      <c r="CA269" s="56"/>
      <c r="CB269" s="56"/>
      <c r="CC269" s="56"/>
      <c r="CD269" s="56"/>
      <c r="CE269" s="56"/>
      <c r="CG269" s="56"/>
      <c r="CH269" s="56"/>
      <c r="CI269" s="56"/>
      <c r="CJ269" s="56"/>
      <c r="CK269" s="56"/>
      <c r="CL269" s="56"/>
      <c r="CM269" s="56"/>
      <c r="CN269" s="56"/>
      <c r="CO269" s="56"/>
      <c r="CP269" s="56"/>
      <c r="CQ269" s="56"/>
      <c r="CR269" s="56"/>
      <c r="CS269" s="56"/>
      <c r="CT269" s="56"/>
      <c r="CU269" s="56"/>
      <c r="CV269" s="56"/>
    </row>
    <row r="270" spans="1:100" s="62" customFormat="1" ht="12.95" customHeight="1" x14ac:dyDescent="0.2">
      <c r="A270" s="141" t="s">
        <v>105</v>
      </c>
      <c r="C270" s="59">
        <v>47529.322999999997</v>
      </c>
      <c r="D270" s="59"/>
      <c r="E270" s="62">
        <f t="shared" si="200"/>
        <v>1922.9938899880674</v>
      </c>
      <c r="F270" s="73">
        <f t="shared" si="201"/>
        <v>1923</v>
      </c>
      <c r="G270" s="62">
        <f t="shared" si="202"/>
        <v>-1.618140000209678E-2</v>
      </c>
      <c r="I270" s="62">
        <f t="shared" si="235"/>
        <v>-1.618140000209678E-2</v>
      </c>
      <c r="P270" s="136"/>
      <c r="Q270" s="137">
        <f t="shared" si="203"/>
        <v>32510.822999999997</v>
      </c>
      <c r="R270" s="62">
        <f t="shared" si="238"/>
        <v>2.6183770602785766E-4</v>
      </c>
      <c r="S270" s="63">
        <v>0.1</v>
      </c>
      <c r="X270" s="138">
        <f t="shared" si="204"/>
        <v>5.3347305030681011E-8</v>
      </c>
      <c r="Y270" s="73">
        <f t="shared" si="205"/>
        <v>-1.6911792396845527E-2</v>
      </c>
      <c r="Z270" s="56">
        <f t="shared" si="206"/>
        <v>1923</v>
      </c>
      <c r="AA270" s="56">
        <f t="shared" si="207"/>
        <v>1.9255461624334697E-3</v>
      </c>
      <c r="AB270" s="56">
        <f t="shared" si="208"/>
        <v>1.5973789039553855E-2</v>
      </c>
      <c r="AC270" s="56">
        <f t="shared" si="209"/>
        <v>-1.618140000209678E-2</v>
      </c>
      <c r="AD270" s="56">
        <f t="shared" si="210"/>
        <v>-1.8106946164530249E-2</v>
      </c>
      <c r="AE270" s="140">
        <f t="shared" si="211"/>
        <v>3.278614994051967E-5</v>
      </c>
      <c r="AF270" s="56">
        <f t="shared" si="212"/>
        <v>-1.618140000209678E-2</v>
      </c>
      <c r="AG270" s="69"/>
      <c r="AH270" s="56">
        <f t="shared" si="213"/>
        <v>-3.2155189041650635E-2</v>
      </c>
      <c r="AI270" s="56">
        <f t="shared" si="214"/>
        <v>1.2870680069542679</v>
      </c>
      <c r="AJ270" s="56">
        <f t="shared" si="215"/>
        <v>-0.94517250102414552</v>
      </c>
      <c r="AK270" s="56">
        <f t="shared" si="216"/>
        <v>-8.3910754628024581E-2</v>
      </c>
      <c r="AL270" s="56">
        <f t="shared" si="217"/>
        <v>-0.28438018083132838</v>
      </c>
      <c r="AM270" s="56">
        <f t="shared" si="218"/>
        <v>-0.14315617151790117</v>
      </c>
      <c r="AN270" s="56">
        <f t="shared" si="239"/>
        <v>6.0736471691879936</v>
      </c>
      <c r="AO270" s="56">
        <f t="shared" si="239"/>
        <v>6.0736749943106361</v>
      </c>
      <c r="AP270" s="56">
        <f t="shared" si="239"/>
        <v>6.0737701088611926</v>
      </c>
      <c r="AQ270" s="56">
        <f t="shared" si="239"/>
        <v>6.0740952241899171</v>
      </c>
      <c r="AR270" s="56">
        <f t="shared" si="239"/>
        <v>6.0752063464285122</v>
      </c>
      <c r="AS270" s="56">
        <f t="shared" si="239"/>
        <v>6.0790017885808751</v>
      </c>
      <c r="AT270" s="56">
        <f t="shared" si="239"/>
        <v>6.0919443944223737</v>
      </c>
      <c r="AU270" s="56">
        <f t="shared" si="219"/>
        <v>6.1358501830888237</v>
      </c>
      <c r="AV270" s="56"/>
      <c r="AW270" s="56"/>
      <c r="AX270" s="56"/>
      <c r="AY270" s="56"/>
      <c r="AZ270" s="56">
        <f t="shared" si="220"/>
        <v>5.3347305030681011E-8</v>
      </c>
      <c r="BA270" s="56">
        <f t="shared" si="221"/>
        <v>-1.8837338559278997E-2</v>
      </c>
      <c r="BB270" s="56">
        <f t="shared" si="222"/>
        <v>0.98137563872520062</v>
      </c>
      <c r="BC270" s="56">
        <f t="shared" si="223"/>
        <v>-0.99999962596513092</v>
      </c>
      <c r="BD270" s="56">
        <f t="shared" si="224"/>
        <v>-0.2392762695444447</v>
      </c>
      <c r="BE270" s="56">
        <f t="shared" si="225"/>
        <v>-1.6484759298909128</v>
      </c>
      <c r="BF270" s="56">
        <f t="shared" si="226"/>
        <v>-1.0808608884081623</v>
      </c>
      <c r="BG270" s="56">
        <f t="shared" si="240"/>
        <v>11.161819458298002</v>
      </c>
      <c r="BH270" s="56">
        <f t="shared" si="240"/>
        <v>11.161819459882542</v>
      </c>
      <c r="BI270" s="56">
        <f t="shared" si="240"/>
        <v>11.161819499780009</v>
      </c>
      <c r="BJ270" s="56">
        <f t="shared" si="240"/>
        <v>11.161820504363305</v>
      </c>
      <c r="BK270" s="56">
        <f t="shared" si="240"/>
        <v>11.161845796909221</v>
      </c>
      <c r="BL270" s="56">
        <f t="shared" si="240"/>
        <v>11.162481339817258</v>
      </c>
      <c r="BM270" s="56">
        <f t="shared" si="240"/>
        <v>11.177731337120184</v>
      </c>
      <c r="BN270" s="56">
        <f t="shared" si="227"/>
        <v>11.398510594676884</v>
      </c>
      <c r="BO270" s="56"/>
      <c r="BP270" s="56"/>
      <c r="BQ270" s="56"/>
      <c r="BR270" s="56"/>
      <c r="BS270" s="56"/>
      <c r="BT270" s="56"/>
      <c r="BU270" s="56"/>
      <c r="BV270" s="56"/>
      <c r="BW270" s="56"/>
      <c r="BX270" s="56"/>
      <c r="BY270" s="56"/>
      <c r="BZ270" s="56"/>
      <c r="CA270" s="56"/>
      <c r="CB270" s="56"/>
      <c r="CC270" s="56"/>
      <c r="CD270" s="56"/>
      <c r="CE270" s="56"/>
      <c r="CG270" s="56"/>
      <c r="CH270" s="56"/>
      <c r="CI270" s="56"/>
      <c r="CJ270" s="56"/>
      <c r="CK270" s="56"/>
      <c r="CL270" s="56"/>
      <c r="CM270" s="56"/>
      <c r="CN270" s="56"/>
      <c r="CO270" s="56"/>
      <c r="CP270" s="56"/>
      <c r="CQ270" s="56"/>
      <c r="CR270" s="56"/>
      <c r="CS270" s="56"/>
      <c r="CT270" s="56"/>
      <c r="CU270" s="56"/>
      <c r="CV270" s="56"/>
    </row>
    <row r="271" spans="1:100" s="62" customFormat="1" ht="12.95" customHeight="1" x14ac:dyDescent="0.2">
      <c r="A271" s="135" t="s">
        <v>37</v>
      </c>
      <c r="B271" s="57"/>
      <c r="C271" s="59">
        <v>47534.616999999998</v>
      </c>
      <c r="D271" s="59"/>
      <c r="E271" s="62">
        <f t="shared" si="200"/>
        <v>1924.9928766747562</v>
      </c>
      <c r="F271" s="73">
        <f t="shared" si="201"/>
        <v>1925</v>
      </c>
      <c r="G271" s="62">
        <f t="shared" si="202"/>
        <v>-1.8864999998186249E-2</v>
      </c>
      <c r="I271" s="62">
        <f t="shared" si="235"/>
        <v>-1.8864999998186249E-2</v>
      </c>
      <c r="P271" s="136"/>
      <c r="Q271" s="137">
        <f t="shared" si="203"/>
        <v>32516.116999999998</v>
      </c>
      <c r="R271" s="62">
        <f t="shared" si="238"/>
        <v>3.5588822493156719E-4</v>
      </c>
      <c r="S271" s="63">
        <v>0.1</v>
      </c>
      <c r="X271" s="138">
        <f t="shared" si="204"/>
        <v>4.0716149905370553E-7</v>
      </c>
      <c r="Y271" s="73">
        <f t="shared" si="205"/>
        <v>-1.6847175677157024E-2</v>
      </c>
      <c r="Z271" s="56">
        <f t="shared" si="206"/>
        <v>1925</v>
      </c>
      <c r="AA271" s="56">
        <f t="shared" si="207"/>
        <v>1.9713572725390538E-3</v>
      </c>
      <c r="AB271" s="56">
        <f t="shared" si="208"/>
        <v>1.3267399693000816E-2</v>
      </c>
      <c r="AC271" s="56">
        <f t="shared" si="209"/>
        <v>-1.8864999998186249E-2</v>
      </c>
      <c r="AD271" s="56">
        <f t="shared" si="210"/>
        <v>-2.0836357270725303E-2</v>
      </c>
      <c r="AE271" s="140">
        <f t="shared" si="211"/>
        <v>4.3415378431330723E-5</v>
      </c>
      <c r="AF271" s="56">
        <f t="shared" si="212"/>
        <v>-1.8864999998186249E-2</v>
      </c>
      <c r="AG271" s="69"/>
      <c r="AH271" s="56">
        <f t="shared" si="213"/>
        <v>-3.2132399691187065E-2</v>
      </c>
      <c r="AI271" s="56">
        <f t="shared" si="214"/>
        <v>1.2872644249396534</v>
      </c>
      <c r="AJ271" s="56">
        <f t="shared" si="215"/>
        <v>-0.94440236764061114</v>
      </c>
      <c r="AK271" s="56">
        <f t="shared" si="216"/>
        <v>-8.3235842778398975E-2</v>
      </c>
      <c r="AL271" s="56">
        <f t="shared" si="217"/>
        <v>-0.28202993382635039</v>
      </c>
      <c r="AM271" s="56">
        <f t="shared" si="218"/>
        <v>-0.14195716655141341</v>
      </c>
      <c r="AN271" s="56">
        <f t="shared" ref="AN271:AT280" si="241">$AU271+$AB$7*SIN(AO271)</f>
        <v>6.0753895013620181</v>
      </c>
      <c r="AO271" s="56">
        <f t="shared" si="241"/>
        <v>6.0754171514654294</v>
      </c>
      <c r="AP271" s="56">
        <f t="shared" si="241"/>
        <v>6.0755116329067373</v>
      </c>
      <c r="AQ271" s="56">
        <f t="shared" si="241"/>
        <v>6.0758344653495957</v>
      </c>
      <c r="AR271" s="56">
        <f t="shared" si="241"/>
        <v>6.0769373822377073</v>
      </c>
      <c r="AS271" s="56">
        <f t="shared" si="241"/>
        <v>6.0807034502746253</v>
      </c>
      <c r="AT271" s="56">
        <f t="shared" si="241"/>
        <v>6.0935416630515427</v>
      </c>
      <c r="AU271" s="56">
        <f t="shared" si="219"/>
        <v>6.1370827699078339</v>
      </c>
      <c r="AV271" s="56"/>
      <c r="AW271" s="56"/>
      <c r="AX271" s="56"/>
      <c r="AY271" s="56"/>
      <c r="AZ271" s="56">
        <f t="shared" si="220"/>
        <v>4.0716149905370553E-7</v>
      </c>
      <c r="BA271" s="56">
        <f t="shared" si="221"/>
        <v>-1.8818532949696078E-2</v>
      </c>
      <c r="BB271" s="56">
        <f t="shared" si="222"/>
        <v>0.98233305076559319</v>
      </c>
      <c r="BC271" s="56">
        <f t="shared" si="223"/>
        <v>-0.99999508350745947</v>
      </c>
      <c r="BD271" s="56">
        <f t="shared" si="224"/>
        <v>-0.23934886443170958</v>
      </c>
      <c r="BE271" s="56">
        <f t="shared" si="225"/>
        <v>-1.6444752592388678</v>
      </c>
      <c r="BF271" s="56">
        <f t="shared" si="226"/>
        <v>-1.0765329923172611</v>
      </c>
      <c r="BG271" s="56">
        <f t="shared" ref="BG271:BM280" si="242">$BN271+$BB$7*SIN(BH271)</f>
        <v>11.16577497677884</v>
      </c>
      <c r="BH271" s="56">
        <f t="shared" si="242"/>
        <v>11.165774978578821</v>
      </c>
      <c r="BI271" s="56">
        <f t="shared" si="242"/>
        <v>11.165775022857437</v>
      </c>
      <c r="BJ271" s="56">
        <f t="shared" si="242"/>
        <v>11.165776112085485</v>
      </c>
      <c r="BK271" s="56">
        <f t="shared" si="242"/>
        <v>11.165802904284648</v>
      </c>
      <c r="BL271" s="56">
        <f t="shared" si="242"/>
        <v>11.166460613640066</v>
      </c>
      <c r="BM271" s="56">
        <f t="shared" si="242"/>
        <v>11.181886791961427</v>
      </c>
      <c r="BN271" s="56">
        <f t="shared" si="227"/>
        <v>11.402307167263089</v>
      </c>
      <c r="BO271" s="56"/>
      <c r="BP271" s="56"/>
      <c r="BQ271" s="56"/>
      <c r="BR271" s="56"/>
      <c r="BS271" s="56"/>
      <c r="BT271" s="56"/>
      <c r="BU271" s="56"/>
      <c r="BV271" s="56"/>
      <c r="BW271" s="56"/>
      <c r="BX271" s="56"/>
      <c r="BY271" s="56"/>
      <c r="BZ271" s="56"/>
      <c r="CA271" s="56"/>
      <c r="CB271" s="56"/>
      <c r="CC271" s="56"/>
      <c r="CD271" s="56"/>
      <c r="CE271" s="56"/>
      <c r="CG271" s="56"/>
      <c r="CH271" s="56"/>
      <c r="CI271" s="56"/>
      <c r="CJ271" s="56"/>
      <c r="CK271" s="56"/>
      <c r="CL271" s="56"/>
      <c r="CM271" s="56"/>
      <c r="CN271" s="56"/>
      <c r="CO271" s="56"/>
      <c r="CP271" s="56"/>
      <c r="CQ271" s="56"/>
      <c r="CR271" s="56"/>
      <c r="CS271" s="56"/>
      <c r="CT271" s="56"/>
      <c r="CU271" s="56"/>
      <c r="CV271" s="56"/>
    </row>
    <row r="272" spans="1:100" s="62" customFormat="1" ht="12.95" customHeight="1" x14ac:dyDescent="0.2">
      <c r="A272" s="141" t="s">
        <v>105</v>
      </c>
      <c r="C272" s="59">
        <v>47566.392</v>
      </c>
      <c r="D272" s="59"/>
      <c r="E272" s="62">
        <f t="shared" si="200"/>
        <v>1936.990950337303</v>
      </c>
      <c r="F272" s="73">
        <f t="shared" si="201"/>
        <v>1937</v>
      </c>
      <c r="G272" s="62">
        <f t="shared" si="202"/>
        <v>-2.3966599997947924E-2</v>
      </c>
      <c r="I272" s="62">
        <f t="shared" si="235"/>
        <v>-2.3966599997947924E-2</v>
      </c>
      <c r="P272" s="136"/>
      <c r="Q272" s="137">
        <f t="shared" si="203"/>
        <v>32547.892</v>
      </c>
      <c r="R272" s="62">
        <f t="shared" si="238"/>
        <v>5.7439791546163741E-4</v>
      </c>
      <c r="S272" s="63">
        <v>0.1</v>
      </c>
      <c r="X272" s="138">
        <f t="shared" si="204"/>
        <v>5.648998124748778E-6</v>
      </c>
      <c r="Y272" s="73">
        <f t="shared" si="205"/>
        <v>-1.6450618275811568E-2</v>
      </c>
      <c r="Z272" s="56">
        <f t="shared" si="206"/>
        <v>1937</v>
      </c>
      <c r="AA272" s="56">
        <f t="shared" si="207"/>
        <v>2.2484821784663905E-3</v>
      </c>
      <c r="AB272" s="56">
        <f t="shared" si="208"/>
        <v>8.0269439779451987E-3</v>
      </c>
      <c r="AC272" s="56">
        <f t="shared" si="209"/>
        <v>-2.3966599997947924E-2</v>
      </c>
      <c r="AD272" s="56">
        <f t="shared" si="210"/>
        <v>-2.6215082176414314E-2</v>
      </c>
      <c r="AE272" s="140">
        <f t="shared" si="211"/>
        <v>6.8723053351615551E-5</v>
      </c>
      <c r="AF272" s="56">
        <f t="shared" si="212"/>
        <v>-2.3966599997947924E-2</v>
      </c>
      <c r="AG272" s="69"/>
      <c r="AH272" s="56">
        <f t="shared" si="213"/>
        <v>-3.1993543975893123E-2</v>
      </c>
      <c r="AI272" s="56">
        <f t="shared" si="214"/>
        <v>1.2884107451380975</v>
      </c>
      <c r="AJ272" s="56">
        <f t="shared" si="215"/>
        <v>-0.93966710936802744</v>
      </c>
      <c r="AK272" s="56">
        <f t="shared" si="216"/>
        <v>-7.9172580151385244E-2</v>
      </c>
      <c r="AL272" s="56">
        <f t="shared" si="217"/>
        <v>-0.26791365657707616</v>
      </c>
      <c r="AM272" s="56">
        <f t="shared" si="218"/>
        <v>-0.13476388135254841</v>
      </c>
      <c r="AN272" s="56">
        <f t="shared" si="241"/>
        <v>6.0858489700765528</v>
      </c>
      <c r="AO272" s="56">
        <f t="shared" si="241"/>
        <v>6.0858755421246684</v>
      </c>
      <c r="AP272" s="56">
        <f t="shared" si="241"/>
        <v>6.0859661450953952</v>
      </c>
      <c r="AQ272" s="56">
        <f t="shared" si="241"/>
        <v>6.086275062599106</v>
      </c>
      <c r="AR272" s="56">
        <f t="shared" si="241"/>
        <v>6.0873281966801693</v>
      </c>
      <c r="AS272" s="56">
        <f t="shared" si="241"/>
        <v>6.0909168021849469</v>
      </c>
      <c r="AT272" s="56">
        <f t="shared" si="241"/>
        <v>6.1031266445925203</v>
      </c>
      <c r="AU272" s="56">
        <f t="shared" si="219"/>
        <v>6.1444782908218931</v>
      </c>
      <c r="AV272" s="56"/>
      <c r="AW272" s="56"/>
      <c r="AX272" s="56"/>
      <c r="AY272" s="56"/>
      <c r="AZ272" s="56">
        <f t="shared" si="220"/>
        <v>5.648998124748778E-6</v>
      </c>
      <c r="BA272" s="56">
        <f t="shared" si="221"/>
        <v>-1.8699100454277959E-2</v>
      </c>
      <c r="BB272" s="56">
        <f t="shared" si="222"/>
        <v>0.9881224735142291</v>
      </c>
      <c r="BC272" s="56">
        <f t="shared" si="223"/>
        <v>-0.99962724779369294</v>
      </c>
      <c r="BD272" s="56">
        <f t="shared" si="224"/>
        <v>-0.23970591224369039</v>
      </c>
      <c r="BE272" s="56">
        <f t="shared" si="225"/>
        <v>-1.6203062447223702</v>
      </c>
      <c r="BF272" s="56">
        <f t="shared" si="226"/>
        <v>-1.050777280076874</v>
      </c>
      <c r="BG272" s="56">
        <f t="shared" si="242"/>
        <v>11.189589478931781</v>
      </c>
      <c r="BH272" s="56">
        <f t="shared" si="242"/>
        <v>11.189589482593053</v>
      </c>
      <c r="BI272" s="56">
        <f t="shared" si="242"/>
        <v>11.189589561717916</v>
      </c>
      <c r="BJ272" s="56">
        <f t="shared" si="242"/>
        <v>11.18959127170157</v>
      </c>
      <c r="BK272" s="56">
        <f t="shared" si="242"/>
        <v>11.189628222873921</v>
      </c>
      <c r="BL272" s="56">
        <f t="shared" si="242"/>
        <v>11.190425013469415</v>
      </c>
      <c r="BM272" s="56">
        <f t="shared" si="242"/>
        <v>11.206886056431181</v>
      </c>
      <c r="BN272" s="56">
        <f t="shared" si="227"/>
        <v>11.425086602780329</v>
      </c>
      <c r="BO272" s="56"/>
      <c r="BP272" s="56"/>
      <c r="BQ272" s="56"/>
      <c r="BR272" s="56"/>
      <c r="BS272" s="56"/>
      <c r="BT272" s="56"/>
      <c r="BU272" s="56"/>
      <c r="BV272" s="56"/>
      <c r="BW272" s="56"/>
      <c r="BX272" s="56"/>
      <c r="BY272" s="56"/>
      <c r="BZ272" s="56"/>
      <c r="CA272" s="56"/>
      <c r="CB272" s="56"/>
      <c r="CC272" s="56"/>
      <c r="CD272" s="56"/>
      <c r="CE272" s="56"/>
      <c r="CG272" s="56"/>
      <c r="CH272" s="56"/>
      <c r="CI272" s="56"/>
      <c r="CJ272" s="56"/>
      <c r="CK272" s="56"/>
      <c r="CL272" s="56"/>
      <c r="CM272" s="56"/>
      <c r="CN272" s="56"/>
      <c r="CO272" s="56"/>
      <c r="CP272" s="56"/>
      <c r="CQ272" s="56"/>
      <c r="CR272" s="56"/>
      <c r="CS272" s="56"/>
      <c r="CT272" s="56"/>
      <c r="CU272" s="56"/>
      <c r="CV272" s="56"/>
    </row>
    <row r="273" spans="1:100" s="62" customFormat="1" ht="12.95" customHeight="1" x14ac:dyDescent="0.2">
      <c r="A273" s="59" t="s">
        <v>190</v>
      </c>
      <c r="B273" s="62" t="s">
        <v>131</v>
      </c>
      <c r="C273" s="59">
        <v>47762.366999999998</v>
      </c>
      <c r="D273" s="59" t="s">
        <v>150</v>
      </c>
      <c r="E273" s="62">
        <f t="shared" si="200"/>
        <v>2010.990084436987</v>
      </c>
      <c r="F273" s="73">
        <f t="shared" si="201"/>
        <v>2011</v>
      </c>
      <c r="G273" s="62">
        <f t="shared" si="202"/>
        <v>-2.6259799997205846E-2</v>
      </c>
      <c r="I273" s="62">
        <f t="shared" si="235"/>
        <v>-2.6259799997205846E-2</v>
      </c>
      <c r="P273" s="136"/>
      <c r="Q273" s="137">
        <f t="shared" si="203"/>
        <v>32743.866999999998</v>
      </c>
      <c r="S273" s="63">
        <v>0.1</v>
      </c>
      <c r="X273" s="138">
        <f t="shared" si="204"/>
        <v>1.5865873975270215E-5</v>
      </c>
      <c r="Y273" s="73">
        <f t="shared" si="205"/>
        <v>-1.3663818901923822E-2</v>
      </c>
      <c r="Z273" s="56">
        <f t="shared" si="206"/>
        <v>2011</v>
      </c>
      <c r="AA273" s="56">
        <f t="shared" si="207"/>
        <v>4.042234698853394E-3</v>
      </c>
      <c r="AB273" s="56">
        <f t="shared" si="208"/>
        <v>4.7979030089952655E-3</v>
      </c>
      <c r="AC273" s="56">
        <f t="shared" si="209"/>
        <v>-2.6259799997205846E-2</v>
      </c>
      <c r="AD273" s="56">
        <f t="shared" si="210"/>
        <v>-3.030203469605924E-2</v>
      </c>
      <c r="AE273" s="140">
        <f t="shared" si="211"/>
        <v>9.1821330672117808E-5</v>
      </c>
      <c r="AF273" s="56">
        <f t="shared" si="212"/>
        <v>-2.6259799997205846E-2</v>
      </c>
      <c r="AG273" s="69"/>
      <c r="AH273" s="56">
        <f t="shared" si="213"/>
        <v>-3.1057703006201112E-2</v>
      </c>
      <c r="AI273" s="56">
        <f t="shared" si="214"/>
        <v>1.2942285708610299</v>
      </c>
      <c r="AJ273" s="56">
        <f t="shared" si="215"/>
        <v>-0.90615837760869544</v>
      </c>
      <c r="AK273" s="56">
        <f t="shared" si="216"/>
        <v>-5.3652618277360099E-2</v>
      </c>
      <c r="AL273" s="56">
        <f t="shared" si="217"/>
        <v>-0.18036837781400816</v>
      </c>
      <c r="AM273" s="56">
        <f t="shared" si="218"/>
        <v>-9.0429481929149735E-2</v>
      </c>
      <c r="AN273" s="56">
        <f t="shared" si="241"/>
        <v>6.1505318293844899</v>
      </c>
      <c r="AO273" s="56">
        <f t="shared" si="241"/>
        <v>6.1505507870626372</v>
      </c>
      <c r="AP273" s="56">
        <f t="shared" si="241"/>
        <v>6.1506147350239146</v>
      </c>
      <c r="AQ273" s="56">
        <f t="shared" si="241"/>
        <v>6.1508304400010196</v>
      </c>
      <c r="AR273" s="56">
        <f t="shared" si="241"/>
        <v>6.1515579959478606</v>
      </c>
      <c r="AS273" s="56">
        <f t="shared" si="241"/>
        <v>6.1540114706015547</v>
      </c>
      <c r="AT273" s="56">
        <f t="shared" si="241"/>
        <v>6.1622794408839079</v>
      </c>
      <c r="AU273" s="56">
        <f t="shared" si="219"/>
        <v>6.190084003125258</v>
      </c>
      <c r="AV273" s="56"/>
      <c r="AW273" s="56"/>
      <c r="AX273" s="56"/>
      <c r="AY273" s="56"/>
      <c r="AZ273" s="56">
        <f t="shared" si="220"/>
        <v>1.5865873975270215E-5</v>
      </c>
      <c r="BA273" s="56">
        <f t="shared" si="221"/>
        <v>-1.7706053600777216E-2</v>
      </c>
      <c r="BB273" s="56">
        <f t="shared" si="222"/>
        <v>1.0254096791076865</v>
      </c>
      <c r="BC273" s="56">
        <f t="shared" si="223"/>
        <v>-0.98332270708035907</v>
      </c>
      <c r="BD273" s="56">
        <f t="shared" si="224"/>
        <v>-0.23865110141720358</v>
      </c>
      <c r="BE273" s="56">
        <f t="shared" si="225"/>
        <v>-1.4647238656851915</v>
      </c>
      <c r="BF273" s="56">
        <f t="shared" si="226"/>
        <v>-0.89918009855388104</v>
      </c>
      <c r="BG273" s="56">
        <f t="shared" si="242"/>
        <v>11.339624713840781</v>
      </c>
      <c r="BH273" s="56">
        <f t="shared" si="242"/>
        <v>11.339624792905546</v>
      </c>
      <c r="BI273" s="56">
        <f t="shared" si="242"/>
        <v>11.339625769582577</v>
      </c>
      <c r="BJ273" s="56">
        <f t="shared" si="242"/>
        <v>11.339637834130713</v>
      </c>
      <c r="BK273" s="56">
        <f t="shared" si="242"/>
        <v>11.339786829767839</v>
      </c>
      <c r="BL273" s="56">
        <f t="shared" si="242"/>
        <v>11.341621829112908</v>
      </c>
      <c r="BM273" s="56">
        <f t="shared" si="242"/>
        <v>11.363501676650039</v>
      </c>
      <c r="BN273" s="56">
        <f t="shared" si="227"/>
        <v>11.565559788469976</v>
      </c>
      <c r="BO273" s="56"/>
      <c r="BP273" s="56"/>
      <c r="BQ273" s="56"/>
      <c r="BR273" s="56"/>
      <c r="BS273" s="56"/>
      <c r="BT273" s="56"/>
      <c r="BU273" s="56"/>
      <c r="BV273" s="56"/>
      <c r="BW273" s="56"/>
      <c r="BX273" s="56"/>
      <c r="BY273" s="56"/>
      <c r="BZ273" s="56"/>
      <c r="CA273" s="56"/>
      <c r="CB273" s="56"/>
      <c r="CC273" s="56"/>
      <c r="CD273" s="56"/>
      <c r="CE273" s="56"/>
      <c r="CG273" s="56"/>
      <c r="CH273" s="56"/>
      <c r="CI273" s="56"/>
      <c r="CJ273" s="56"/>
      <c r="CK273" s="56"/>
      <c r="CL273" s="56"/>
      <c r="CM273" s="56"/>
      <c r="CN273" s="56"/>
      <c r="CO273" s="56"/>
      <c r="CP273" s="56"/>
      <c r="CQ273" s="56"/>
      <c r="CR273" s="56"/>
      <c r="CS273" s="56"/>
      <c r="CT273" s="56"/>
      <c r="CU273" s="56"/>
      <c r="CV273" s="56"/>
    </row>
    <row r="274" spans="1:100" s="62" customFormat="1" ht="12.95" customHeight="1" x14ac:dyDescent="0.2">
      <c r="A274" s="141" t="s">
        <v>106</v>
      </c>
      <c r="C274" s="59">
        <v>47823.296000000002</v>
      </c>
      <c r="D274" s="59"/>
      <c r="E274" s="62">
        <f t="shared" si="200"/>
        <v>2033.9965558826302</v>
      </c>
      <c r="F274" s="73">
        <f t="shared" si="201"/>
        <v>2034</v>
      </c>
      <c r="G274" s="62">
        <f t="shared" si="202"/>
        <v>-9.121199997025542E-3</v>
      </c>
      <c r="I274" s="62">
        <f t="shared" si="235"/>
        <v>-9.121199997025542E-3</v>
      </c>
      <c r="P274" s="136"/>
      <c r="Q274" s="137">
        <f t="shared" si="203"/>
        <v>32804.796000000002</v>
      </c>
      <c r="R274" s="62">
        <f t="shared" ref="R274:R297" si="243">+(P274-G274)^2</f>
        <v>8.3196289385738741E-5</v>
      </c>
      <c r="S274" s="63">
        <v>0.1</v>
      </c>
      <c r="X274" s="138">
        <f t="shared" si="204"/>
        <v>1.2635310662430731E-6</v>
      </c>
      <c r="Y274" s="73">
        <f t="shared" si="205"/>
        <v>-1.2675818213153785E-2</v>
      </c>
      <c r="Z274" s="56">
        <f t="shared" si="206"/>
        <v>2034</v>
      </c>
      <c r="AA274" s="56">
        <f t="shared" si="207"/>
        <v>4.6291082384608689E-3</v>
      </c>
      <c r="AB274" s="56">
        <f t="shared" si="208"/>
        <v>2.1618118664572181E-2</v>
      </c>
      <c r="AC274" s="56">
        <f t="shared" si="209"/>
        <v>-9.121199997025542E-3</v>
      </c>
      <c r="AD274" s="56">
        <f t="shared" si="210"/>
        <v>-1.3750308235486411E-2</v>
      </c>
      <c r="AE274" s="140">
        <f t="shared" si="211"/>
        <v>1.8907097657088542E-5</v>
      </c>
      <c r="AF274" s="56">
        <f t="shared" si="212"/>
        <v>-9.121199997025542E-3</v>
      </c>
      <c r="AG274" s="69"/>
      <c r="AH274" s="56">
        <f t="shared" si="213"/>
        <v>-3.0739318661597723E-2</v>
      </c>
      <c r="AI274" s="56">
        <f t="shared" si="214"/>
        <v>1.2955859426591296</v>
      </c>
      <c r="AJ274" s="56">
        <f t="shared" si="215"/>
        <v>-0.89425165837747511</v>
      </c>
      <c r="AK274" s="56">
        <f t="shared" si="216"/>
        <v>-4.558514956928239E-2</v>
      </c>
      <c r="AL274" s="56">
        <f t="shared" si="217"/>
        <v>-0.1530141317811011</v>
      </c>
      <c r="AM274" s="56">
        <f t="shared" si="218"/>
        <v>-7.6656689950161477E-2</v>
      </c>
      <c r="AN274" s="56">
        <f t="shared" si="241"/>
        <v>6.1706891164484974</v>
      </c>
      <c r="AO274" s="56">
        <f t="shared" si="241"/>
        <v>6.1707054153056067</v>
      </c>
      <c r="AP274" s="56">
        <f t="shared" si="241"/>
        <v>6.1707602582834777</v>
      </c>
      <c r="AQ274" s="56">
        <f t="shared" si="241"/>
        <v>6.170944793406016</v>
      </c>
      <c r="AR274" s="56">
        <f t="shared" si="241"/>
        <v>6.1715656872576918</v>
      </c>
      <c r="AS274" s="56">
        <f t="shared" si="241"/>
        <v>6.1736544543709231</v>
      </c>
      <c r="AT274" s="56">
        <f t="shared" si="241"/>
        <v>6.1806778699790348</v>
      </c>
      <c r="AU274" s="56">
        <f t="shared" si="219"/>
        <v>6.2042587515438719</v>
      </c>
      <c r="AV274" s="56"/>
      <c r="AW274" s="56"/>
      <c r="AX274" s="56"/>
      <c r="AY274" s="56"/>
      <c r="AZ274" s="56">
        <f t="shared" si="220"/>
        <v>1.2635310662430731E-6</v>
      </c>
      <c r="BA274" s="56">
        <f t="shared" si="221"/>
        <v>-1.7304926451614654E-2</v>
      </c>
      <c r="BB274" s="56">
        <f t="shared" si="222"/>
        <v>1.037488491807778</v>
      </c>
      <c r="BC274" s="56">
        <f t="shared" si="223"/>
        <v>-0.97282570533143808</v>
      </c>
      <c r="BD274" s="56">
        <f t="shared" si="224"/>
        <v>-0.23705402966829767</v>
      </c>
      <c r="BE274" s="56">
        <f t="shared" si="225"/>
        <v>-1.4139520026665469</v>
      </c>
      <c r="BF274" s="56">
        <f t="shared" si="226"/>
        <v>-0.85428418354916791</v>
      </c>
      <c r="BG274" s="56">
        <f t="shared" si="242"/>
        <v>11.387410095783299</v>
      </c>
      <c r="BH274" s="56">
        <f t="shared" si="242"/>
        <v>11.387410251297094</v>
      </c>
      <c r="BI274" s="56">
        <f t="shared" si="242"/>
        <v>11.387411948067932</v>
      </c>
      <c r="BJ274" s="56">
        <f t="shared" si="242"/>
        <v>11.387430460643523</v>
      </c>
      <c r="BK274" s="56">
        <f t="shared" si="242"/>
        <v>11.387632387774532</v>
      </c>
      <c r="BL274" s="56">
        <f t="shared" si="242"/>
        <v>11.389828552483728</v>
      </c>
      <c r="BM274" s="56">
        <f t="shared" si="242"/>
        <v>11.413007449096282</v>
      </c>
      <c r="BN274" s="56">
        <f t="shared" si="227"/>
        <v>11.60922037321135</v>
      </c>
      <c r="BO274" s="56"/>
      <c r="BP274" s="56"/>
      <c r="BQ274" s="56"/>
      <c r="BR274" s="56"/>
      <c r="BS274" s="56"/>
      <c r="BT274" s="56"/>
      <c r="BU274" s="56"/>
      <c r="BV274" s="56"/>
      <c r="BW274" s="56"/>
      <c r="BX274" s="56"/>
      <c r="BY274" s="56"/>
      <c r="BZ274" s="56"/>
      <c r="CA274" s="56"/>
      <c r="CB274" s="56"/>
      <c r="CC274" s="56"/>
      <c r="CD274" s="56"/>
      <c r="CE274" s="56"/>
      <c r="CG274" s="56"/>
      <c r="CH274" s="56"/>
      <c r="CI274" s="56"/>
      <c r="CJ274" s="56"/>
      <c r="CK274" s="56"/>
      <c r="CL274" s="56"/>
      <c r="CM274" s="56"/>
      <c r="CN274" s="56"/>
      <c r="CO274" s="56"/>
      <c r="CP274" s="56"/>
      <c r="CQ274" s="56"/>
      <c r="CR274" s="56"/>
      <c r="CS274" s="56"/>
      <c r="CT274" s="56"/>
      <c r="CU274" s="56"/>
      <c r="CV274" s="56"/>
    </row>
    <row r="275" spans="1:100" s="62" customFormat="1" ht="12.95" customHeight="1" x14ac:dyDescent="0.2">
      <c r="A275" s="141" t="s">
        <v>106</v>
      </c>
      <c r="C275" s="59">
        <v>47860.37</v>
      </c>
      <c r="D275" s="59"/>
      <c r="E275" s="62">
        <f t="shared" si="200"/>
        <v>2047.9955042056906</v>
      </c>
      <c r="F275" s="73">
        <f t="shared" si="201"/>
        <v>2048</v>
      </c>
      <c r="G275" s="62">
        <f t="shared" si="202"/>
        <v>-1.1906399995496031E-2</v>
      </c>
      <c r="I275" s="62">
        <f t="shared" si="235"/>
        <v>-1.1906399995496031E-2</v>
      </c>
      <c r="P275" s="136"/>
      <c r="Q275" s="137">
        <f t="shared" si="203"/>
        <v>32841.870000000003</v>
      </c>
      <c r="R275" s="62">
        <f t="shared" si="243"/>
        <v>1.4176236085274789E-4</v>
      </c>
      <c r="S275" s="63">
        <v>0.1</v>
      </c>
      <c r="X275" s="138">
        <f t="shared" si="204"/>
        <v>1.9416683278966416E-9</v>
      </c>
      <c r="Y275" s="73">
        <f t="shared" si="205"/>
        <v>-1.2045743754878956E-2</v>
      </c>
      <c r="Z275" s="56">
        <f t="shared" si="206"/>
        <v>2048</v>
      </c>
      <c r="AA275" s="56">
        <f t="shared" si="207"/>
        <v>4.9930463265039846E-3</v>
      </c>
      <c r="AB275" s="56">
        <f t="shared" si="208"/>
        <v>1.8632836234789077E-2</v>
      </c>
      <c r="AC275" s="56">
        <f t="shared" si="209"/>
        <v>-1.1906399995496031E-2</v>
      </c>
      <c r="AD275" s="56">
        <f t="shared" si="210"/>
        <v>-1.6899446322000015E-2</v>
      </c>
      <c r="AE275" s="140">
        <f t="shared" si="211"/>
        <v>2.8559128599015987E-5</v>
      </c>
      <c r="AF275" s="56">
        <f t="shared" si="212"/>
        <v>-1.1906399995496031E-2</v>
      </c>
      <c r="AG275" s="69"/>
      <c r="AH275" s="56">
        <f t="shared" si="213"/>
        <v>-3.0539236230285108E-2</v>
      </c>
      <c r="AI275" s="56">
        <f t="shared" si="214"/>
        <v>1.296305018853978</v>
      </c>
      <c r="AJ275" s="56">
        <f t="shared" si="215"/>
        <v>-0.88666371565584878</v>
      </c>
      <c r="AK275" s="56">
        <f t="shared" si="216"/>
        <v>-4.0649614523189985E-2</v>
      </c>
      <c r="AL275" s="56">
        <f t="shared" si="217"/>
        <v>-0.13633734169930459</v>
      </c>
      <c r="AM275" s="56">
        <f t="shared" si="218"/>
        <v>-6.8274460030431527E-2</v>
      </c>
      <c r="AN275" s="56">
        <f t="shared" si="241"/>
        <v>6.1829684718054381</v>
      </c>
      <c r="AO275" s="56">
        <f t="shared" si="241"/>
        <v>6.1829830970046693</v>
      </c>
      <c r="AP275" s="56">
        <f t="shared" si="241"/>
        <v>6.183032243976073</v>
      </c>
      <c r="AQ275" s="56">
        <f t="shared" si="241"/>
        <v>6.1831973971997902</v>
      </c>
      <c r="AR275" s="56">
        <f t="shared" si="241"/>
        <v>6.1837523572021258</v>
      </c>
      <c r="AS275" s="56">
        <f t="shared" si="241"/>
        <v>6.1856169505371046</v>
      </c>
      <c r="AT275" s="56">
        <f t="shared" si="241"/>
        <v>6.1918792876891153</v>
      </c>
      <c r="AU275" s="56">
        <f t="shared" si="219"/>
        <v>6.2128868592769404</v>
      </c>
      <c r="AV275" s="56"/>
      <c r="AW275" s="56"/>
      <c r="AX275" s="56"/>
      <c r="AY275" s="56"/>
      <c r="AZ275" s="56">
        <f t="shared" si="220"/>
        <v>1.9416683278966416E-9</v>
      </c>
      <c r="BA275" s="56">
        <f t="shared" si="221"/>
        <v>-1.703879008138294E-2</v>
      </c>
      <c r="BB275" s="56">
        <f t="shared" si="222"/>
        <v>1.0449341768143237</v>
      </c>
      <c r="BC275" s="56">
        <f t="shared" si="223"/>
        <v>-0.96505271328586661</v>
      </c>
      <c r="BD275" s="56">
        <f t="shared" si="224"/>
        <v>-0.23575605984580564</v>
      </c>
      <c r="BE275" s="56">
        <f t="shared" si="225"/>
        <v>-1.3824591484500004</v>
      </c>
      <c r="BF275" s="56">
        <f t="shared" si="226"/>
        <v>-0.82740534140779898</v>
      </c>
      <c r="BG275" s="56">
        <f t="shared" si="242"/>
        <v>11.416772472367743</v>
      </c>
      <c r="BH275" s="56">
        <f t="shared" si="242"/>
        <v>11.416772697390762</v>
      </c>
      <c r="BI275" s="56">
        <f t="shared" si="242"/>
        <v>11.416774990611719</v>
      </c>
      <c r="BJ275" s="56">
        <f t="shared" si="242"/>
        <v>11.416798360273066</v>
      </c>
      <c r="BK275" s="56">
        <f t="shared" si="242"/>
        <v>11.417036445385058</v>
      </c>
      <c r="BL275" s="56">
        <f t="shared" si="242"/>
        <v>11.419454841147532</v>
      </c>
      <c r="BM275" s="56">
        <f t="shared" si="242"/>
        <v>11.44332523618006</v>
      </c>
      <c r="BN275" s="56">
        <f t="shared" si="227"/>
        <v>11.635796381314798</v>
      </c>
      <c r="BO275" s="56"/>
      <c r="BP275" s="56"/>
      <c r="BQ275" s="56"/>
      <c r="BR275" s="56"/>
      <c r="BS275" s="56"/>
      <c r="BT275" s="56"/>
      <c r="BU275" s="56"/>
      <c r="BV275" s="56"/>
      <c r="BW275" s="56"/>
      <c r="BX275" s="56"/>
      <c r="BY275" s="56"/>
      <c r="BZ275" s="56"/>
      <c r="CA275" s="56"/>
      <c r="CB275" s="56"/>
      <c r="CC275" s="56"/>
      <c r="CD275" s="56"/>
      <c r="CE275" s="56"/>
      <c r="CG275" s="56"/>
      <c r="CH275" s="56"/>
      <c r="CI275" s="56"/>
      <c r="CJ275" s="56"/>
      <c r="CK275" s="56"/>
      <c r="CL275" s="56"/>
      <c r="CM275" s="56"/>
      <c r="CN275" s="56"/>
      <c r="CO275" s="56"/>
      <c r="CP275" s="56"/>
      <c r="CQ275" s="56"/>
      <c r="CR275" s="56"/>
      <c r="CS275" s="56"/>
      <c r="CT275" s="56"/>
      <c r="CU275" s="56"/>
      <c r="CV275" s="56"/>
    </row>
    <row r="276" spans="1:100" s="62" customFormat="1" ht="12.95" customHeight="1" x14ac:dyDescent="0.2">
      <c r="A276" s="135" t="s">
        <v>37</v>
      </c>
      <c r="B276" s="57"/>
      <c r="C276" s="59">
        <v>47865.659</v>
      </c>
      <c r="D276" s="59"/>
      <c r="E276" s="62">
        <f t="shared" si="200"/>
        <v>2049.9926029185522</v>
      </c>
      <c r="F276" s="73">
        <f t="shared" si="201"/>
        <v>2050</v>
      </c>
      <c r="G276" s="62">
        <f t="shared" si="202"/>
        <v>-1.9589999996242113E-2</v>
      </c>
      <c r="I276" s="62">
        <f t="shared" si="235"/>
        <v>-1.9589999996242113E-2</v>
      </c>
      <c r="P276" s="136"/>
      <c r="Q276" s="137">
        <f t="shared" si="203"/>
        <v>32847.159</v>
      </c>
      <c r="R276" s="62">
        <f t="shared" si="243"/>
        <v>3.8376809985276602E-4</v>
      </c>
      <c r="S276" s="63">
        <v>0.1</v>
      </c>
      <c r="X276" s="138">
        <f t="shared" si="204"/>
        <v>5.8309177844028765E-6</v>
      </c>
      <c r="Y276" s="73">
        <f t="shared" si="205"/>
        <v>-1.19539553496971E-2</v>
      </c>
      <c r="Z276" s="56">
        <f t="shared" si="206"/>
        <v>2050</v>
      </c>
      <c r="AA276" s="56">
        <f t="shared" si="207"/>
        <v>5.0454494445555872E-3</v>
      </c>
      <c r="AB276" s="56">
        <f t="shared" si="208"/>
        <v>1.0920267473196958E-2</v>
      </c>
      <c r="AC276" s="56">
        <f t="shared" si="209"/>
        <v>-1.9589999996242113E-2</v>
      </c>
      <c r="AD276" s="56">
        <f t="shared" si="210"/>
        <v>-2.4635449440797701E-2</v>
      </c>
      <c r="AE276" s="140">
        <f t="shared" si="211"/>
        <v>6.0690536915009973E-5</v>
      </c>
      <c r="AF276" s="56">
        <f t="shared" si="212"/>
        <v>-1.9589999996242113E-2</v>
      </c>
      <c r="AG276" s="69"/>
      <c r="AH276" s="56">
        <f t="shared" si="213"/>
        <v>-3.0510267469439072E-2</v>
      </c>
      <c r="AI276" s="56">
        <f t="shared" si="214"/>
        <v>1.2964010802602335</v>
      </c>
      <c r="AJ276" s="56">
        <f t="shared" si="215"/>
        <v>-0.88555886020881258</v>
      </c>
      <c r="AK276" s="56">
        <f t="shared" si="216"/>
        <v>-3.9943146840312763E-2</v>
      </c>
      <c r="AL276" s="56">
        <f t="shared" si="217"/>
        <v>-0.13395347101070823</v>
      </c>
      <c r="AM276" s="56">
        <f t="shared" si="218"/>
        <v>-6.7077065471876501E-2</v>
      </c>
      <c r="AN276" s="56">
        <f t="shared" si="241"/>
        <v>6.1847232065599309</v>
      </c>
      <c r="AO276" s="56">
        <f t="shared" si="241"/>
        <v>6.1847375895538663</v>
      </c>
      <c r="AP276" s="56">
        <f t="shared" si="241"/>
        <v>6.1847859141653512</v>
      </c>
      <c r="AQ276" s="56">
        <f t="shared" si="241"/>
        <v>6.1849482756187495</v>
      </c>
      <c r="AR276" s="56">
        <f t="shared" si="241"/>
        <v>6.1854937600512052</v>
      </c>
      <c r="AS276" s="56">
        <f t="shared" si="241"/>
        <v>6.1873262069955608</v>
      </c>
      <c r="AT276" s="56">
        <f t="shared" si="241"/>
        <v>6.193479622352605</v>
      </c>
      <c r="AU276" s="56">
        <f t="shared" si="219"/>
        <v>6.2141194460959506</v>
      </c>
      <c r="AV276" s="56"/>
      <c r="AW276" s="56"/>
      <c r="AX276" s="56"/>
      <c r="AY276" s="56"/>
      <c r="AZ276" s="56">
        <f t="shared" si="220"/>
        <v>5.8309177844028765E-6</v>
      </c>
      <c r="BA276" s="56">
        <f t="shared" si="221"/>
        <v>-1.6999404794252687E-2</v>
      </c>
      <c r="BB276" s="56">
        <f t="shared" si="222"/>
        <v>1.046003070499997</v>
      </c>
      <c r="BC276" s="56">
        <f t="shared" si="223"/>
        <v>-0.96385413777383289</v>
      </c>
      <c r="BD276" s="56">
        <f t="shared" si="224"/>
        <v>-0.2355498195808528</v>
      </c>
      <c r="BE276" s="56">
        <f t="shared" si="225"/>
        <v>-1.3779232752529937</v>
      </c>
      <c r="BF276" s="56">
        <f t="shared" si="226"/>
        <v>-0.8235919256707952</v>
      </c>
      <c r="BG276" s="56">
        <f t="shared" si="242"/>
        <v>11.42098427048246</v>
      </c>
      <c r="BH276" s="56">
        <f t="shared" si="242"/>
        <v>11.420984507149324</v>
      </c>
      <c r="BI276" s="56">
        <f t="shared" si="242"/>
        <v>11.420986896590913</v>
      </c>
      <c r="BJ276" s="56">
        <f t="shared" si="242"/>
        <v>11.421011020221652</v>
      </c>
      <c r="BK276" s="56">
        <f t="shared" si="242"/>
        <v>11.421254498768185</v>
      </c>
      <c r="BL276" s="56">
        <f t="shared" si="242"/>
        <v>11.423704637509628</v>
      </c>
      <c r="BM276" s="56">
        <f t="shared" si="242"/>
        <v>11.44766750789905</v>
      </c>
      <c r="BN276" s="56">
        <f t="shared" si="227"/>
        <v>11.639592953901005</v>
      </c>
      <c r="BO276" s="56"/>
      <c r="BP276" s="56"/>
      <c r="BQ276" s="56"/>
      <c r="BR276" s="56"/>
      <c r="BS276" s="56"/>
      <c r="BT276" s="56"/>
      <c r="BU276" s="56"/>
      <c r="BV276" s="56"/>
      <c r="BW276" s="56"/>
      <c r="BX276" s="56"/>
      <c r="BY276" s="56"/>
      <c r="BZ276" s="56"/>
      <c r="CA276" s="56"/>
      <c r="CB276" s="56"/>
      <c r="CC276" s="56"/>
      <c r="CD276" s="56"/>
      <c r="CE276" s="56"/>
      <c r="CG276" s="56"/>
      <c r="CH276" s="56"/>
      <c r="CI276" s="56"/>
      <c r="CJ276" s="56"/>
      <c r="CK276" s="56"/>
      <c r="CL276" s="56"/>
      <c r="CM276" s="56"/>
      <c r="CN276" s="56"/>
      <c r="CO276" s="56"/>
      <c r="CP276" s="56"/>
      <c r="CQ276" s="56"/>
      <c r="CR276" s="56"/>
      <c r="CS276" s="56"/>
      <c r="CT276" s="56"/>
      <c r="CU276" s="56"/>
      <c r="CV276" s="56"/>
    </row>
    <row r="277" spans="1:100" s="62" customFormat="1" ht="12.95" customHeight="1" x14ac:dyDescent="0.2">
      <c r="A277" s="141" t="s">
        <v>107</v>
      </c>
      <c r="C277" s="59">
        <v>47889.5</v>
      </c>
      <c r="D277" s="59"/>
      <c r="E277" s="62">
        <f t="shared" ref="E277:E340" si="244">(C277-C$7)/C$8</f>
        <v>2058.9948397144221</v>
      </c>
      <c r="F277" s="73">
        <f t="shared" ref="F277:F340" si="245">ROUND(2*E277,0)/2</f>
        <v>2059</v>
      </c>
      <c r="G277" s="62">
        <f t="shared" ref="G277:G340" si="246">C277-(C$7+F277*C$8)</f>
        <v>-1.3666199993167538E-2</v>
      </c>
      <c r="I277" s="62">
        <f t="shared" si="235"/>
        <v>-1.3666199993167538E-2</v>
      </c>
      <c r="P277" s="136"/>
      <c r="Q277" s="137">
        <f t="shared" ref="Q277:Q340" si="247">C277-15018.5</f>
        <v>32871</v>
      </c>
      <c r="R277" s="62">
        <f t="shared" si="243"/>
        <v>1.8676502225325241E-4</v>
      </c>
      <c r="S277" s="63">
        <v>0.1</v>
      </c>
      <c r="X277" s="138">
        <f t="shared" ref="X277:X292" si="248">(G277-Y277)^2*S277</f>
        <v>4.5403147080901433E-7</v>
      </c>
      <c r="Y277" s="73">
        <f t="shared" ref="Y277:Y340" si="249">AA277+BA277</f>
        <v>-1.1535398569268506E-2</v>
      </c>
      <c r="Z277" s="56">
        <f t="shared" ref="Z277:Z340" si="250">F277</f>
        <v>2059</v>
      </c>
      <c r="AA277" s="56">
        <f t="shared" ref="AA277:AA340" si="251">AB$3+AB$4*Z277+AB$5*Z277^2+AH277</f>
        <v>5.2825325683047708E-3</v>
      </c>
      <c r="AB277" s="56">
        <f t="shared" ref="AB277:AB340" si="252">IF(S277&lt;&gt;0,G277-AH277,-9999)</f>
        <v>1.6712520654264998E-2</v>
      </c>
      <c r="AC277" s="56">
        <f t="shared" ref="AC277:AC340" si="253">+G277-P277</f>
        <v>-1.3666199993167538E-2</v>
      </c>
      <c r="AD277" s="56">
        <f t="shared" ref="AD277:AD340" si="254">G277-AA277</f>
        <v>-1.8948732561472309E-2</v>
      </c>
      <c r="AE277" s="140">
        <f t="shared" ref="AE277:AE340" si="255">+(G277-AA277)^2*S277</f>
        <v>3.5905446568620098E-5</v>
      </c>
      <c r="AF277" s="56">
        <f t="shared" ref="AF277:AF340" si="256">IF(S277&lt;&gt;0,G277-P277,-9999)</f>
        <v>-1.3666199993167538E-2</v>
      </c>
      <c r="AG277" s="69"/>
      <c r="AH277" s="56">
        <f t="shared" ref="AH277:AH340" si="257">$AB$6*($AB$11/AI277*AJ277+$AB$12)</f>
        <v>-3.0378720647432536E-2</v>
      </c>
      <c r="AI277" s="56">
        <f t="shared" ref="AI277:AI340" si="258">1+$AB$7*COS(AL277)</f>
        <v>1.2968126603464212</v>
      </c>
      <c r="AJ277" s="56">
        <f t="shared" ref="AJ277:AJ340" si="259">SIN(AL277+RADIANS($AB$9))</f>
        <v>-0.88052281539931976</v>
      </c>
      <c r="AK277" s="56">
        <f t="shared" ref="AK277:AK340" si="260">$AB$7*SIN(AL277)</f>
        <v>-3.6760032875668737E-2</v>
      </c>
      <c r="AL277" s="56">
        <f t="shared" ref="AL277:AL340" si="261">2*ATAN(AM277)</f>
        <v>-0.12322181327197251</v>
      </c>
      <c r="AM277" s="56">
        <f t="shared" ref="AM277:AM340" si="262">SQRT((1+$AB$7)/(1-$AB$7))*TAN(AN277/2)</f>
        <v>-6.1688981542609857E-2</v>
      </c>
      <c r="AN277" s="56">
        <f t="shared" si="241"/>
        <v>6.1926210709010787</v>
      </c>
      <c r="AO277" s="56">
        <f t="shared" si="241"/>
        <v>6.1926343549639373</v>
      </c>
      <c r="AP277" s="56">
        <f t="shared" si="241"/>
        <v>6.1926789539613019</v>
      </c>
      <c r="AQ277" s="56">
        <f t="shared" si="241"/>
        <v>6.1928286862423043</v>
      </c>
      <c r="AR277" s="56">
        <f t="shared" si="241"/>
        <v>6.1933313678169721</v>
      </c>
      <c r="AS277" s="56">
        <f t="shared" si="241"/>
        <v>6.1950188058525422</v>
      </c>
      <c r="AT277" s="56">
        <f t="shared" si="241"/>
        <v>6.200681508319497</v>
      </c>
      <c r="AU277" s="56">
        <f t="shared" ref="AU277:AU340" si="263">RADIANS($AB$9)+$AB$18*(F277-AB$15)</f>
        <v>6.219666086781495</v>
      </c>
      <c r="AV277" s="56"/>
      <c r="AW277" s="56"/>
      <c r="AX277" s="56"/>
      <c r="AY277" s="56"/>
      <c r="AZ277" s="56">
        <f t="shared" ref="AZ277:AZ340" si="264">(AD277-BA277)^2*S277</f>
        <v>4.5403147080901433E-7</v>
      </c>
      <c r="BA277" s="56">
        <f t="shared" ref="BA277:BA340" si="265">$BB$6*($BB$11/BB277*BC277+$BB$12)</f>
        <v>-1.6817931137573277E-2</v>
      </c>
      <c r="BB277" s="56">
        <f t="shared" ref="BB277:BB340" si="266">1+$BB$7*COS(BE277)</f>
        <v>1.0508280823065408</v>
      </c>
      <c r="BC277" s="56">
        <f t="shared" ref="BC277:BC340" si="267">SIN(BE277+RADIANS($BB$9))</f>
        <v>-0.95818255446655576</v>
      </c>
      <c r="BD277" s="56">
        <f t="shared" ref="BD277:BD340" si="268">$BB$7*SIN(BE277)</f>
        <v>-0.23455597636606812</v>
      </c>
      <c r="BE277" s="56">
        <f t="shared" ref="BE277:BE340" si="269">2*ATAN(BF277)</f>
        <v>-1.3573966515362532</v>
      </c>
      <c r="BF277" s="56">
        <f t="shared" ref="BF277:BF340" si="270">TAN(BG277/2)*SQRT((1+$BB$7)/(1-$BB$7))</f>
        <v>-0.80651075544637285</v>
      </c>
      <c r="BG277" s="56">
        <f t="shared" si="242"/>
        <v>11.439990753306574</v>
      </c>
      <c r="BH277" s="56">
        <f t="shared" si="242"/>
        <v>11.439991048295735</v>
      </c>
      <c r="BI277" s="56">
        <f t="shared" si="242"/>
        <v>11.439993907165531</v>
      </c>
      <c r="BJ277" s="56">
        <f t="shared" si="242"/>
        <v>11.440021612842097</v>
      </c>
      <c r="BK277" s="56">
        <f t="shared" si="242"/>
        <v>11.440290028682096</v>
      </c>
      <c r="BL277" s="56">
        <f t="shared" si="242"/>
        <v>11.442882690715797</v>
      </c>
      <c r="BM277" s="56">
        <f t="shared" si="242"/>
        <v>11.467241850377141</v>
      </c>
      <c r="BN277" s="56">
        <f t="shared" ref="BN277:BN340" si="271">RADIANS($BB$9)+$BB$18*(F277-BB$15)</f>
        <v>11.656677530538934</v>
      </c>
      <c r="BO277" s="56"/>
      <c r="BP277" s="56"/>
      <c r="BQ277" s="56"/>
      <c r="BR277" s="56"/>
      <c r="BS277" s="56"/>
      <c r="BT277" s="56"/>
      <c r="BU277" s="56"/>
      <c r="BV277" s="56"/>
      <c r="BW277" s="56"/>
      <c r="BX277" s="56"/>
      <c r="BY277" s="56"/>
      <c r="BZ277" s="56"/>
      <c r="CA277" s="56"/>
      <c r="CB277" s="56"/>
      <c r="CC277" s="56"/>
      <c r="CD277" s="56"/>
      <c r="CE277" s="56"/>
      <c r="CG277" s="56"/>
      <c r="CH277" s="56"/>
      <c r="CI277" s="56"/>
      <c r="CJ277" s="56"/>
      <c r="CK277" s="56"/>
      <c r="CL277" s="56"/>
      <c r="CM277" s="56"/>
      <c r="CN277" s="56"/>
      <c r="CO277" s="56"/>
      <c r="CP277" s="56"/>
      <c r="CQ277" s="56"/>
      <c r="CR277" s="56"/>
      <c r="CS277" s="56"/>
      <c r="CT277" s="56"/>
      <c r="CU277" s="56"/>
      <c r="CV277" s="56"/>
    </row>
    <row r="278" spans="1:100" s="62" customFormat="1" ht="12.95" customHeight="1" x14ac:dyDescent="0.2">
      <c r="A278" s="141" t="s">
        <v>107</v>
      </c>
      <c r="C278" s="59">
        <v>47889.5</v>
      </c>
      <c r="D278" s="59"/>
      <c r="E278" s="62">
        <f t="shared" si="244"/>
        <v>2058.9948397144221</v>
      </c>
      <c r="F278" s="73">
        <f t="shared" si="245"/>
        <v>2059</v>
      </c>
      <c r="G278" s="62">
        <f t="shared" si="246"/>
        <v>-1.3666199993167538E-2</v>
      </c>
      <c r="I278" s="62">
        <f t="shared" ref="I278:I309" si="272">G278</f>
        <v>-1.3666199993167538E-2</v>
      </c>
      <c r="P278" s="136"/>
      <c r="Q278" s="137">
        <f t="shared" si="247"/>
        <v>32871</v>
      </c>
      <c r="R278" s="62">
        <f t="shared" si="243"/>
        <v>1.8676502225325241E-4</v>
      </c>
      <c r="S278" s="63">
        <v>0.1</v>
      </c>
      <c r="X278" s="138">
        <f t="shared" si="248"/>
        <v>4.5403147080901433E-7</v>
      </c>
      <c r="Y278" s="73">
        <f t="shared" si="249"/>
        <v>-1.1535398569268506E-2</v>
      </c>
      <c r="Z278" s="56">
        <f t="shared" si="250"/>
        <v>2059</v>
      </c>
      <c r="AA278" s="56">
        <f t="shared" si="251"/>
        <v>5.2825325683047708E-3</v>
      </c>
      <c r="AB278" s="56">
        <f t="shared" si="252"/>
        <v>1.6712520654264998E-2</v>
      </c>
      <c r="AC278" s="56">
        <f t="shared" si="253"/>
        <v>-1.3666199993167538E-2</v>
      </c>
      <c r="AD278" s="56">
        <f t="shared" si="254"/>
        <v>-1.8948732561472309E-2</v>
      </c>
      <c r="AE278" s="140">
        <f t="shared" si="255"/>
        <v>3.5905446568620098E-5</v>
      </c>
      <c r="AF278" s="56">
        <f t="shared" si="256"/>
        <v>-1.3666199993167538E-2</v>
      </c>
      <c r="AG278" s="69"/>
      <c r="AH278" s="56">
        <f t="shared" si="257"/>
        <v>-3.0378720647432536E-2</v>
      </c>
      <c r="AI278" s="56">
        <f t="shared" si="258"/>
        <v>1.2968126603464212</v>
      </c>
      <c r="AJ278" s="56">
        <f t="shared" si="259"/>
        <v>-0.88052281539931976</v>
      </c>
      <c r="AK278" s="56">
        <f t="shared" si="260"/>
        <v>-3.6760032875668737E-2</v>
      </c>
      <c r="AL278" s="56">
        <f t="shared" si="261"/>
        <v>-0.12322181327197251</v>
      </c>
      <c r="AM278" s="56">
        <f t="shared" si="262"/>
        <v>-6.1688981542609857E-2</v>
      </c>
      <c r="AN278" s="56">
        <f t="shared" si="241"/>
        <v>6.1926210709010787</v>
      </c>
      <c r="AO278" s="56">
        <f t="shared" si="241"/>
        <v>6.1926343549639373</v>
      </c>
      <c r="AP278" s="56">
        <f t="shared" si="241"/>
        <v>6.1926789539613019</v>
      </c>
      <c r="AQ278" s="56">
        <f t="shared" si="241"/>
        <v>6.1928286862423043</v>
      </c>
      <c r="AR278" s="56">
        <f t="shared" si="241"/>
        <v>6.1933313678169721</v>
      </c>
      <c r="AS278" s="56">
        <f t="shared" si="241"/>
        <v>6.1950188058525422</v>
      </c>
      <c r="AT278" s="56">
        <f t="shared" si="241"/>
        <v>6.200681508319497</v>
      </c>
      <c r="AU278" s="56">
        <f t="shared" si="263"/>
        <v>6.219666086781495</v>
      </c>
      <c r="AV278" s="56"/>
      <c r="AW278" s="56"/>
      <c r="AX278" s="56"/>
      <c r="AY278" s="56"/>
      <c r="AZ278" s="56">
        <f t="shared" si="264"/>
        <v>4.5403147080901433E-7</v>
      </c>
      <c r="BA278" s="56">
        <f t="shared" si="265"/>
        <v>-1.6817931137573277E-2</v>
      </c>
      <c r="BB278" s="56">
        <f t="shared" si="266"/>
        <v>1.0508280823065408</v>
      </c>
      <c r="BC278" s="56">
        <f t="shared" si="267"/>
        <v>-0.95818255446655576</v>
      </c>
      <c r="BD278" s="56">
        <f t="shared" si="268"/>
        <v>-0.23455597636606812</v>
      </c>
      <c r="BE278" s="56">
        <f t="shared" si="269"/>
        <v>-1.3573966515362532</v>
      </c>
      <c r="BF278" s="56">
        <f t="shared" si="270"/>
        <v>-0.80651075544637285</v>
      </c>
      <c r="BG278" s="56">
        <f t="shared" si="242"/>
        <v>11.439990753306574</v>
      </c>
      <c r="BH278" s="56">
        <f t="shared" si="242"/>
        <v>11.439991048295735</v>
      </c>
      <c r="BI278" s="56">
        <f t="shared" si="242"/>
        <v>11.439993907165531</v>
      </c>
      <c r="BJ278" s="56">
        <f t="shared" si="242"/>
        <v>11.440021612842097</v>
      </c>
      <c r="BK278" s="56">
        <f t="shared" si="242"/>
        <v>11.440290028682096</v>
      </c>
      <c r="BL278" s="56">
        <f t="shared" si="242"/>
        <v>11.442882690715797</v>
      </c>
      <c r="BM278" s="56">
        <f t="shared" si="242"/>
        <v>11.467241850377141</v>
      </c>
      <c r="BN278" s="56">
        <f t="shared" si="271"/>
        <v>11.656677530538934</v>
      </c>
      <c r="BO278" s="56"/>
      <c r="BP278" s="56"/>
      <c r="BQ278" s="56"/>
      <c r="BR278" s="56"/>
      <c r="BS278" s="56"/>
      <c r="BT278" s="56"/>
      <c r="BU278" s="56"/>
      <c r="BV278" s="56"/>
      <c r="BW278" s="56"/>
      <c r="BX278" s="56"/>
      <c r="BY278" s="56"/>
      <c r="BZ278" s="56"/>
      <c r="CA278" s="56"/>
      <c r="CB278" s="56"/>
      <c r="CC278" s="56"/>
      <c r="CD278" s="56"/>
      <c r="CE278" s="56"/>
      <c r="CG278" s="56"/>
      <c r="CH278" s="56"/>
      <c r="CI278" s="56"/>
      <c r="CJ278" s="56"/>
      <c r="CK278" s="56"/>
      <c r="CL278" s="56"/>
      <c r="CM278" s="56"/>
      <c r="CN278" s="56"/>
      <c r="CO278" s="56"/>
      <c r="CP278" s="56"/>
      <c r="CQ278" s="56"/>
      <c r="CR278" s="56"/>
      <c r="CS278" s="56"/>
      <c r="CT278" s="56"/>
      <c r="CU278" s="56"/>
      <c r="CV278" s="56"/>
    </row>
    <row r="279" spans="1:100" s="62" customFormat="1" ht="12.95" customHeight="1" x14ac:dyDescent="0.2">
      <c r="A279" s="141" t="s">
        <v>108</v>
      </c>
      <c r="C279" s="59">
        <v>47897.445</v>
      </c>
      <c r="D279" s="59"/>
      <c r="E279" s="62">
        <f t="shared" si="244"/>
        <v>2061.9948301235149</v>
      </c>
      <c r="F279" s="73">
        <f t="shared" si="245"/>
        <v>2062</v>
      </c>
      <c r="G279" s="62">
        <f t="shared" si="246"/>
        <v>-1.3691599997400772E-2</v>
      </c>
      <c r="I279" s="62">
        <f t="shared" si="272"/>
        <v>-1.3691599997400772E-2</v>
      </c>
      <c r="P279" s="136"/>
      <c r="Q279" s="137">
        <f t="shared" si="247"/>
        <v>32878.945</v>
      </c>
      <c r="R279" s="62">
        <f t="shared" si="243"/>
        <v>1.8745991048882481E-4</v>
      </c>
      <c r="S279" s="63">
        <v>0.1</v>
      </c>
      <c r="X279" s="138">
        <f t="shared" si="248"/>
        <v>5.2795406802257957E-7</v>
      </c>
      <c r="Y279" s="73">
        <f t="shared" si="249"/>
        <v>-1.1393874887596338E-2</v>
      </c>
      <c r="Z279" s="56">
        <f t="shared" si="250"/>
        <v>2062</v>
      </c>
      <c r="AA279" s="56">
        <f t="shared" si="251"/>
        <v>5.3620206303564774E-3</v>
      </c>
      <c r="AB279" s="56">
        <f t="shared" si="252"/>
        <v>1.6642841062252181E-2</v>
      </c>
      <c r="AC279" s="56">
        <f t="shared" si="253"/>
        <v>-1.3691599997400772E-2</v>
      </c>
      <c r="AD279" s="56">
        <f t="shared" si="254"/>
        <v>-1.9053620627757249E-2</v>
      </c>
      <c r="AE279" s="140">
        <f t="shared" si="255"/>
        <v>3.6304045902649659E-5</v>
      </c>
      <c r="AF279" s="56">
        <f t="shared" si="256"/>
        <v>-1.3691599997400772E-2</v>
      </c>
      <c r="AG279" s="69"/>
      <c r="AH279" s="56">
        <f t="shared" si="257"/>
        <v>-3.0334441059652953E-2</v>
      </c>
      <c r="AI279" s="56">
        <f t="shared" si="258"/>
        <v>1.296942312422126</v>
      </c>
      <c r="AJ279" s="56">
        <f t="shared" si="259"/>
        <v>-0.87882086489714462</v>
      </c>
      <c r="AK279" s="56">
        <f t="shared" si="260"/>
        <v>-3.5697597290864518E-2</v>
      </c>
      <c r="AL279" s="56">
        <f t="shared" si="261"/>
        <v>-0.11964311667273542</v>
      </c>
      <c r="AM279" s="56">
        <f t="shared" si="262"/>
        <v>-5.989302015055168E-2</v>
      </c>
      <c r="AN279" s="56">
        <f t="shared" si="241"/>
        <v>6.1952542351410305</v>
      </c>
      <c r="AO279" s="56">
        <f t="shared" si="241"/>
        <v>6.1952671497463419</v>
      </c>
      <c r="AP279" s="56">
        <f t="shared" si="241"/>
        <v>6.1953104981449076</v>
      </c>
      <c r="AQ279" s="56">
        <f t="shared" si="241"/>
        <v>6.1954559975997689</v>
      </c>
      <c r="AR279" s="56">
        <f t="shared" si="241"/>
        <v>6.1959443547875503</v>
      </c>
      <c r="AS279" s="56">
        <f t="shared" si="241"/>
        <v>6.1975833344978044</v>
      </c>
      <c r="AT279" s="56">
        <f t="shared" si="241"/>
        <v>6.2030822692822607</v>
      </c>
      <c r="AU279" s="56">
        <f t="shared" si="263"/>
        <v>6.2215149670100098</v>
      </c>
      <c r="AV279" s="56"/>
      <c r="AW279" s="56"/>
      <c r="AX279" s="56"/>
      <c r="AY279" s="56"/>
      <c r="AZ279" s="56">
        <f t="shared" si="264"/>
        <v>5.2795406802257957E-7</v>
      </c>
      <c r="BA279" s="56">
        <f t="shared" si="265"/>
        <v>-1.6755895517952816E-2</v>
      </c>
      <c r="BB279" s="56">
        <f t="shared" si="266"/>
        <v>1.0524416199910305</v>
      </c>
      <c r="BC279" s="56">
        <f t="shared" si="267"/>
        <v>-0.95618986776734038</v>
      </c>
      <c r="BD279" s="56">
        <f t="shared" si="268"/>
        <v>-0.23420050489423877</v>
      </c>
      <c r="BE279" s="56">
        <f t="shared" si="269"/>
        <v>-1.3505123464594446</v>
      </c>
      <c r="BF279" s="56">
        <f t="shared" si="270"/>
        <v>-0.80084532735601066</v>
      </c>
      <c r="BG279" s="56">
        <f t="shared" si="242"/>
        <v>11.446345712662296</v>
      </c>
      <c r="BH279" s="56">
        <f t="shared" si="242"/>
        <v>11.446346029376716</v>
      </c>
      <c r="BI279" s="56">
        <f t="shared" si="242"/>
        <v>11.446349058432226</v>
      </c>
      <c r="BJ279" s="56">
        <f t="shared" si="242"/>
        <v>11.446378027350123</v>
      </c>
      <c r="BK279" s="56">
        <f t="shared" si="242"/>
        <v>11.446654989290748</v>
      </c>
      <c r="BL279" s="56">
        <f t="shared" si="242"/>
        <v>11.449294979764616</v>
      </c>
      <c r="BM279" s="56">
        <f t="shared" si="242"/>
        <v>11.473778954593097</v>
      </c>
      <c r="BN279" s="56">
        <f t="shared" si="271"/>
        <v>11.662372389418245</v>
      </c>
      <c r="BO279" s="56"/>
      <c r="BP279" s="56"/>
      <c r="BQ279" s="56"/>
      <c r="BR279" s="56"/>
      <c r="BS279" s="56"/>
      <c r="BT279" s="56"/>
      <c r="BU279" s="56"/>
      <c r="BV279" s="56"/>
      <c r="BW279" s="56"/>
      <c r="BX279" s="56"/>
      <c r="BY279" s="56"/>
      <c r="BZ279" s="56"/>
      <c r="CA279" s="56"/>
      <c r="CB279" s="56"/>
      <c r="CC279" s="56"/>
      <c r="CD279" s="56"/>
      <c r="CE279" s="56"/>
      <c r="CG279" s="56"/>
      <c r="CH279" s="56"/>
      <c r="CI279" s="56"/>
      <c r="CJ279" s="56"/>
      <c r="CK279" s="56"/>
      <c r="CL279" s="56"/>
      <c r="CM279" s="56"/>
      <c r="CN279" s="56"/>
      <c r="CO279" s="56"/>
      <c r="CP279" s="56"/>
      <c r="CQ279" s="56"/>
      <c r="CR279" s="56"/>
      <c r="CS279" s="56"/>
      <c r="CT279" s="56"/>
      <c r="CU279" s="56"/>
      <c r="CV279" s="56"/>
    </row>
    <row r="280" spans="1:100" s="62" customFormat="1" ht="12.95" customHeight="1" x14ac:dyDescent="0.2">
      <c r="A280" s="141" t="s">
        <v>108</v>
      </c>
      <c r="C280" s="59">
        <v>47913.326000000001</v>
      </c>
      <c r="D280" s="59"/>
      <c r="E280" s="62">
        <f t="shared" si="244"/>
        <v>2067.9914125888149</v>
      </c>
      <c r="F280" s="73">
        <f t="shared" si="245"/>
        <v>2068</v>
      </c>
      <c r="G280" s="62">
        <f t="shared" si="246"/>
        <v>-2.2742399996786844E-2</v>
      </c>
      <c r="I280" s="62">
        <f t="shared" si="272"/>
        <v>-2.2742399996786844E-2</v>
      </c>
      <c r="P280" s="136"/>
      <c r="Q280" s="137">
        <f t="shared" si="247"/>
        <v>32894.826000000001</v>
      </c>
      <c r="R280" s="62">
        <f t="shared" si="243"/>
        <v>5.1721675761385027E-4</v>
      </c>
      <c r="S280" s="63">
        <v>0.1</v>
      </c>
      <c r="X280" s="138">
        <f t="shared" si="248"/>
        <v>1.3536349872991043E-5</v>
      </c>
      <c r="Y280" s="73">
        <f t="shared" si="249"/>
        <v>-1.1107817978944071E-2</v>
      </c>
      <c r="Z280" s="56">
        <f t="shared" si="250"/>
        <v>2068</v>
      </c>
      <c r="AA280" s="56">
        <f t="shared" si="251"/>
        <v>5.5216850560764648E-3</v>
      </c>
      <c r="AB280" s="56">
        <f t="shared" si="252"/>
        <v>7.502838146227233E-3</v>
      </c>
      <c r="AC280" s="56">
        <f t="shared" si="253"/>
        <v>-2.2742399996786844E-2</v>
      </c>
      <c r="AD280" s="56">
        <f t="shared" si="254"/>
        <v>-2.8264085052863309E-2</v>
      </c>
      <c r="AE280" s="140">
        <f t="shared" si="255"/>
        <v>7.9885850387549114E-5</v>
      </c>
      <c r="AF280" s="56">
        <f t="shared" si="256"/>
        <v>-2.2742399996786844E-2</v>
      </c>
      <c r="AG280" s="69"/>
      <c r="AH280" s="56">
        <f t="shared" si="257"/>
        <v>-3.0245238143014077E-2</v>
      </c>
      <c r="AI280" s="56">
        <f t="shared" si="258"/>
        <v>1.2971902763097634</v>
      </c>
      <c r="AJ280" s="56">
        <f t="shared" si="259"/>
        <v>-0.87538220935365285</v>
      </c>
      <c r="AK280" s="56">
        <f t="shared" si="260"/>
        <v>-3.3570746578928994E-2</v>
      </c>
      <c r="AL280" s="56">
        <f t="shared" si="261"/>
        <v>-0.11248363184600696</v>
      </c>
      <c r="AM280" s="56">
        <f t="shared" si="262"/>
        <v>-5.630119132998055E-2</v>
      </c>
      <c r="AN280" s="56">
        <f t="shared" si="241"/>
        <v>6.2005213319435724</v>
      </c>
      <c r="AO280" s="56">
        <f t="shared" si="241"/>
        <v>6.2005335031631281</v>
      </c>
      <c r="AP280" s="56">
        <f t="shared" si="241"/>
        <v>6.2005743379767253</v>
      </c>
      <c r="AQ280" s="56">
        <f t="shared" si="241"/>
        <v>6.2007113390161175</v>
      </c>
      <c r="AR280" s="56">
        <f t="shared" si="241"/>
        <v>6.201170966988383</v>
      </c>
      <c r="AS280" s="56">
        <f t="shared" si="241"/>
        <v>6.2027128572753316</v>
      </c>
      <c r="AT280" s="56">
        <f t="shared" si="241"/>
        <v>6.2078839783496793</v>
      </c>
      <c r="AU280" s="56">
        <f t="shared" si="263"/>
        <v>6.2252127274670395</v>
      </c>
      <c r="AV280" s="56"/>
      <c r="AW280" s="56"/>
      <c r="AX280" s="56"/>
      <c r="AY280" s="56"/>
      <c r="AZ280" s="56">
        <f t="shared" si="264"/>
        <v>1.3536349872991043E-5</v>
      </c>
      <c r="BA280" s="56">
        <f t="shared" si="265"/>
        <v>-1.6629503035020535E-2</v>
      </c>
      <c r="BB280" s="56">
        <f t="shared" si="266"/>
        <v>1.0556759961540685</v>
      </c>
      <c r="BC280" s="56">
        <f t="shared" si="267"/>
        <v>-0.95204920217083122</v>
      </c>
      <c r="BD280" s="56">
        <f t="shared" si="268"/>
        <v>-0.2334527435097993</v>
      </c>
      <c r="BE280" s="56">
        <f t="shared" si="269"/>
        <v>-1.3366801979394534</v>
      </c>
      <c r="BF280" s="56">
        <f t="shared" si="270"/>
        <v>-0.78955595498578646</v>
      </c>
      <c r="BG280" s="56">
        <f t="shared" si="242"/>
        <v>11.459084920587328</v>
      </c>
      <c r="BH280" s="56">
        <f t="shared" si="242"/>
        <v>11.459085284432589</v>
      </c>
      <c r="BI280" s="56">
        <f t="shared" si="242"/>
        <v>11.459088675275652</v>
      </c>
      <c r="BJ280" s="56">
        <f t="shared" si="242"/>
        <v>11.459120275011804</v>
      </c>
      <c r="BK280" s="56">
        <f t="shared" si="242"/>
        <v>11.459414661340634</v>
      </c>
      <c r="BL280" s="56">
        <f t="shared" si="242"/>
        <v>11.462148917908188</v>
      </c>
      <c r="BM280" s="56">
        <f t="shared" si="242"/>
        <v>11.486871484519279</v>
      </c>
      <c r="BN280" s="56">
        <f t="shared" si="271"/>
        <v>11.673762107176863</v>
      </c>
      <c r="BO280" s="56"/>
      <c r="BP280" s="56"/>
      <c r="BQ280" s="56"/>
      <c r="BR280" s="56"/>
      <c r="BS280" s="56"/>
      <c r="BT280" s="56"/>
      <c r="BU280" s="56"/>
      <c r="BV280" s="56"/>
      <c r="BW280" s="56"/>
      <c r="BX280" s="56"/>
      <c r="BY280" s="56"/>
      <c r="BZ280" s="56"/>
      <c r="CA280" s="56"/>
      <c r="CB280" s="56"/>
      <c r="CC280" s="56"/>
      <c r="CD280" s="56"/>
      <c r="CE280" s="56"/>
      <c r="CG280" s="56"/>
      <c r="CH280" s="56"/>
      <c r="CI280" s="56"/>
      <c r="CJ280" s="56"/>
      <c r="CK280" s="56"/>
      <c r="CL280" s="56"/>
      <c r="CM280" s="56"/>
      <c r="CN280" s="56"/>
      <c r="CO280" s="56"/>
      <c r="CP280" s="56"/>
      <c r="CQ280" s="56"/>
      <c r="CR280" s="56"/>
      <c r="CS280" s="56"/>
      <c r="CT280" s="56"/>
      <c r="CU280" s="56"/>
      <c r="CV280" s="56"/>
    </row>
    <row r="281" spans="1:100" s="62" customFormat="1" ht="12.95" customHeight="1" x14ac:dyDescent="0.2">
      <c r="A281" s="141" t="s">
        <v>108</v>
      </c>
      <c r="C281" s="59">
        <v>47958.351000000002</v>
      </c>
      <c r="D281" s="59"/>
      <c r="E281" s="62">
        <f t="shared" si="244"/>
        <v>2084.9926168895595</v>
      </c>
      <c r="F281" s="73">
        <f t="shared" si="245"/>
        <v>2085</v>
      </c>
      <c r="G281" s="62">
        <f t="shared" si="246"/>
        <v>-1.9552999990992248E-2</v>
      </c>
      <c r="I281" s="62">
        <f t="shared" si="272"/>
        <v>-1.9552999990992248E-2</v>
      </c>
      <c r="P281" s="136"/>
      <c r="Q281" s="137">
        <f t="shared" si="247"/>
        <v>32939.851000000002</v>
      </c>
      <c r="R281" s="62">
        <f t="shared" si="243"/>
        <v>3.8231980864774284E-4</v>
      </c>
      <c r="S281" s="63">
        <v>0.1</v>
      </c>
      <c r="X281" s="138">
        <f t="shared" si="248"/>
        <v>8.6071711143098696E-6</v>
      </c>
      <c r="Y281" s="73">
        <f t="shared" si="249"/>
        <v>-1.0275515895446802E-2</v>
      </c>
      <c r="Z281" s="56">
        <f t="shared" si="250"/>
        <v>2085</v>
      </c>
      <c r="AA281" s="56">
        <f t="shared" si="251"/>
        <v>5.9790273170982761E-3</v>
      </c>
      <c r="AB281" s="56">
        <f t="shared" si="252"/>
        <v>1.0434859484691222E-2</v>
      </c>
      <c r="AC281" s="56">
        <f t="shared" si="253"/>
        <v>-1.9552999990992248E-2</v>
      </c>
      <c r="AD281" s="56">
        <f t="shared" si="254"/>
        <v>-2.5532027308090524E-2</v>
      </c>
      <c r="AE281" s="140">
        <f t="shared" si="255"/>
        <v>6.5188441846108028E-5</v>
      </c>
      <c r="AF281" s="56">
        <f t="shared" si="256"/>
        <v>-1.9552999990992248E-2</v>
      </c>
      <c r="AG281" s="69"/>
      <c r="AH281" s="56">
        <f t="shared" si="257"/>
        <v>-2.998785947568347E-2</v>
      </c>
      <c r="AI281" s="56">
        <f t="shared" si="258"/>
        <v>1.2978104569076137</v>
      </c>
      <c r="AJ281" s="56">
        <f t="shared" si="259"/>
        <v>-0.86538934097672371</v>
      </c>
      <c r="AK281" s="56">
        <f t="shared" si="260"/>
        <v>-2.7531565800340715E-2</v>
      </c>
      <c r="AL281" s="56">
        <f t="shared" si="261"/>
        <v>-9.2184586587638742E-2</v>
      </c>
      <c r="AM281" s="56">
        <f t="shared" si="262"/>
        <v>-4.6124962074058688E-2</v>
      </c>
      <c r="AN281" s="56">
        <f t="shared" ref="AN281:AT290" si="273">$AU281+$AB$7*SIN(AO281)</f>
        <v>6.2154498547566988</v>
      </c>
      <c r="AO281" s="56">
        <f t="shared" si="273"/>
        <v>6.2154598900119691</v>
      </c>
      <c r="AP281" s="56">
        <f t="shared" si="273"/>
        <v>6.2154935207817692</v>
      </c>
      <c r="AQ281" s="56">
        <f t="shared" si="273"/>
        <v>6.2156062257442892</v>
      </c>
      <c r="AR281" s="56">
        <f t="shared" si="273"/>
        <v>6.2159839214712891</v>
      </c>
      <c r="AS281" s="56">
        <f t="shared" si="273"/>
        <v>6.2172495818742997</v>
      </c>
      <c r="AT281" s="56">
        <f t="shared" si="273"/>
        <v>6.2214900573332388</v>
      </c>
      <c r="AU281" s="56">
        <f t="shared" si="263"/>
        <v>6.2356897154286237</v>
      </c>
      <c r="AV281" s="56"/>
      <c r="AW281" s="56"/>
      <c r="AX281" s="56"/>
      <c r="AY281" s="56"/>
      <c r="AZ281" s="56">
        <f t="shared" si="264"/>
        <v>8.6071711143098696E-6</v>
      </c>
      <c r="BA281" s="56">
        <f t="shared" si="265"/>
        <v>-1.6254543212545079E-2</v>
      </c>
      <c r="BB281" s="56">
        <f t="shared" si="266"/>
        <v>1.0648873865842992</v>
      </c>
      <c r="BC281" s="56">
        <f t="shared" si="267"/>
        <v>-0.93917164790860963</v>
      </c>
      <c r="BD281" s="56">
        <f t="shared" si="268"/>
        <v>-0.23106195502994364</v>
      </c>
      <c r="BE281" s="56">
        <f t="shared" si="269"/>
        <v>-1.2970251199312053</v>
      </c>
      <c r="BF281" s="56">
        <f t="shared" si="270"/>
        <v>-0.75786000076476345</v>
      </c>
      <c r="BG281" s="56">
        <f t="shared" ref="BG281:BM290" si="274">$BN281+$BB$7*SIN(BH281)</f>
        <v>11.495392281356184</v>
      </c>
      <c r="BH281" s="56">
        <f t="shared" si="274"/>
        <v>11.495392808059625</v>
      </c>
      <c r="BI281" s="56">
        <f t="shared" si="274"/>
        <v>11.49539738711854</v>
      </c>
      <c r="BJ281" s="56">
        <f t="shared" si="274"/>
        <v>11.495437194962442</v>
      </c>
      <c r="BK281" s="56">
        <f t="shared" si="274"/>
        <v>11.495783140496776</v>
      </c>
      <c r="BL281" s="56">
        <f t="shared" si="274"/>
        <v>11.498780375834739</v>
      </c>
      <c r="BM281" s="56">
        <f t="shared" si="274"/>
        <v>11.524097900045058</v>
      </c>
      <c r="BN281" s="56">
        <f t="shared" si="271"/>
        <v>11.706032974159619</v>
      </c>
      <c r="BO281" s="56"/>
      <c r="BP281" s="56"/>
      <c r="BQ281" s="56"/>
      <c r="BR281" s="56"/>
      <c r="BS281" s="56"/>
      <c r="BT281" s="56"/>
      <c r="BU281" s="56"/>
      <c r="BV281" s="56"/>
      <c r="BW281" s="56"/>
      <c r="BX281" s="56"/>
      <c r="BY281" s="56"/>
      <c r="BZ281" s="56"/>
      <c r="CA281" s="56"/>
      <c r="CB281" s="56"/>
      <c r="CC281" s="56"/>
      <c r="CD281" s="56"/>
      <c r="CE281" s="56"/>
      <c r="CG281" s="56"/>
      <c r="CH281" s="56"/>
      <c r="CI281" s="56"/>
      <c r="CJ281" s="56"/>
      <c r="CK281" s="56"/>
      <c r="CL281" s="56"/>
      <c r="CM281" s="56"/>
      <c r="CN281" s="56"/>
      <c r="CO281" s="56"/>
      <c r="CP281" s="56"/>
      <c r="CQ281" s="56"/>
      <c r="CR281" s="56"/>
      <c r="CS281" s="56"/>
      <c r="CT281" s="56"/>
      <c r="CU281" s="56"/>
      <c r="CV281" s="56"/>
    </row>
    <row r="282" spans="1:100" s="62" customFormat="1" ht="12.95" customHeight="1" x14ac:dyDescent="0.2">
      <c r="A282" s="141" t="s">
        <v>108</v>
      </c>
      <c r="C282" s="59">
        <v>47958.356</v>
      </c>
      <c r="D282" s="59"/>
      <c r="E282" s="62">
        <f t="shared" si="244"/>
        <v>2084.994504863384</v>
      </c>
      <c r="F282" s="73">
        <f t="shared" si="245"/>
        <v>2085</v>
      </c>
      <c r="G282" s="62">
        <f t="shared" si="246"/>
        <v>-1.4552999993611593E-2</v>
      </c>
      <c r="I282" s="62">
        <f t="shared" si="272"/>
        <v>-1.4552999993611593E-2</v>
      </c>
      <c r="P282" s="136"/>
      <c r="Q282" s="137">
        <f t="shared" si="247"/>
        <v>32939.856</v>
      </c>
      <c r="R282" s="62">
        <f t="shared" si="243"/>
        <v>2.1178980881405901E-4</v>
      </c>
      <c r="S282" s="63">
        <v>0.1</v>
      </c>
      <c r="X282" s="138">
        <f t="shared" si="248"/>
        <v>1.829687021005265E-6</v>
      </c>
      <c r="Y282" s="73">
        <f t="shared" si="249"/>
        <v>-1.0275515895446802E-2</v>
      </c>
      <c r="Z282" s="56">
        <f t="shared" si="250"/>
        <v>2085</v>
      </c>
      <c r="AA282" s="56">
        <f t="shared" si="251"/>
        <v>5.9790273170982761E-3</v>
      </c>
      <c r="AB282" s="56">
        <f t="shared" si="252"/>
        <v>1.5434859482071878E-2</v>
      </c>
      <c r="AC282" s="56">
        <f t="shared" si="253"/>
        <v>-1.4552999993611593E-2</v>
      </c>
      <c r="AD282" s="56">
        <f t="shared" si="254"/>
        <v>-2.0532027310709869E-2</v>
      </c>
      <c r="AE282" s="140">
        <f t="shared" si="255"/>
        <v>4.2156414548773599E-5</v>
      </c>
      <c r="AF282" s="56">
        <f t="shared" si="256"/>
        <v>-1.4552999993611593E-2</v>
      </c>
      <c r="AG282" s="69"/>
      <c r="AH282" s="56">
        <f t="shared" si="257"/>
        <v>-2.998785947568347E-2</v>
      </c>
      <c r="AI282" s="56">
        <f t="shared" si="258"/>
        <v>1.2978104569076137</v>
      </c>
      <c r="AJ282" s="56">
        <f t="shared" si="259"/>
        <v>-0.86538934097672371</v>
      </c>
      <c r="AK282" s="56">
        <f t="shared" si="260"/>
        <v>-2.7531565800340715E-2</v>
      </c>
      <c r="AL282" s="56">
        <f t="shared" si="261"/>
        <v>-9.2184586587638742E-2</v>
      </c>
      <c r="AM282" s="56">
        <f t="shared" si="262"/>
        <v>-4.6124962074058688E-2</v>
      </c>
      <c r="AN282" s="56">
        <f t="shared" si="273"/>
        <v>6.2154498547566988</v>
      </c>
      <c r="AO282" s="56">
        <f t="shared" si="273"/>
        <v>6.2154598900119691</v>
      </c>
      <c r="AP282" s="56">
        <f t="shared" si="273"/>
        <v>6.2154935207817692</v>
      </c>
      <c r="AQ282" s="56">
        <f t="shared" si="273"/>
        <v>6.2156062257442892</v>
      </c>
      <c r="AR282" s="56">
        <f t="shared" si="273"/>
        <v>6.2159839214712891</v>
      </c>
      <c r="AS282" s="56">
        <f t="shared" si="273"/>
        <v>6.2172495818742997</v>
      </c>
      <c r="AT282" s="56">
        <f t="shared" si="273"/>
        <v>6.2214900573332388</v>
      </c>
      <c r="AU282" s="56">
        <f t="shared" si="263"/>
        <v>6.2356897154286237</v>
      </c>
      <c r="AV282" s="56"/>
      <c r="AW282" s="56"/>
      <c r="AX282" s="56"/>
      <c r="AY282" s="56"/>
      <c r="AZ282" s="56">
        <f t="shared" si="264"/>
        <v>1.829687021005265E-6</v>
      </c>
      <c r="BA282" s="56">
        <f t="shared" si="265"/>
        <v>-1.6254543212545079E-2</v>
      </c>
      <c r="BB282" s="56">
        <f t="shared" si="266"/>
        <v>1.0648873865842992</v>
      </c>
      <c r="BC282" s="56">
        <f t="shared" si="267"/>
        <v>-0.93917164790860963</v>
      </c>
      <c r="BD282" s="56">
        <f t="shared" si="268"/>
        <v>-0.23106195502994364</v>
      </c>
      <c r="BE282" s="56">
        <f t="shared" si="269"/>
        <v>-1.2970251199312053</v>
      </c>
      <c r="BF282" s="56">
        <f t="shared" si="270"/>
        <v>-0.75786000076476345</v>
      </c>
      <c r="BG282" s="56">
        <f t="shared" si="274"/>
        <v>11.495392281356184</v>
      </c>
      <c r="BH282" s="56">
        <f t="shared" si="274"/>
        <v>11.495392808059625</v>
      </c>
      <c r="BI282" s="56">
        <f t="shared" si="274"/>
        <v>11.49539738711854</v>
      </c>
      <c r="BJ282" s="56">
        <f t="shared" si="274"/>
        <v>11.495437194962442</v>
      </c>
      <c r="BK282" s="56">
        <f t="shared" si="274"/>
        <v>11.495783140496776</v>
      </c>
      <c r="BL282" s="56">
        <f t="shared" si="274"/>
        <v>11.498780375834739</v>
      </c>
      <c r="BM282" s="56">
        <f t="shared" si="274"/>
        <v>11.524097900045058</v>
      </c>
      <c r="BN282" s="56">
        <f t="shared" si="271"/>
        <v>11.706032974159619</v>
      </c>
      <c r="BO282" s="56"/>
      <c r="BP282" s="56"/>
      <c r="BQ282" s="56"/>
      <c r="BR282" s="56"/>
      <c r="BS282" s="56"/>
      <c r="BT282" s="56"/>
      <c r="BU282" s="56"/>
      <c r="BV282" s="56"/>
      <c r="BW282" s="56"/>
      <c r="BX282" s="56"/>
      <c r="BY282" s="56"/>
      <c r="BZ282" s="56"/>
      <c r="CA282" s="56"/>
      <c r="CB282" s="56"/>
      <c r="CC282" s="56"/>
      <c r="CD282" s="56"/>
      <c r="CE282" s="56"/>
      <c r="CG282" s="56"/>
      <c r="CH282" s="56"/>
      <c r="CI282" s="56"/>
      <c r="CJ282" s="56"/>
      <c r="CK282" s="56"/>
      <c r="CL282" s="56"/>
      <c r="CM282" s="56"/>
      <c r="CN282" s="56"/>
      <c r="CO282" s="56"/>
      <c r="CP282" s="56"/>
      <c r="CQ282" s="56"/>
      <c r="CR282" s="56"/>
      <c r="CS282" s="56"/>
      <c r="CT282" s="56"/>
      <c r="CU282" s="56"/>
      <c r="CV282" s="56"/>
    </row>
    <row r="283" spans="1:100" s="62" customFormat="1" ht="12.95" customHeight="1" x14ac:dyDescent="0.2">
      <c r="A283" s="141" t="s">
        <v>110</v>
      </c>
      <c r="C283" s="59">
        <v>48146.400000000001</v>
      </c>
      <c r="D283" s="59"/>
      <c r="E283" s="62">
        <f t="shared" si="244"/>
        <v>2155.9989348806885</v>
      </c>
      <c r="F283" s="73">
        <f t="shared" si="245"/>
        <v>2156</v>
      </c>
      <c r="G283" s="62">
        <f t="shared" si="246"/>
        <v>-2.8207999930600636E-3</v>
      </c>
      <c r="I283" s="62">
        <f t="shared" si="272"/>
        <v>-2.8207999930600636E-3</v>
      </c>
      <c r="P283" s="136"/>
      <c r="Q283" s="137">
        <f t="shared" si="247"/>
        <v>33127.9</v>
      </c>
      <c r="R283" s="62">
        <f t="shared" si="243"/>
        <v>7.9569126008476555E-6</v>
      </c>
      <c r="S283" s="63">
        <v>0.1</v>
      </c>
      <c r="X283" s="138">
        <f t="shared" si="248"/>
        <v>1.3183058616691523E-6</v>
      </c>
      <c r="Y283" s="73">
        <f t="shared" si="249"/>
        <v>-6.4516481882744437E-3</v>
      </c>
      <c r="Z283" s="56">
        <f t="shared" si="250"/>
        <v>2156</v>
      </c>
      <c r="AA283" s="56">
        <f t="shared" si="251"/>
        <v>7.9668446126015431E-3</v>
      </c>
      <c r="AB283" s="56">
        <f t="shared" si="252"/>
        <v>2.6019540074043512E-2</v>
      </c>
      <c r="AC283" s="56">
        <f t="shared" si="253"/>
        <v>-2.8207999930600636E-3</v>
      </c>
      <c r="AD283" s="56">
        <f t="shared" si="254"/>
        <v>-1.0787644605661607E-2</v>
      </c>
      <c r="AE283" s="140">
        <f t="shared" si="255"/>
        <v>1.1637327613805996E-5</v>
      </c>
      <c r="AF283" s="56">
        <f t="shared" si="256"/>
        <v>-2.8207999930600636E-3</v>
      </c>
      <c r="AG283" s="69"/>
      <c r="AH283" s="56">
        <f t="shared" si="257"/>
        <v>-2.8840340067103575E-2</v>
      </c>
      <c r="AI283" s="56">
        <f t="shared" si="258"/>
        <v>1.2990724646706524</v>
      </c>
      <c r="AJ283" s="56">
        <f t="shared" si="259"/>
        <v>-0.81976669722890416</v>
      </c>
      <c r="AK283" s="56">
        <f t="shared" si="260"/>
        <v>-2.1716893796226364E-3</v>
      </c>
      <c r="AL283" s="56">
        <f t="shared" si="261"/>
        <v>-7.2612877066387752E-3</v>
      </c>
      <c r="AM283" s="56">
        <f t="shared" si="262"/>
        <v>-3.6306598059379957E-3</v>
      </c>
      <c r="AN283" s="56">
        <f t="shared" si="273"/>
        <v>6.2778515820040814</v>
      </c>
      <c r="AO283" s="56">
        <f t="shared" si="273"/>
        <v>6.2778523822210648</v>
      </c>
      <c r="AP283" s="56">
        <f t="shared" si="273"/>
        <v>6.2778550578510695</v>
      </c>
      <c r="AQ283" s="56">
        <f t="shared" si="273"/>
        <v>6.2778640041691967</v>
      </c>
      <c r="AR283" s="56">
        <f t="shared" si="273"/>
        <v>6.2778939173483845</v>
      </c>
      <c r="AS283" s="56">
        <f t="shared" si="273"/>
        <v>6.2779939359225239</v>
      </c>
      <c r="AT283" s="56">
        <f t="shared" si="273"/>
        <v>6.2783283605585263</v>
      </c>
      <c r="AU283" s="56">
        <f t="shared" si="263"/>
        <v>6.2794465475034738</v>
      </c>
      <c r="AV283" s="56"/>
      <c r="AW283" s="56"/>
      <c r="AX283" s="56"/>
      <c r="AY283" s="56"/>
      <c r="AZ283" s="56">
        <f t="shared" si="264"/>
        <v>1.3183058616691523E-6</v>
      </c>
      <c r="BA283" s="56">
        <f t="shared" si="265"/>
        <v>-1.4418492800875987E-2</v>
      </c>
      <c r="BB283" s="56">
        <f t="shared" si="266"/>
        <v>1.1037419174662035</v>
      </c>
      <c r="BC283" s="56">
        <f t="shared" si="267"/>
        <v>-0.86591978242932</v>
      </c>
      <c r="BD283" s="56">
        <f t="shared" si="268"/>
        <v>-0.21641999575001247</v>
      </c>
      <c r="BE283" s="56">
        <f t="shared" si="269"/>
        <v>-1.1238010399361404</v>
      </c>
      <c r="BF283" s="56">
        <f t="shared" si="270"/>
        <v>-0.62960024586262675</v>
      </c>
      <c r="BG283" s="56">
        <f t="shared" si="274"/>
        <v>11.65046393053875</v>
      </c>
      <c r="BH283" s="56">
        <f t="shared" si="274"/>
        <v>11.650465744462888</v>
      </c>
      <c r="BI283" s="56">
        <f t="shared" si="274"/>
        <v>11.650478153409258</v>
      </c>
      <c r="BJ283" s="56">
        <f t="shared" si="274"/>
        <v>11.650563036891302</v>
      </c>
      <c r="BK283" s="56">
        <f t="shared" si="274"/>
        <v>11.651143431597559</v>
      </c>
      <c r="BL283" s="56">
        <f t="shared" si="274"/>
        <v>11.655100240360943</v>
      </c>
      <c r="BM283" s="56">
        <f t="shared" si="274"/>
        <v>11.681558344650298</v>
      </c>
      <c r="BN283" s="56">
        <f t="shared" si="271"/>
        <v>11.840811300969955</v>
      </c>
      <c r="BO283" s="56"/>
      <c r="BP283" s="56"/>
      <c r="BQ283" s="56"/>
      <c r="BR283" s="56"/>
      <c r="BS283" s="56"/>
      <c r="BT283" s="56"/>
      <c r="BU283" s="56"/>
      <c r="BV283" s="56"/>
      <c r="BW283" s="56"/>
      <c r="BX283" s="56"/>
      <c r="BY283" s="56"/>
      <c r="BZ283" s="56"/>
      <c r="CA283" s="56"/>
      <c r="CB283" s="56"/>
      <c r="CC283" s="56"/>
      <c r="CD283" s="56"/>
      <c r="CE283" s="56"/>
      <c r="CG283" s="56"/>
      <c r="CH283" s="56"/>
      <c r="CI283" s="56"/>
      <c r="CJ283" s="56"/>
      <c r="CK283" s="56"/>
      <c r="CL283" s="56"/>
      <c r="CM283" s="56"/>
      <c r="CN283" s="56"/>
      <c r="CO283" s="56"/>
      <c r="CP283" s="56"/>
      <c r="CQ283" s="56"/>
      <c r="CR283" s="56"/>
      <c r="CS283" s="56"/>
      <c r="CT283" s="56"/>
      <c r="CU283" s="56"/>
      <c r="CV283" s="56"/>
    </row>
    <row r="284" spans="1:100" s="62" customFormat="1" ht="12.95" customHeight="1" x14ac:dyDescent="0.2">
      <c r="A284" s="141" t="s">
        <v>110</v>
      </c>
      <c r="C284" s="59">
        <v>48175.538</v>
      </c>
      <c r="D284" s="59"/>
      <c r="E284" s="62">
        <f t="shared" si="244"/>
        <v>2167.0012911475415</v>
      </c>
      <c r="F284" s="73">
        <f t="shared" si="245"/>
        <v>2167</v>
      </c>
      <c r="G284" s="62">
        <f t="shared" si="246"/>
        <v>3.419400003622286E-3</v>
      </c>
      <c r="I284" s="62">
        <f t="shared" si="272"/>
        <v>3.419400003622286E-3</v>
      </c>
      <c r="P284" s="136"/>
      <c r="Q284" s="137">
        <f t="shared" si="247"/>
        <v>33157.038</v>
      </c>
      <c r="R284" s="62">
        <f t="shared" si="243"/>
        <v>1.1692296384772089E-5</v>
      </c>
      <c r="S284" s="63">
        <v>0.1</v>
      </c>
      <c r="X284" s="138">
        <f t="shared" si="248"/>
        <v>8.5170988718301905E-6</v>
      </c>
      <c r="Y284" s="73">
        <f t="shared" si="249"/>
        <v>-5.8094129600422123E-3</v>
      </c>
      <c r="Z284" s="56">
        <f t="shared" si="250"/>
        <v>2167</v>
      </c>
      <c r="AA284" s="56">
        <f t="shared" si="251"/>
        <v>8.2857898377487922E-3</v>
      </c>
      <c r="AB284" s="56">
        <f t="shared" si="252"/>
        <v>3.2071726168148879E-2</v>
      </c>
      <c r="AC284" s="56">
        <f t="shared" si="253"/>
        <v>3.419400003622286E-3</v>
      </c>
      <c r="AD284" s="56">
        <f t="shared" si="254"/>
        <v>-4.8663898341265062E-3</v>
      </c>
      <c r="AE284" s="140">
        <f t="shared" si="255"/>
        <v>2.3681750017689809E-6</v>
      </c>
      <c r="AF284" s="56">
        <f t="shared" si="256"/>
        <v>3.419400003622286E-3</v>
      </c>
      <c r="AG284" s="69"/>
      <c r="AH284" s="56">
        <f t="shared" si="257"/>
        <v>-2.8652326164526589E-2</v>
      </c>
      <c r="AI284" s="56">
        <f t="shared" si="258"/>
        <v>1.2990751348581762</v>
      </c>
      <c r="AJ284" s="56">
        <f t="shared" si="259"/>
        <v>-0.81215550363881084</v>
      </c>
      <c r="AK284" s="56">
        <f t="shared" si="260"/>
        <v>1.7660884756669048E-3</v>
      </c>
      <c r="AL284" s="56">
        <f t="shared" si="261"/>
        <v>5.9050978895822089E-3</v>
      </c>
      <c r="AM284" s="56">
        <f t="shared" si="262"/>
        <v>2.9525575244807195E-3</v>
      </c>
      <c r="AN284" s="56">
        <f t="shared" si="273"/>
        <v>6.2875228501843896</v>
      </c>
      <c r="AO284" s="56">
        <f t="shared" si="273"/>
        <v>6.2875221994069941</v>
      </c>
      <c r="AP284" s="56">
        <f t="shared" si="273"/>
        <v>6.2875200234582431</v>
      </c>
      <c r="AQ284" s="56">
        <f t="shared" si="273"/>
        <v>6.287512747924545</v>
      </c>
      <c r="AR284" s="56">
        <f t="shared" si="273"/>
        <v>6.287488421346568</v>
      </c>
      <c r="AS284" s="56">
        <f t="shared" si="273"/>
        <v>6.2874070826727735</v>
      </c>
      <c r="AT284" s="56">
        <f t="shared" si="273"/>
        <v>6.2871351177872405</v>
      </c>
      <c r="AU284" s="56">
        <f t="shared" si="263"/>
        <v>6.2862257750080284</v>
      </c>
      <c r="AV284" s="56"/>
      <c r="AW284" s="56"/>
      <c r="AX284" s="56"/>
      <c r="AY284" s="56"/>
      <c r="AZ284" s="56">
        <f t="shared" si="264"/>
        <v>8.5170988718301905E-6</v>
      </c>
      <c r="BA284" s="56">
        <f t="shared" si="265"/>
        <v>-1.4095202797791005E-2</v>
      </c>
      <c r="BB284" s="56">
        <f t="shared" si="266"/>
        <v>1.1097511900743748</v>
      </c>
      <c r="BC284" s="56">
        <f t="shared" si="267"/>
        <v>-0.85159925462495611</v>
      </c>
      <c r="BD284" s="56">
        <f t="shared" si="268"/>
        <v>-0.21343541476816458</v>
      </c>
      <c r="BE284" s="56">
        <f t="shared" si="269"/>
        <v>-1.0958433544634401</v>
      </c>
      <c r="BF284" s="56">
        <f t="shared" si="270"/>
        <v>-0.61024928813759693</v>
      </c>
      <c r="BG284" s="56">
        <f t="shared" si="274"/>
        <v>11.674986671661205</v>
      </c>
      <c r="BH284" s="56">
        <f t="shared" si="274"/>
        <v>11.674988787370891</v>
      </c>
      <c r="BI284" s="56">
        <f t="shared" si="274"/>
        <v>11.675002817057793</v>
      </c>
      <c r="BJ284" s="56">
        <f t="shared" si="274"/>
        <v>11.675095844505085</v>
      </c>
      <c r="BK284" s="56">
        <f t="shared" si="274"/>
        <v>11.675712416157479</v>
      </c>
      <c r="BL284" s="56">
        <f t="shared" si="274"/>
        <v>11.679787148953405</v>
      </c>
      <c r="BM284" s="56">
        <f t="shared" si="274"/>
        <v>11.706223166492714</v>
      </c>
      <c r="BN284" s="56">
        <f t="shared" si="271"/>
        <v>11.861692450194091</v>
      </c>
      <c r="BO284" s="56"/>
      <c r="BP284" s="56"/>
      <c r="BQ284" s="56"/>
      <c r="BR284" s="56"/>
      <c r="BS284" s="56"/>
      <c r="BT284" s="56"/>
      <c r="BU284" s="56"/>
      <c r="BV284" s="56"/>
      <c r="BW284" s="56"/>
      <c r="BX284" s="56"/>
      <c r="BY284" s="56"/>
      <c r="BZ284" s="56"/>
      <c r="CA284" s="56"/>
      <c r="CB284" s="56"/>
      <c r="CC284" s="56"/>
      <c r="CD284" s="56"/>
      <c r="CE284" s="56"/>
      <c r="CG284" s="56"/>
      <c r="CH284" s="56"/>
      <c r="CI284" s="56"/>
      <c r="CJ284" s="56"/>
      <c r="CK284" s="56"/>
      <c r="CL284" s="56"/>
      <c r="CM284" s="56"/>
      <c r="CN284" s="56"/>
      <c r="CO284" s="56"/>
      <c r="CP284" s="56"/>
      <c r="CQ284" s="56"/>
      <c r="CR284" s="56"/>
      <c r="CS284" s="56"/>
      <c r="CT284" s="56"/>
      <c r="CU284" s="56"/>
      <c r="CV284" s="56"/>
    </row>
    <row r="285" spans="1:100" s="62" customFormat="1" ht="12.95" customHeight="1" x14ac:dyDescent="0.2">
      <c r="A285" s="141" t="s">
        <v>111</v>
      </c>
      <c r="C285" s="59">
        <v>48260.273999999998</v>
      </c>
      <c r="D285" s="59">
        <v>4.0000000000000001E-3</v>
      </c>
      <c r="E285" s="62">
        <f t="shared" si="244"/>
        <v>2198.9971611670371</v>
      </c>
      <c r="F285" s="73">
        <f t="shared" si="245"/>
        <v>2199</v>
      </c>
      <c r="G285" s="62">
        <f t="shared" si="246"/>
        <v>-7.5182000000495464E-3</v>
      </c>
      <c r="I285" s="62">
        <f t="shared" si="272"/>
        <v>-7.5182000000495464E-3</v>
      </c>
      <c r="P285" s="136"/>
      <c r="Q285" s="137">
        <f t="shared" si="247"/>
        <v>33241.773999999998</v>
      </c>
      <c r="R285" s="62">
        <f t="shared" si="243"/>
        <v>5.6523331240744998E-5</v>
      </c>
      <c r="S285" s="63">
        <v>0.1</v>
      </c>
      <c r="X285" s="138">
        <f t="shared" si="248"/>
        <v>1.3334457960388988E-6</v>
      </c>
      <c r="Y285" s="73">
        <f t="shared" si="249"/>
        <v>-3.8665622906937855E-3</v>
      </c>
      <c r="Z285" s="56">
        <f t="shared" si="250"/>
        <v>2199</v>
      </c>
      <c r="AA285" s="56">
        <f t="shared" si="251"/>
        <v>9.2298908061740764E-3</v>
      </c>
      <c r="AB285" s="56">
        <f t="shared" si="252"/>
        <v>2.0572051784751071E-2</v>
      </c>
      <c r="AC285" s="56">
        <f t="shared" si="253"/>
        <v>-7.5182000000495464E-3</v>
      </c>
      <c r="AD285" s="56">
        <f t="shared" si="254"/>
        <v>-1.6748090806223623E-2</v>
      </c>
      <c r="AE285" s="140">
        <f t="shared" si="255"/>
        <v>2.8049854565351224E-5</v>
      </c>
      <c r="AF285" s="56">
        <f t="shared" si="256"/>
        <v>-7.5182000000495464E-3</v>
      </c>
      <c r="AG285" s="69"/>
      <c r="AH285" s="56">
        <f t="shared" si="257"/>
        <v>-2.8090251784800617E-2</v>
      </c>
      <c r="AI285" s="56">
        <f t="shared" si="258"/>
        <v>1.2987882381319071</v>
      </c>
      <c r="AJ285" s="56">
        <f t="shared" si="259"/>
        <v>-0.78922219125956505</v>
      </c>
      <c r="AK285" s="56">
        <f t="shared" si="260"/>
        <v>1.3215298444260606E-2</v>
      </c>
      <c r="AL285" s="56">
        <f t="shared" si="261"/>
        <v>4.4200839698813846E-2</v>
      </c>
      <c r="AM285" s="56">
        <f t="shared" si="262"/>
        <v>2.2104018711252529E-2</v>
      </c>
      <c r="AN285" s="56">
        <f t="shared" si="273"/>
        <v>6.3156550753764407</v>
      </c>
      <c r="AO285" s="56">
        <f t="shared" si="273"/>
        <v>6.3156502177097176</v>
      </c>
      <c r="AP285" s="56">
        <f t="shared" si="273"/>
        <v>6.3156339671386101</v>
      </c>
      <c r="AQ285" s="56">
        <f t="shared" si="273"/>
        <v>6.3155796034340073</v>
      </c>
      <c r="AR285" s="56">
        <f t="shared" si="273"/>
        <v>6.3153977389898923</v>
      </c>
      <c r="AS285" s="56">
        <f t="shared" si="273"/>
        <v>6.3147893504148787</v>
      </c>
      <c r="AT285" s="56">
        <f t="shared" si="273"/>
        <v>6.3127542004095902</v>
      </c>
      <c r="AU285" s="56">
        <f t="shared" si="263"/>
        <v>6.3059471641121858</v>
      </c>
      <c r="AV285" s="56"/>
      <c r="AW285" s="56"/>
      <c r="AX285" s="56"/>
      <c r="AY285" s="56"/>
      <c r="AZ285" s="56">
        <f t="shared" si="264"/>
        <v>1.3334457960388988E-6</v>
      </c>
      <c r="BA285" s="56">
        <f t="shared" si="265"/>
        <v>-1.3096453096867862E-2</v>
      </c>
      <c r="BB285" s="56">
        <f t="shared" si="266"/>
        <v>1.1270804575249398</v>
      </c>
      <c r="BC285" s="56">
        <f t="shared" si="267"/>
        <v>-0.80517371721115749</v>
      </c>
      <c r="BD285" s="56">
        <f t="shared" si="268"/>
        <v>-0.20359409941167736</v>
      </c>
      <c r="BE285" s="56">
        <f t="shared" si="269"/>
        <v>-1.0127830299255067</v>
      </c>
      <c r="BF285" s="56">
        <f t="shared" si="270"/>
        <v>-0.55463072260621493</v>
      </c>
      <c r="BG285" s="56">
        <f t="shared" si="274"/>
        <v>11.747079190025918</v>
      </c>
      <c r="BH285" s="56">
        <f t="shared" si="274"/>
        <v>11.747082340700993</v>
      </c>
      <c r="BI285" s="56">
        <f t="shared" si="274"/>
        <v>11.747101568592479</v>
      </c>
      <c r="BJ285" s="56">
        <f t="shared" si="274"/>
        <v>11.747218903699846</v>
      </c>
      <c r="BK285" s="56">
        <f t="shared" si="274"/>
        <v>11.747934603375716</v>
      </c>
      <c r="BL285" s="56">
        <f t="shared" si="274"/>
        <v>11.75228831922036</v>
      </c>
      <c r="BM285" s="56">
        <f t="shared" si="274"/>
        <v>11.778354701359751</v>
      </c>
      <c r="BN285" s="56">
        <f t="shared" si="271"/>
        <v>11.922437611573397</v>
      </c>
      <c r="BO285" s="56"/>
      <c r="BP285" s="56"/>
      <c r="BQ285" s="56"/>
      <c r="BR285" s="56"/>
      <c r="BS285" s="56"/>
      <c r="BT285" s="56"/>
      <c r="BU285" s="56"/>
      <c r="BV285" s="56"/>
      <c r="BW285" s="56"/>
      <c r="BX285" s="56"/>
      <c r="BY285" s="56"/>
      <c r="BZ285" s="56"/>
      <c r="CA285" s="56"/>
      <c r="CB285" s="56"/>
      <c r="CC285" s="56"/>
      <c r="CD285" s="56"/>
      <c r="CE285" s="56"/>
      <c r="CG285" s="56"/>
      <c r="CH285" s="56"/>
      <c r="CI285" s="56"/>
      <c r="CJ285" s="56"/>
      <c r="CK285" s="56"/>
      <c r="CL285" s="56"/>
      <c r="CM285" s="56"/>
      <c r="CN285" s="56"/>
      <c r="CO285" s="56"/>
      <c r="CP285" s="56"/>
      <c r="CQ285" s="56"/>
      <c r="CR285" s="56"/>
      <c r="CS285" s="56"/>
      <c r="CT285" s="56"/>
      <c r="CU285" s="56"/>
      <c r="CV285" s="56"/>
    </row>
    <row r="286" spans="1:100" s="62" customFormat="1" ht="12.95" customHeight="1" x14ac:dyDescent="0.2">
      <c r="A286" s="141" t="s">
        <v>111</v>
      </c>
      <c r="C286" s="59">
        <v>48260.28</v>
      </c>
      <c r="D286" s="59"/>
      <c r="E286" s="62">
        <f t="shared" si="244"/>
        <v>2198.9994267356287</v>
      </c>
      <c r="F286" s="73">
        <f t="shared" si="245"/>
        <v>2199</v>
      </c>
      <c r="G286" s="62">
        <f t="shared" si="246"/>
        <v>-1.5181999988271855E-3</v>
      </c>
      <c r="I286" s="62">
        <f t="shared" si="272"/>
        <v>-1.5181999988271855E-3</v>
      </c>
      <c r="P286" s="136"/>
      <c r="Q286" s="137">
        <f t="shared" si="247"/>
        <v>33241.78</v>
      </c>
      <c r="R286" s="62">
        <f t="shared" si="243"/>
        <v>2.3049312364388659E-6</v>
      </c>
      <c r="S286" s="63">
        <v>0.1</v>
      </c>
      <c r="X286" s="138">
        <f t="shared" si="248"/>
        <v>5.5148054538609506E-7</v>
      </c>
      <c r="Y286" s="73">
        <f t="shared" si="249"/>
        <v>-3.8665622906937855E-3</v>
      </c>
      <c r="Z286" s="56">
        <f t="shared" si="250"/>
        <v>2199</v>
      </c>
      <c r="AA286" s="56">
        <f t="shared" si="251"/>
        <v>9.2298908061740764E-3</v>
      </c>
      <c r="AB286" s="56">
        <f t="shared" si="252"/>
        <v>2.6572051785973431E-2</v>
      </c>
      <c r="AC286" s="56">
        <f t="shared" si="253"/>
        <v>-1.5181999988271855E-3</v>
      </c>
      <c r="AD286" s="56">
        <f t="shared" si="254"/>
        <v>-1.0748090805001262E-2</v>
      </c>
      <c r="AE286" s="140">
        <f t="shared" si="255"/>
        <v>1.1552145595255267E-5</v>
      </c>
      <c r="AF286" s="56">
        <f t="shared" si="256"/>
        <v>-1.5181999988271855E-3</v>
      </c>
      <c r="AG286" s="69"/>
      <c r="AH286" s="56">
        <f t="shared" si="257"/>
        <v>-2.8090251784800617E-2</v>
      </c>
      <c r="AI286" s="56">
        <f t="shared" si="258"/>
        <v>1.2987882381319071</v>
      </c>
      <c r="AJ286" s="56">
        <f t="shared" si="259"/>
        <v>-0.78922219125956505</v>
      </c>
      <c r="AK286" s="56">
        <f t="shared" si="260"/>
        <v>1.3215298444260606E-2</v>
      </c>
      <c r="AL286" s="56">
        <f t="shared" si="261"/>
        <v>4.4200839698813846E-2</v>
      </c>
      <c r="AM286" s="56">
        <f t="shared" si="262"/>
        <v>2.2104018711252529E-2</v>
      </c>
      <c r="AN286" s="56">
        <f t="shared" si="273"/>
        <v>6.3156550753764407</v>
      </c>
      <c r="AO286" s="56">
        <f t="shared" si="273"/>
        <v>6.3156502177097176</v>
      </c>
      <c r="AP286" s="56">
        <f t="shared" si="273"/>
        <v>6.3156339671386101</v>
      </c>
      <c r="AQ286" s="56">
        <f t="shared" si="273"/>
        <v>6.3155796034340073</v>
      </c>
      <c r="AR286" s="56">
        <f t="shared" si="273"/>
        <v>6.3153977389898923</v>
      </c>
      <c r="AS286" s="56">
        <f t="shared" si="273"/>
        <v>6.3147893504148787</v>
      </c>
      <c r="AT286" s="56">
        <f t="shared" si="273"/>
        <v>6.3127542004095902</v>
      </c>
      <c r="AU286" s="56">
        <f t="shared" si="263"/>
        <v>6.3059471641121858</v>
      </c>
      <c r="AV286" s="56"/>
      <c r="AW286" s="56"/>
      <c r="AX286" s="56"/>
      <c r="AY286" s="56"/>
      <c r="AZ286" s="56">
        <f t="shared" si="264"/>
        <v>5.5148054538609506E-7</v>
      </c>
      <c r="BA286" s="56">
        <f t="shared" si="265"/>
        <v>-1.3096453096867862E-2</v>
      </c>
      <c r="BB286" s="56">
        <f t="shared" si="266"/>
        <v>1.1270804575249398</v>
      </c>
      <c r="BC286" s="56">
        <f t="shared" si="267"/>
        <v>-0.80517371721115749</v>
      </c>
      <c r="BD286" s="56">
        <f t="shared" si="268"/>
        <v>-0.20359409941167736</v>
      </c>
      <c r="BE286" s="56">
        <f t="shared" si="269"/>
        <v>-1.0127830299255067</v>
      </c>
      <c r="BF286" s="56">
        <f t="shared" si="270"/>
        <v>-0.55463072260621493</v>
      </c>
      <c r="BG286" s="56">
        <f t="shared" si="274"/>
        <v>11.747079190025918</v>
      </c>
      <c r="BH286" s="56">
        <f t="shared" si="274"/>
        <v>11.747082340700993</v>
      </c>
      <c r="BI286" s="56">
        <f t="shared" si="274"/>
        <v>11.747101568592479</v>
      </c>
      <c r="BJ286" s="56">
        <f t="shared" si="274"/>
        <v>11.747218903699846</v>
      </c>
      <c r="BK286" s="56">
        <f t="shared" si="274"/>
        <v>11.747934603375716</v>
      </c>
      <c r="BL286" s="56">
        <f t="shared" si="274"/>
        <v>11.75228831922036</v>
      </c>
      <c r="BM286" s="56">
        <f t="shared" si="274"/>
        <v>11.778354701359751</v>
      </c>
      <c r="BN286" s="56">
        <f t="shared" si="271"/>
        <v>11.922437611573397</v>
      </c>
      <c r="BO286" s="56"/>
      <c r="BP286" s="56"/>
      <c r="BQ286" s="56"/>
      <c r="BR286" s="56"/>
      <c r="BS286" s="56"/>
      <c r="BT286" s="56"/>
      <c r="BU286" s="56"/>
      <c r="BV286" s="56"/>
      <c r="BW286" s="56"/>
      <c r="BX286" s="56"/>
      <c r="BY286" s="56"/>
      <c r="BZ286" s="56"/>
      <c r="CA286" s="56"/>
      <c r="CB286" s="56"/>
      <c r="CC286" s="56"/>
      <c r="CD286" s="56"/>
      <c r="CE286" s="56"/>
      <c r="CG286" s="56"/>
      <c r="CH286" s="56"/>
      <c r="CI286" s="56"/>
      <c r="CJ286" s="56"/>
      <c r="CK286" s="56"/>
      <c r="CL286" s="56"/>
      <c r="CM286" s="56"/>
      <c r="CN286" s="56"/>
      <c r="CO286" s="56"/>
      <c r="CP286" s="56"/>
      <c r="CQ286" s="56"/>
      <c r="CR286" s="56"/>
      <c r="CS286" s="56"/>
      <c r="CT286" s="56"/>
      <c r="CU286" s="56"/>
      <c r="CV286" s="56"/>
    </row>
    <row r="287" spans="1:100" s="62" customFormat="1" ht="12.95" customHeight="1" x14ac:dyDescent="0.2">
      <c r="A287" s="135" t="s">
        <v>37</v>
      </c>
      <c r="B287" s="57"/>
      <c r="C287" s="59">
        <v>48543.652999999998</v>
      </c>
      <c r="D287" s="59"/>
      <c r="E287" s="62">
        <f t="shared" si="244"/>
        <v>2305.999588119631</v>
      </c>
      <c r="F287" s="73">
        <f t="shared" si="245"/>
        <v>2306</v>
      </c>
      <c r="G287" s="62">
        <f t="shared" si="246"/>
        <v>-1.0907999967457727E-3</v>
      </c>
      <c r="I287" s="62">
        <f t="shared" si="272"/>
        <v>-1.0907999967457727E-3</v>
      </c>
      <c r="P287" s="136"/>
      <c r="Q287" s="137">
        <f t="shared" si="247"/>
        <v>33525.152999999998</v>
      </c>
      <c r="R287" s="62">
        <f t="shared" si="243"/>
        <v>1.1898446329005776E-6</v>
      </c>
      <c r="S287" s="63">
        <v>0.1</v>
      </c>
      <c r="X287" s="138">
        <f t="shared" si="248"/>
        <v>2.010951125121088E-6</v>
      </c>
      <c r="Y287" s="73">
        <f t="shared" si="249"/>
        <v>3.3935629737563786E-3</v>
      </c>
      <c r="Z287" s="56">
        <f t="shared" si="250"/>
        <v>2306</v>
      </c>
      <c r="AA287" s="56">
        <f t="shared" si="251"/>
        <v>1.2554743394654098E-2</v>
      </c>
      <c r="AB287" s="56">
        <f t="shared" si="252"/>
        <v>2.4964273732663845E-2</v>
      </c>
      <c r="AC287" s="56">
        <f t="shared" si="253"/>
        <v>-1.0907999967457727E-3</v>
      </c>
      <c r="AD287" s="56">
        <f t="shared" si="254"/>
        <v>-1.364554339139987E-2</v>
      </c>
      <c r="AE287" s="140">
        <f t="shared" si="255"/>
        <v>1.8620085444657668E-5</v>
      </c>
      <c r="AF287" s="56">
        <f t="shared" si="256"/>
        <v>-1.0907999967457727E-3</v>
      </c>
      <c r="AG287" s="69"/>
      <c r="AH287" s="56">
        <f t="shared" si="257"/>
        <v>-2.6055073729409618E-2</v>
      </c>
      <c r="AI287" s="56">
        <f t="shared" si="258"/>
        <v>1.2946728202899311</v>
      </c>
      <c r="AJ287" s="56">
        <f t="shared" si="259"/>
        <v>-0.70459419688483083</v>
      </c>
      <c r="AK287" s="56">
        <f t="shared" si="260"/>
        <v>5.1156469203005879E-2</v>
      </c>
      <c r="AL287" s="56">
        <f t="shared" si="261"/>
        <v>0.17189112113482846</v>
      </c>
      <c r="AM287" s="56">
        <f t="shared" si="262"/>
        <v>8.6157803983152384E-2</v>
      </c>
      <c r="AN287" s="56">
        <f t="shared" si="273"/>
        <v>6.4095896291045706</v>
      </c>
      <c r="AO287" s="56">
        <f t="shared" si="273"/>
        <v>6.4095714831458377</v>
      </c>
      <c r="AP287" s="56">
        <f t="shared" si="273"/>
        <v>6.4095103230411459</v>
      </c>
      <c r="AQ287" s="56">
        <f t="shared" si="273"/>
        <v>6.4093041892679965</v>
      </c>
      <c r="AR287" s="56">
        <f t="shared" si="273"/>
        <v>6.4086094764449575</v>
      </c>
      <c r="AS287" s="56">
        <f t="shared" si="273"/>
        <v>6.4062685987074781</v>
      </c>
      <c r="AT287" s="56">
        <f t="shared" si="273"/>
        <v>6.3983857778770963</v>
      </c>
      <c r="AU287" s="56">
        <f t="shared" si="263"/>
        <v>6.3718905589292145</v>
      </c>
      <c r="AV287" s="56"/>
      <c r="AW287" s="56"/>
      <c r="AX287" s="56"/>
      <c r="AY287" s="56"/>
      <c r="AZ287" s="56">
        <f t="shared" si="264"/>
        <v>2.010951125121088E-6</v>
      </c>
      <c r="BA287" s="56">
        <f t="shared" si="265"/>
        <v>-9.1611804208977191E-3</v>
      </c>
      <c r="BB287" s="56">
        <f t="shared" si="266"/>
        <v>1.1809571376609078</v>
      </c>
      <c r="BC287" s="56">
        <f t="shared" si="267"/>
        <v>-0.59709065420360263</v>
      </c>
      <c r="BD287" s="56">
        <f t="shared" si="268"/>
        <v>-0.157653145638047</v>
      </c>
      <c r="BE287" s="56">
        <f t="shared" si="269"/>
        <v>-0.71668405746633124</v>
      </c>
      <c r="BF287" s="56">
        <f t="shared" si="270"/>
        <v>-0.37451115929299383</v>
      </c>
      <c r="BG287" s="56">
        <f t="shared" si="274"/>
        <v>11.995961362491132</v>
      </c>
      <c r="BH287" s="56">
        <f t="shared" si="274"/>
        <v>11.99596874005424</v>
      </c>
      <c r="BI287" s="56">
        <f t="shared" si="274"/>
        <v>11.996005261462049</v>
      </c>
      <c r="BJ287" s="56">
        <f t="shared" si="274"/>
        <v>11.996186042060913</v>
      </c>
      <c r="BK287" s="56">
        <f t="shared" si="274"/>
        <v>11.997080595878066</v>
      </c>
      <c r="BL287" s="56">
        <f t="shared" si="274"/>
        <v>12.001499600808909</v>
      </c>
      <c r="BM287" s="56">
        <f t="shared" si="274"/>
        <v>12.023151540621305</v>
      </c>
      <c r="BN287" s="56">
        <f t="shared" si="271"/>
        <v>12.125554244935451</v>
      </c>
      <c r="BO287" s="56"/>
      <c r="BP287" s="56"/>
      <c r="BQ287" s="56"/>
      <c r="BR287" s="56"/>
      <c r="BS287" s="56"/>
      <c r="BT287" s="56"/>
      <c r="BU287" s="56"/>
      <c r="BV287" s="56"/>
      <c r="BW287" s="56"/>
      <c r="BX287" s="56"/>
      <c r="BY287" s="56"/>
      <c r="BZ287" s="56"/>
      <c r="CA287" s="56"/>
      <c r="CB287" s="56"/>
      <c r="CC287" s="56"/>
      <c r="CD287" s="56"/>
      <c r="CE287" s="56"/>
      <c r="CG287" s="56"/>
      <c r="CH287" s="56"/>
      <c r="CI287" s="56"/>
      <c r="CJ287" s="56"/>
      <c r="CK287" s="56"/>
      <c r="CL287" s="56"/>
      <c r="CM287" s="56"/>
      <c r="CN287" s="56"/>
      <c r="CO287" s="56"/>
      <c r="CP287" s="56"/>
      <c r="CQ287" s="56"/>
      <c r="CR287" s="56"/>
      <c r="CS287" s="56"/>
      <c r="CT287" s="56"/>
      <c r="CU287" s="56"/>
      <c r="CV287" s="56"/>
    </row>
    <row r="288" spans="1:100" s="62" customFormat="1" ht="12.95" customHeight="1" x14ac:dyDescent="0.2">
      <c r="A288" s="141" t="s">
        <v>112</v>
      </c>
      <c r="C288" s="59">
        <v>48628.4</v>
      </c>
      <c r="D288" s="59">
        <v>5.0000000000000001E-3</v>
      </c>
      <c r="E288" s="62">
        <f t="shared" si="244"/>
        <v>2337.9996116815455</v>
      </c>
      <c r="F288" s="73">
        <f t="shared" si="245"/>
        <v>2338</v>
      </c>
      <c r="G288" s="62">
        <f t="shared" si="246"/>
        <v>-1.0283999945386313E-3</v>
      </c>
      <c r="I288" s="62">
        <f t="shared" si="272"/>
        <v>-1.0283999945386313E-3</v>
      </c>
      <c r="P288" s="136"/>
      <c r="Q288" s="137">
        <f t="shared" si="247"/>
        <v>33609.9</v>
      </c>
      <c r="R288" s="62">
        <f t="shared" si="243"/>
        <v>1.0576065487670568E-6</v>
      </c>
      <c r="S288" s="63">
        <v>0.1</v>
      </c>
      <c r="X288" s="138">
        <f t="shared" si="248"/>
        <v>4.6246280067228858E-6</v>
      </c>
      <c r="Y288" s="73">
        <f t="shared" si="249"/>
        <v>5.7720617594328484E-3</v>
      </c>
      <c r="Z288" s="56">
        <f t="shared" si="250"/>
        <v>2338</v>
      </c>
      <c r="AA288" s="56">
        <f t="shared" si="251"/>
        <v>1.3596469053636619E-2</v>
      </c>
      <c r="AB288" s="56">
        <f t="shared" si="252"/>
        <v>2.4374315600438668E-2</v>
      </c>
      <c r="AC288" s="56">
        <f t="shared" si="253"/>
        <v>-1.0283999945386313E-3</v>
      </c>
      <c r="AD288" s="56">
        <f t="shared" si="254"/>
        <v>-1.4624869048175251E-2</v>
      </c>
      <c r="AE288" s="140">
        <f t="shared" si="255"/>
        <v>2.1388679467627446E-5</v>
      </c>
      <c r="AF288" s="56">
        <f t="shared" si="256"/>
        <v>-1.0283999945386313E-3</v>
      </c>
      <c r="AG288" s="69"/>
      <c r="AH288" s="56">
        <f t="shared" si="257"/>
        <v>-2.5402715594977299E-2</v>
      </c>
      <c r="AI288" s="56">
        <f t="shared" si="258"/>
        <v>1.2925177305012858</v>
      </c>
      <c r="AJ288" s="56">
        <f t="shared" si="259"/>
        <v>-0.67714001644719646</v>
      </c>
      <c r="AK288" s="56">
        <f t="shared" si="260"/>
        <v>6.2309170282690229E-2</v>
      </c>
      <c r="AL288" s="56">
        <f t="shared" si="261"/>
        <v>0.20987320465416751</v>
      </c>
      <c r="AM288" s="56">
        <f t="shared" si="262"/>
        <v>0.10532348296300842</v>
      </c>
      <c r="AN288" s="56">
        <f t="shared" si="273"/>
        <v>6.4376065715190327</v>
      </c>
      <c r="AO288" s="56">
        <f t="shared" si="273"/>
        <v>6.4375848830485367</v>
      </c>
      <c r="AP288" s="56">
        <f t="shared" si="273"/>
        <v>6.4375114932172846</v>
      </c>
      <c r="AQ288" s="56">
        <f t="shared" si="273"/>
        <v>6.4372631616161922</v>
      </c>
      <c r="AR288" s="56">
        <f t="shared" si="273"/>
        <v>6.4364229446933781</v>
      </c>
      <c r="AS288" s="56">
        <f t="shared" si="273"/>
        <v>6.4335809196009928</v>
      </c>
      <c r="AT288" s="56">
        <f t="shared" si="273"/>
        <v>6.4239767233727676</v>
      </c>
      <c r="AU288" s="56">
        <f t="shared" si="263"/>
        <v>6.391611948033372</v>
      </c>
      <c r="AV288" s="56"/>
      <c r="AW288" s="56"/>
      <c r="AX288" s="56"/>
      <c r="AY288" s="56"/>
      <c r="AZ288" s="56">
        <f t="shared" si="264"/>
        <v>4.6246280067228858E-6</v>
      </c>
      <c r="BA288" s="56">
        <f t="shared" si="265"/>
        <v>-7.824407294203771E-3</v>
      </c>
      <c r="BB288" s="56">
        <f t="shared" si="266"/>
        <v>1.1949166622002154</v>
      </c>
      <c r="BC288" s="56">
        <f t="shared" si="267"/>
        <v>-0.51940045915279875</v>
      </c>
      <c r="BD288" s="56">
        <f t="shared" si="268"/>
        <v>-0.14002676457280272</v>
      </c>
      <c r="BE288" s="56">
        <f t="shared" si="269"/>
        <v>-0.62296389154388643</v>
      </c>
      <c r="BF288" s="56">
        <f t="shared" si="270"/>
        <v>-0.32196229011879274</v>
      </c>
      <c r="BG288" s="56">
        <f t="shared" si="274"/>
        <v>12.072540766599126</v>
      </c>
      <c r="BH288" s="56">
        <f t="shared" si="274"/>
        <v>12.072549053442616</v>
      </c>
      <c r="BI288" s="56">
        <f t="shared" si="274"/>
        <v>12.072588266453748</v>
      </c>
      <c r="BJ288" s="56">
        <f t="shared" si="274"/>
        <v>12.072773809627884</v>
      </c>
      <c r="BK288" s="56">
        <f t="shared" si="274"/>
        <v>12.073651488453383</v>
      </c>
      <c r="BL288" s="56">
        <f t="shared" si="274"/>
        <v>12.077797609843179</v>
      </c>
      <c r="BM288" s="56">
        <f t="shared" si="274"/>
        <v>12.097262623067119</v>
      </c>
      <c r="BN288" s="56">
        <f t="shared" si="271"/>
        <v>12.186299406314756</v>
      </c>
      <c r="BO288" s="56"/>
      <c r="BP288" s="56"/>
      <c r="BQ288" s="56"/>
      <c r="BR288" s="56"/>
      <c r="BS288" s="56"/>
      <c r="BT288" s="56"/>
      <c r="BU288" s="56"/>
      <c r="BV288" s="56"/>
      <c r="BW288" s="56"/>
      <c r="BX288" s="56"/>
      <c r="BY288" s="56"/>
      <c r="BZ288" s="56"/>
      <c r="CA288" s="56"/>
      <c r="CB288" s="56"/>
      <c r="CC288" s="56"/>
      <c r="CD288" s="56"/>
      <c r="CE288" s="56"/>
      <c r="CG288" s="56"/>
      <c r="CH288" s="56"/>
      <c r="CI288" s="56"/>
      <c r="CJ288" s="56"/>
      <c r="CK288" s="56"/>
      <c r="CL288" s="56"/>
      <c r="CM288" s="56"/>
      <c r="CN288" s="56"/>
      <c r="CO288" s="56"/>
      <c r="CP288" s="56"/>
      <c r="CQ288" s="56"/>
      <c r="CR288" s="56"/>
      <c r="CS288" s="56"/>
      <c r="CT288" s="56"/>
      <c r="CU288" s="56"/>
      <c r="CV288" s="56"/>
    </row>
    <row r="289" spans="1:100" s="62" customFormat="1" ht="12.95" customHeight="1" x14ac:dyDescent="0.2">
      <c r="A289" s="141" t="s">
        <v>112</v>
      </c>
      <c r="C289" s="59">
        <v>48644.288</v>
      </c>
      <c r="D289" s="59">
        <v>5.0000000000000001E-3</v>
      </c>
      <c r="E289" s="62">
        <f t="shared" si="244"/>
        <v>2343.9988373102005</v>
      </c>
      <c r="F289" s="73">
        <f t="shared" si="245"/>
        <v>2344</v>
      </c>
      <c r="G289" s="62">
        <f t="shared" si="246"/>
        <v>-3.0791999961365946E-3</v>
      </c>
      <c r="I289" s="62">
        <f t="shared" si="272"/>
        <v>-3.0791999961365946E-3</v>
      </c>
      <c r="P289" s="136"/>
      <c r="Q289" s="137">
        <f t="shared" si="247"/>
        <v>33625.788</v>
      </c>
      <c r="R289" s="62">
        <f t="shared" si="243"/>
        <v>9.4814726162076048E-6</v>
      </c>
      <c r="S289" s="63">
        <v>0.1</v>
      </c>
      <c r="X289" s="138">
        <f t="shared" si="248"/>
        <v>8.6613244364021913E-6</v>
      </c>
      <c r="Y289" s="73">
        <f t="shared" si="249"/>
        <v>6.2274236861674191E-3</v>
      </c>
      <c r="Z289" s="56">
        <f t="shared" si="250"/>
        <v>2344</v>
      </c>
      <c r="AA289" s="56">
        <f t="shared" si="251"/>
        <v>1.3794087518936484E-2</v>
      </c>
      <c r="AB289" s="56">
        <f t="shared" si="252"/>
        <v>2.2199091688882986E-2</v>
      </c>
      <c r="AC289" s="56">
        <f t="shared" si="253"/>
        <v>-3.0791999961365946E-3</v>
      </c>
      <c r="AD289" s="56">
        <f t="shared" si="254"/>
        <v>-1.6873287515073079E-2</v>
      </c>
      <c r="AE289" s="140">
        <f t="shared" si="255"/>
        <v>2.8470783156632105E-5</v>
      </c>
      <c r="AF289" s="56">
        <f t="shared" si="256"/>
        <v>-3.0791999961365946E-3</v>
      </c>
      <c r="AG289" s="69"/>
      <c r="AH289" s="56">
        <f t="shared" si="257"/>
        <v>-2.5278291685019581E-2</v>
      </c>
      <c r="AI289" s="56">
        <f t="shared" si="258"/>
        <v>1.2920675184247861</v>
      </c>
      <c r="AJ289" s="56">
        <f t="shared" si="259"/>
        <v>-0.6718932770591185</v>
      </c>
      <c r="AK289" s="56">
        <f t="shared" si="260"/>
        <v>6.438648957760755E-2</v>
      </c>
      <c r="AL289" s="56">
        <f t="shared" si="261"/>
        <v>0.21698015973094692</v>
      </c>
      <c r="AM289" s="56">
        <f t="shared" si="262"/>
        <v>0.10891773968753085</v>
      </c>
      <c r="AN289" s="56">
        <f t="shared" si="273"/>
        <v>6.4428543370203277</v>
      </c>
      <c r="AO289" s="56">
        <f t="shared" si="273"/>
        <v>6.4428320141864868</v>
      </c>
      <c r="AP289" s="56">
        <f t="shared" si="273"/>
        <v>6.4427564150348058</v>
      </c>
      <c r="AQ289" s="56">
        <f t="shared" si="273"/>
        <v>6.4425003956009306</v>
      </c>
      <c r="AR289" s="56">
        <f t="shared" si="273"/>
        <v>6.4416334540596702</v>
      </c>
      <c r="AS289" s="56">
        <f t="shared" si="273"/>
        <v>6.4386986753211684</v>
      </c>
      <c r="AT289" s="56">
        <f t="shared" si="273"/>
        <v>6.4287736930835191</v>
      </c>
      <c r="AU289" s="56">
        <f t="shared" si="263"/>
        <v>6.3953097084904016</v>
      </c>
      <c r="AV289" s="56"/>
      <c r="AW289" s="56"/>
      <c r="AX289" s="56"/>
      <c r="AY289" s="56"/>
      <c r="AZ289" s="56">
        <f t="shared" si="264"/>
        <v>8.6613244364021913E-6</v>
      </c>
      <c r="BA289" s="56">
        <f t="shared" si="265"/>
        <v>-7.566663832769065E-3</v>
      </c>
      <c r="BB289" s="56">
        <f t="shared" si="266"/>
        <v>1.197379891782266</v>
      </c>
      <c r="BC289" s="56">
        <f t="shared" si="267"/>
        <v>-0.50409718025472328</v>
      </c>
      <c r="BD289" s="56">
        <f t="shared" si="268"/>
        <v>-0.13653270055199571</v>
      </c>
      <c r="BE289" s="56">
        <f t="shared" si="269"/>
        <v>-0.60515098140720447</v>
      </c>
      <c r="BF289" s="56">
        <f t="shared" si="270"/>
        <v>-0.31216044248317576</v>
      </c>
      <c r="BG289" s="56">
        <f t="shared" si="274"/>
        <v>12.086997353360875</v>
      </c>
      <c r="BH289" s="56">
        <f t="shared" si="274"/>
        <v>12.087005760197753</v>
      </c>
      <c r="BI289" s="56">
        <f t="shared" si="274"/>
        <v>12.0870452379389</v>
      </c>
      <c r="BJ289" s="56">
        <f t="shared" si="274"/>
        <v>12.087230610988623</v>
      </c>
      <c r="BK289" s="56">
        <f t="shared" si="274"/>
        <v>12.088100816592716</v>
      </c>
      <c r="BL289" s="56">
        <f t="shared" si="274"/>
        <v>12.092180639410513</v>
      </c>
      <c r="BM289" s="56">
        <f t="shared" si="274"/>
        <v>12.111196523593991</v>
      </c>
      <c r="BN289" s="56">
        <f t="shared" si="271"/>
        <v>12.197689124073378</v>
      </c>
      <c r="BO289" s="56"/>
      <c r="BP289" s="56"/>
      <c r="BQ289" s="56"/>
      <c r="BR289" s="56"/>
      <c r="BS289" s="56"/>
      <c r="BT289" s="56"/>
      <c r="BU289" s="56"/>
      <c r="BV289" s="56"/>
      <c r="BW289" s="56"/>
      <c r="BX289" s="56"/>
      <c r="BY289" s="56"/>
      <c r="BZ289" s="56"/>
      <c r="CA289" s="56"/>
      <c r="CB289" s="56"/>
      <c r="CC289" s="56"/>
      <c r="CD289" s="56"/>
      <c r="CE289" s="56"/>
      <c r="CG289" s="56"/>
      <c r="CH289" s="56"/>
      <c r="CI289" s="56"/>
      <c r="CJ289" s="56"/>
      <c r="CK289" s="56"/>
      <c r="CL289" s="56"/>
      <c r="CM289" s="56"/>
      <c r="CN289" s="56"/>
      <c r="CO289" s="56"/>
      <c r="CP289" s="56"/>
      <c r="CQ289" s="56"/>
      <c r="CR289" s="56"/>
      <c r="CS289" s="56"/>
      <c r="CT289" s="56"/>
      <c r="CU289" s="56"/>
      <c r="CV289" s="56"/>
    </row>
    <row r="290" spans="1:100" s="62" customFormat="1" ht="12.95" customHeight="1" x14ac:dyDescent="0.2">
      <c r="A290" s="141" t="s">
        <v>112</v>
      </c>
      <c r="C290" s="59">
        <v>48644.292000000001</v>
      </c>
      <c r="D290" s="59">
        <v>6.0000000000000001E-3</v>
      </c>
      <c r="E290" s="62">
        <f t="shared" si="244"/>
        <v>2344.0003476892616</v>
      </c>
      <c r="F290" s="73">
        <f t="shared" si="245"/>
        <v>2344</v>
      </c>
      <c r="G290" s="62">
        <f t="shared" si="246"/>
        <v>9.2080000467831269E-4</v>
      </c>
      <c r="I290" s="62">
        <f t="shared" si="272"/>
        <v>9.2080000467831269E-4</v>
      </c>
      <c r="P290" s="136"/>
      <c r="Q290" s="137">
        <f t="shared" si="247"/>
        <v>33625.792000000001</v>
      </c>
      <c r="R290" s="62">
        <f t="shared" si="243"/>
        <v>8.4787264861558062E-7</v>
      </c>
      <c r="S290" s="63">
        <v>0.1</v>
      </c>
      <c r="X290" s="138">
        <f t="shared" si="248"/>
        <v>2.8160254896940997E-6</v>
      </c>
      <c r="Y290" s="73">
        <f t="shared" si="249"/>
        <v>6.2274236861674191E-3</v>
      </c>
      <c r="Z290" s="56">
        <f t="shared" si="250"/>
        <v>2344</v>
      </c>
      <c r="AA290" s="56">
        <f t="shared" si="251"/>
        <v>1.3794087518936484E-2</v>
      </c>
      <c r="AB290" s="56">
        <f t="shared" si="252"/>
        <v>2.6199091689697893E-2</v>
      </c>
      <c r="AC290" s="56">
        <f t="shared" si="253"/>
        <v>9.2080000467831269E-4</v>
      </c>
      <c r="AD290" s="56">
        <f t="shared" si="254"/>
        <v>-1.2873287514258171E-2</v>
      </c>
      <c r="AE290" s="140">
        <f t="shared" si="255"/>
        <v>1.6572153142475534E-5</v>
      </c>
      <c r="AF290" s="56">
        <f t="shared" si="256"/>
        <v>9.2080000467831269E-4</v>
      </c>
      <c r="AG290" s="69"/>
      <c r="AH290" s="56">
        <f t="shared" si="257"/>
        <v>-2.5278291685019581E-2</v>
      </c>
      <c r="AI290" s="56">
        <f t="shared" si="258"/>
        <v>1.2920675184247861</v>
      </c>
      <c r="AJ290" s="56">
        <f t="shared" si="259"/>
        <v>-0.6718932770591185</v>
      </c>
      <c r="AK290" s="56">
        <f t="shared" si="260"/>
        <v>6.438648957760755E-2</v>
      </c>
      <c r="AL290" s="56">
        <f t="shared" si="261"/>
        <v>0.21698015973094692</v>
      </c>
      <c r="AM290" s="56">
        <f t="shared" si="262"/>
        <v>0.10891773968753085</v>
      </c>
      <c r="AN290" s="56">
        <f t="shared" si="273"/>
        <v>6.4428543370203277</v>
      </c>
      <c r="AO290" s="56">
        <f t="shared" si="273"/>
        <v>6.4428320141864868</v>
      </c>
      <c r="AP290" s="56">
        <f t="shared" si="273"/>
        <v>6.4427564150348058</v>
      </c>
      <c r="AQ290" s="56">
        <f t="shared" si="273"/>
        <v>6.4425003956009306</v>
      </c>
      <c r="AR290" s="56">
        <f t="shared" si="273"/>
        <v>6.4416334540596702</v>
      </c>
      <c r="AS290" s="56">
        <f t="shared" si="273"/>
        <v>6.4386986753211684</v>
      </c>
      <c r="AT290" s="56">
        <f t="shared" si="273"/>
        <v>6.4287736930835191</v>
      </c>
      <c r="AU290" s="56">
        <f t="shared" si="263"/>
        <v>6.3953097084904016</v>
      </c>
      <c r="AV290" s="56"/>
      <c r="AW290" s="56"/>
      <c r="AX290" s="56"/>
      <c r="AY290" s="56"/>
      <c r="AZ290" s="56">
        <f t="shared" si="264"/>
        <v>2.8160254896940997E-6</v>
      </c>
      <c r="BA290" s="56">
        <f t="shared" si="265"/>
        <v>-7.566663832769065E-3</v>
      </c>
      <c r="BB290" s="56">
        <f t="shared" si="266"/>
        <v>1.197379891782266</v>
      </c>
      <c r="BC290" s="56">
        <f t="shared" si="267"/>
        <v>-0.50409718025472328</v>
      </c>
      <c r="BD290" s="56">
        <f t="shared" si="268"/>
        <v>-0.13653270055199571</v>
      </c>
      <c r="BE290" s="56">
        <f t="shared" si="269"/>
        <v>-0.60515098140720447</v>
      </c>
      <c r="BF290" s="56">
        <f t="shared" si="270"/>
        <v>-0.31216044248317576</v>
      </c>
      <c r="BG290" s="56">
        <f t="shared" si="274"/>
        <v>12.086997353360875</v>
      </c>
      <c r="BH290" s="56">
        <f t="shared" si="274"/>
        <v>12.087005760197753</v>
      </c>
      <c r="BI290" s="56">
        <f t="shared" si="274"/>
        <v>12.0870452379389</v>
      </c>
      <c r="BJ290" s="56">
        <f t="shared" si="274"/>
        <v>12.087230610988623</v>
      </c>
      <c r="BK290" s="56">
        <f t="shared" si="274"/>
        <v>12.088100816592716</v>
      </c>
      <c r="BL290" s="56">
        <f t="shared" si="274"/>
        <v>12.092180639410513</v>
      </c>
      <c r="BM290" s="56">
        <f t="shared" si="274"/>
        <v>12.111196523593991</v>
      </c>
      <c r="BN290" s="56">
        <f t="shared" si="271"/>
        <v>12.197689124073378</v>
      </c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G290" s="56"/>
      <c r="CH290" s="56"/>
      <c r="CI290" s="56"/>
      <c r="CJ290" s="56"/>
      <c r="CK290" s="56"/>
      <c r="CL290" s="56"/>
      <c r="CM290" s="56"/>
      <c r="CN290" s="56"/>
      <c r="CO290" s="56"/>
      <c r="CP290" s="56"/>
      <c r="CQ290" s="56"/>
      <c r="CR290" s="56"/>
      <c r="CS290" s="56"/>
      <c r="CT290" s="56"/>
      <c r="CU290" s="56"/>
      <c r="CV290" s="56"/>
    </row>
    <row r="291" spans="1:100" s="62" customFormat="1" ht="12.95" customHeight="1" x14ac:dyDescent="0.2">
      <c r="A291" s="141" t="s">
        <v>113</v>
      </c>
      <c r="C291" s="59">
        <v>48689.305999999997</v>
      </c>
      <c r="D291" s="59">
        <v>5.0000000000000001E-3</v>
      </c>
      <c r="E291" s="62">
        <f t="shared" si="244"/>
        <v>2360.9973984475873</v>
      </c>
      <c r="F291" s="73">
        <f t="shared" si="245"/>
        <v>2361</v>
      </c>
      <c r="G291" s="62">
        <f t="shared" si="246"/>
        <v>-6.8898000026820228E-3</v>
      </c>
      <c r="I291" s="62">
        <f t="shared" si="272"/>
        <v>-6.8898000026820228E-3</v>
      </c>
      <c r="P291" s="136"/>
      <c r="Q291" s="137">
        <f t="shared" si="247"/>
        <v>33670.805999999997</v>
      </c>
      <c r="R291" s="62">
        <f t="shared" si="243"/>
        <v>4.7469344076957202E-5</v>
      </c>
      <c r="S291" s="63">
        <v>0.1</v>
      </c>
      <c r="X291" s="138">
        <f t="shared" si="248"/>
        <v>2.0800951404613147E-5</v>
      </c>
      <c r="Y291" s="73">
        <f t="shared" si="249"/>
        <v>7.5327349356057475E-3</v>
      </c>
      <c r="Z291" s="56">
        <f t="shared" si="250"/>
        <v>2361</v>
      </c>
      <c r="AA291" s="56">
        <f t="shared" si="251"/>
        <v>1.4357850497459784E-2</v>
      </c>
      <c r="AB291" s="56">
        <f t="shared" si="252"/>
        <v>1.8032435928578384E-2</v>
      </c>
      <c r="AC291" s="56">
        <f t="shared" si="253"/>
        <v>-6.8898000026820228E-3</v>
      </c>
      <c r="AD291" s="56">
        <f t="shared" si="254"/>
        <v>-2.1247650500141806E-2</v>
      </c>
      <c r="AE291" s="140">
        <f t="shared" si="255"/>
        <v>4.5146265177617635E-5</v>
      </c>
      <c r="AF291" s="56">
        <f t="shared" si="256"/>
        <v>-6.8898000026820228E-3</v>
      </c>
      <c r="AG291" s="69"/>
      <c r="AH291" s="56">
        <f t="shared" si="257"/>
        <v>-2.4922235931260407E-2</v>
      </c>
      <c r="AI291" s="56">
        <f t="shared" si="258"/>
        <v>1.2907138377537815</v>
      </c>
      <c r="AJ291" s="56">
        <f t="shared" si="259"/>
        <v>-0.65686506929092725</v>
      </c>
      <c r="AK291" s="56">
        <f t="shared" si="260"/>
        <v>7.0246137953685617E-2</v>
      </c>
      <c r="AL291" s="56">
        <f t="shared" si="261"/>
        <v>0.23708873343385781</v>
      </c>
      <c r="AM291" s="56">
        <f t="shared" si="262"/>
        <v>0.1191027980460464</v>
      </c>
      <c r="AN291" s="56">
        <f t="shared" ref="AN291:AT300" si="275">$AU291+$AB$7*SIN(AO291)</f>
        <v>6.4577127519593942</v>
      </c>
      <c r="AO291" s="56">
        <f t="shared" si="275"/>
        <v>6.4576886873013359</v>
      </c>
      <c r="AP291" s="56">
        <f t="shared" si="275"/>
        <v>6.4576069848725206</v>
      </c>
      <c r="AQ291" s="56">
        <f t="shared" si="275"/>
        <v>6.457329604003335</v>
      </c>
      <c r="AR291" s="56">
        <f t="shared" si="275"/>
        <v>6.4563879929795522</v>
      </c>
      <c r="AS291" s="56">
        <f t="shared" si="275"/>
        <v>6.4531927043897417</v>
      </c>
      <c r="AT291" s="56">
        <f t="shared" si="275"/>
        <v>6.442362572566668</v>
      </c>
      <c r="AU291" s="56">
        <f t="shared" si="263"/>
        <v>6.4057866964519858</v>
      </c>
      <c r="AV291" s="56"/>
      <c r="AW291" s="56"/>
      <c r="AX291" s="56"/>
      <c r="AY291" s="56"/>
      <c r="AZ291" s="56">
        <f t="shared" si="264"/>
        <v>2.0800951404613147E-5</v>
      </c>
      <c r="BA291" s="56">
        <f t="shared" si="265"/>
        <v>-6.825115561854036E-3</v>
      </c>
      <c r="BB291" s="56">
        <f t="shared" si="266"/>
        <v>1.2040656618668495</v>
      </c>
      <c r="BC291" s="56">
        <f t="shared" si="267"/>
        <v>-0.45953960679077743</v>
      </c>
      <c r="BD291" s="56">
        <f t="shared" si="268"/>
        <v>-0.12632183361099783</v>
      </c>
      <c r="BE291" s="56">
        <f t="shared" si="269"/>
        <v>-0.55429145277150849</v>
      </c>
      <c r="BF291" s="56">
        <f t="shared" si="270"/>
        <v>-0.28446656532716708</v>
      </c>
      <c r="BG291" s="56">
        <f t="shared" ref="BG291:BM300" si="276">$BN291+$BB$7*SIN(BH291)</f>
        <v>12.128115420330118</v>
      </c>
      <c r="BH291" s="56">
        <f t="shared" si="276"/>
        <v>12.128124060224671</v>
      </c>
      <c r="BI291" s="56">
        <f t="shared" si="276"/>
        <v>12.128163816535256</v>
      </c>
      <c r="BJ291" s="56">
        <f t="shared" si="276"/>
        <v>12.128346744899632</v>
      </c>
      <c r="BK291" s="56">
        <f t="shared" si="276"/>
        <v>12.129188240588896</v>
      </c>
      <c r="BL291" s="56">
        <f t="shared" si="276"/>
        <v>12.133054990959396</v>
      </c>
      <c r="BM291" s="56">
        <f t="shared" si="276"/>
        <v>12.150735739171205</v>
      </c>
      <c r="BN291" s="56">
        <f t="shared" si="271"/>
        <v>12.229959991056134</v>
      </c>
      <c r="BO291" s="56"/>
      <c r="BP291" s="56"/>
      <c r="BQ291" s="56"/>
      <c r="BR291" s="56"/>
      <c r="BS291" s="56"/>
      <c r="BT291" s="56"/>
      <c r="BU291" s="56"/>
      <c r="BV291" s="56"/>
      <c r="BW291" s="56"/>
      <c r="BX291" s="56"/>
      <c r="BY291" s="56"/>
      <c r="BZ291" s="56"/>
      <c r="CA291" s="56"/>
      <c r="CB291" s="56"/>
      <c r="CC291" s="56"/>
      <c r="CD291" s="56"/>
      <c r="CE291" s="56"/>
      <c r="CG291" s="56"/>
      <c r="CH291" s="56"/>
      <c r="CI291" s="56"/>
      <c r="CJ291" s="56"/>
      <c r="CK291" s="56"/>
      <c r="CL291" s="56"/>
      <c r="CM291" s="56"/>
      <c r="CN291" s="56"/>
      <c r="CO291" s="56"/>
      <c r="CP291" s="56"/>
      <c r="CQ291" s="56"/>
      <c r="CR291" s="56"/>
      <c r="CS291" s="56"/>
      <c r="CT291" s="56"/>
      <c r="CU291" s="56"/>
      <c r="CV291" s="56"/>
    </row>
    <row r="292" spans="1:100" s="62" customFormat="1" ht="12.95" customHeight="1" x14ac:dyDescent="0.2">
      <c r="A292" s="146" t="s">
        <v>114</v>
      </c>
      <c r="B292" s="70"/>
      <c r="C292" s="128">
        <v>48845.572</v>
      </c>
      <c r="D292" s="128">
        <v>6.0000000000000001E-3</v>
      </c>
      <c r="E292" s="70">
        <f t="shared" si="244"/>
        <v>2420.0026220180507</v>
      </c>
      <c r="F292" s="70">
        <f t="shared" si="245"/>
        <v>2420</v>
      </c>
      <c r="G292" s="62">
        <f t="shared" si="246"/>
        <v>6.944000007933937E-3</v>
      </c>
      <c r="I292" s="62">
        <f t="shared" si="272"/>
        <v>6.944000007933937E-3</v>
      </c>
      <c r="P292" s="136"/>
      <c r="Q292" s="137">
        <f t="shared" si="247"/>
        <v>33827.072</v>
      </c>
      <c r="R292" s="62">
        <f t="shared" si="243"/>
        <v>4.8219136110186517E-5</v>
      </c>
      <c r="S292" s="63">
        <v>0.1</v>
      </c>
      <c r="X292" s="138">
        <f t="shared" si="248"/>
        <v>2.7806659639162599E-6</v>
      </c>
      <c r="Y292" s="73">
        <f t="shared" si="249"/>
        <v>1.2217202036982568E-2</v>
      </c>
      <c r="Z292" s="56">
        <f t="shared" si="250"/>
        <v>2420</v>
      </c>
      <c r="AA292" s="56">
        <f t="shared" si="251"/>
        <v>1.6356909961225644E-2</v>
      </c>
      <c r="AB292" s="56">
        <f t="shared" si="252"/>
        <v>3.0591742901030443E-2</v>
      </c>
      <c r="AC292" s="56">
        <f t="shared" si="253"/>
        <v>6.944000007933937E-3</v>
      </c>
      <c r="AD292" s="56">
        <f t="shared" si="254"/>
        <v>-9.4129099532917065E-3</v>
      </c>
      <c r="AE292" s="140">
        <f t="shared" si="255"/>
        <v>8.8602873788778068E-6</v>
      </c>
      <c r="AF292" s="56">
        <f t="shared" si="256"/>
        <v>6.944000007933937E-3</v>
      </c>
      <c r="AG292" s="69"/>
      <c r="AH292" s="56">
        <f t="shared" si="257"/>
        <v>-2.3647742893096506E-2</v>
      </c>
      <c r="AI292" s="56">
        <f t="shared" si="258"/>
        <v>1.2851404843891685</v>
      </c>
      <c r="AJ292" s="56">
        <f t="shared" si="259"/>
        <v>-0.60297670218899757</v>
      </c>
      <c r="AK292" s="56">
        <f t="shared" si="260"/>
        <v>9.0243889107520986E-2</v>
      </c>
      <c r="AL292" s="56">
        <f t="shared" si="261"/>
        <v>0.30651503550630121</v>
      </c>
      <c r="AM292" s="56">
        <f t="shared" si="262"/>
        <v>0.15446879655437762</v>
      </c>
      <c r="AN292" s="56">
        <f t="shared" si="275"/>
        <v>6.5091463041707227</v>
      </c>
      <c r="AO292" s="56">
        <f t="shared" si="275"/>
        <v>6.5091168952459366</v>
      </c>
      <c r="AP292" s="56">
        <f t="shared" si="275"/>
        <v>6.5090160010613545</v>
      </c>
      <c r="AQ292" s="56">
        <f t="shared" si="275"/>
        <v>6.5086698777661924</v>
      </c>
      <c r="AR292" s="56">
        <f t="shared" si="275"/>
        <v>6.5074826904535072</v>
      </c>
      <c r="AS292" s="56">
        <f t="shared" si="275"/>
        <v>6.5034131217196878</v>
      </c>
      <c r="AT292" s="56">
        <f t="shared" si="275"/>
        <v>6.4894906535612176</v>
      </c>
      <c r="AU292" s="56">
        <f t="shared" si="263"/>
        <v>6.4421480076127766</v>
      </c>
      <c r="AV292" s="56"/>
      <c r="AW292" s="56"/>
      <c r="AX292" s="56"/>
      <c r="AY292" s="56"/>
      <c r="AZ292" s="56">
        <f t="shared" si="264"/>
        <v>2.7806659639162599E-6</v>
      </c>
      <c r="BA292" s="56">
        <f t="shared" si="265"/>
        <v>-4.1397079242430756E-3</v>
      </c>
      <c r="BB292" s="56">
        <f t="shared" si="266"/>
        <v>1.2234289555919586</v>
      </c>
      <c r="BC292" s="56">
        <f t="shared" si="267"/>
        <v>-0.29261917423224493</v>
      </c>
      <c r="BD292" s="56">
        <f t="shared" si="268"/>
        <v>-8.7632766720482966E-2</v>
      </c>
      <c r="BE292" s="56">
        <f t="shared" si="269"/>
        <v>-0.37377945272591917</v>
      </c>
      <c r="BF292" s="56">
        <f t="shared" si="270"/>
        <v>-0.18909644221204455</v>
      </c>
      <c r="BG292" s="56">
        <f t="shared" si="276"/>
        <v>12.272425401165364</v>
      </c>
      <c r="BH292" s="56">
        <f t="shared" si="276"/>
        <v>12.272433371031299</v>
      </c>
      <c r="BI292" s="56">
        <f t="shared" si="276"/>
        <v>12.272468066708877</v>
      </c>
      <c r="BJ292" s="56">
        <f t="shared" si="276"/>
        <v>12.272619105160645</v>
      </c>
      <c r="BK292" s="56">
        <f t="shared" si="276"/>
        <v>12.273276530747363</v>
      </c>
      <c r="BL292" s="56">
        <f t="shared" si="276"/>
        <v>12.276136594877475</v>
      </c>
      <c r="BM292" s="56">
        <f t="shared" si="276"/>
        <v>12.288550990335454</v>
      </c>
      <c r="BN292" s="56">
        <f t="shared" si="271"/>
        <v>12.341958882349228</v>
      </c>
      <c r="BO292" s="56"/>
      <c r="BP292" s="56"/>
      <c r="BQ292" s="56"/>
      <c r="BR292" s="56"/>
      <c r="BS292" s="56"/>
      <c r="BT292" s="56"/>
      <c r="BU292" s="56"/>
      <c r="BV292" s="56"/>
      <c r="BW292" s="56"/>
      <c r="BX292" s="56"/>
      <c r="BY292" s="56"/>
      <c r="BZ292" s="56"/>
      <c r="CA292" s="56"/>
      <c r="CB292" s="56"/>
      <c r="CC292" s="56"/>
      <c r="CD292" s="56"/>
      <c r="CE292" s="56"/>
      <c r="CG292" s="56"/>
      <c r="CH292" s="56"/>
      <c r="CI292" s="56"/>
      <c r="CJ292" s="56"/>
      <c r="CK292" s="56"/>
      <c r="CL292" s="56"/>
      <c r="CM292" s="56"/>
      <c r="CN292" s="56"/>
      <c r="CO292" s="56"/>
      <c r="CP292" s="56"/>
      <c r="CQ292" s="56"/>
      <c r="CR292" s="56"/>
      <c r="CS292" s="56"/>
      <c r="CT292" s="56"/>
      <c r="CU292" s="56"/>
      <c r="CV292" s="56"/>
    </row>
    <row r="293" spans="1:100" s="62" customFormat="1" ht="12.95" customHeight="1" x14ac:dyDescent="0.2">
      <c r="A293" s="147" t="s">
        <v>114</v>
      </c>
      <c r="B293" s="73"/>
      <c r="C293" s="88">
        <v>48922.374000000003</v>
      </c>
      <c r="D293" s="88">
        <v>5.0000000000000001E-3</v>
      </c>
      <c r="E293" s="73">
        <f t="shared" si="244"/>
        <v>2449.0026551708725</v>
      </c>
      <c r="F293" s="73">
        <f t="shared" si="245"/>
        <v>2449</v>
      </c>
      <c r="G293" s="62">
        <f t="shared" si="246"/>
        <v>7.0318000070983544E-3</v>
      </c>
      <c r="I293" s="62">
        <f t="shared" si="272"/>
        <v>7.0318000070983544E-3</v>
      </c>
      <c r="P293" s="136"/>
      <c r="Q293" s="137">
        <f t="shared" si="247"/>
        <v>33903.874000000003</v>
      </c>
      <c r="R293" s="62">
        <f t="shared" si="243"/>
        <v>4.9446211339828417E-5</v>
      </c>
      <c r="S293" s="63">
        <v>0.1</v>
      </c>
      <c r="X293" s="138"/>
      <c r="Y293" s="73">
        <f t="shared" si="249"/>
        <v>1.4592173316503313E-2</v>
      </c>
      <c r="Z293" s="56">
        <f t="shared" si="250"/>
        <v>2449</v>
      </c>
      <c r="AA293" s="56">
        <f t="shared" si="251"/>
        <v>1.7362465308855289E-2</v>
      </c>
      <c r="AB293" s="56">
        <f t="shared" si="252"/>
        <v>3.0032236269893313E-2</v>
      </c>
      <c r="AC293" s="56">
        <f t="shared" si="253"/>
        <v>7.0318000070983544E-3</v>
      </c>
      <c r="AD293" s="56">
        <f t="shared" si="254"/>
        <v>-1.0330665301756935E-2</v>
      </c>
      <c r="AE293" s="140">
        <f t="shared" si="255"/>
        <v>1.067226455769247E-5</v>
      </c>
      <c r="AF293" s="56">
        <f t="shared" si="256"/>
        <v>7.0318000070983544E-3</v>
      </c>
      <c r="AG293" s="69"/>
      <c r="AH293" s="56">
        <f t="shared" si="257"/>
        <v>-2.3000436262794959E-2</v>
      </c>
      <c r="AI293" s="56">
        <f t="shared" si="258"/>
        <v>1.2819191835103259</v>
      </c>
      <c r="AJ293" s="56">
        <f t="shared" si="259"/>
        <v>-0.57560131499672962</v>
      </c>
      <c r="AK293" s="56">
        <f t="shared" si="260"/>
        <v>9.9853038650866532E-2</v>
      </c>
      <c r="AL293" s="56">
        <f t="shared" si="261"/>
        <v>0.34040293296180768</v>
      </c>
      <c r="AM293" s="56">
        <f t="shared" si="262"/>
        <v>0.171864232251076</v>
      </c>
      <c r="AN293" s="56">
        <f t="shared" si="275"/>
        <v>6.5343394167458229</v>
      </c>
      <c r="AO293" s="56">
        <f t="shared" si="275"/>
        <v>6.5343078187049901</v>
      </c>
      <c r="AP293" s="56">
        <f t="shared" si="275"/>
        <v>6.5341987484197661</v>
      </c>
      <c r="AQ293" s="56">
        <f t="shared" si="275"/>
        <v>6.5338222824573213</v>
      </c>
      <c r="AR293" s="56">
        <f t="shared" si="275"/>
        <v>6.5325231544432292</v>
      </c>
      <c r="AS293" s="56">
        <f t="shared" si="275"/>
        <v>6.5280433398997673</v>
      </c>
      <c r="AT293" s="56">
        <f t="shared" si="275"/>
        <v>6.5126332429287697</v>
      </c>
      <c r="AU293" s="56">
        <f t="shared" si="263"/>
        <v>6.4600205164884201</v>
      </c>
      <c r="AV293" s="56"/>
      <c r="AW293" s="56"/>
      <c r="AX293" s="56"/>
      <c r="AY293" s="56"/>
      <c r="AZ293" s="56">
        <f t="shared" si="264"/>
        <v>5.7159244577562893E-6</v>
      </c>
      <c r="BA293" s="56">
        <f t="shared" si="265"/>
        <v>-2.7702919923519764E-3</v>
      </c>
      <c r="BB293" s="56">
        <f t="shared" si="266"/>
        <v>1.2304416295284353</v>
      </c>
      <c r="BC293" s="56">
        <f t="shared" si="267"/>
        <v>-0.20489777969714973</v>
      </c>
      <c r="BD293" s="56">
        <f t="shared" si="268"/>
        <v>-6.7057105367585107E-2</v>
      </c>
      <c r="BE293" s="56">
        <f t="shared" si="269"/>
        <v>-0.28317396285574442</v>
      </c>
      <c r="BF293" s="56">
        <f t="shared" si="270"/>
        <v>-0.14254075566144586</v>
      </c>
      <c r="BG293" s="56">
        <f t="shared" si="276"/>
        <v>12.344105184109559</v>
      </c>
      <c r="BH293" s="56">
        <f t="shared" si="276"/>
        <v>12.344111901735195</v>
      </c>
      <c r="BI293" s="56">
        <f t="shared" si="276"/>
        <v>12.344140597611201</v>
      </c>
      <c r="BJ293" s="56">
        <f t="shared" si="276"/>
        <v>12.344263176521173</v>
      </c>
      <c r="BK293" s="56">
        <f t="shared" si="276"/>
        <v>12.344786753274427</v>
      </c>
      <c r="BL293" s="56">
        <f t="shared" si="276"/>
        <v>12.347022436813958</v>
      </c>
      <c r="BM293" s="56">
        <f t="shared" si="276"/>
        <v>12.356556477024846</v>
      </c>
      <c r="BN293" s="56">
        <f t="shared" si="271"/>
        <v>12.397009184849225</v>
      </c>
      <c r="BO293" s="56"/>
      <c r="BP293" s="56"/>
      <c r="BQ293" s="56"/>
      <c r="BR293" s="56"/>
      <c r="BS293" s="56"/>
      <c r="BT293" s="56"/>
      <c r="BU293" s="56"/>
      <c r="BV293" s="56"/>
      <c r="BW293" s="56"/>
      <c r="BX293" s="56"/>
      <c r="BY293" s="56"/>
      <c r="BZ293" s="56"/>
      <c r="CA293" s="56"/>
      <c r="CB293" s="56"/>
      <c r="CC293" s="56"/>
      <c r="CD293" s="56"/>
      <c r="CE293" s="56"/>
      <c r="CG293" s="56"/>
      <c r="CH293" s="56"/>
      <c r="CI293" s="56"/>
      <c r="CJ293" s="56"/>
      <c r="CK293" s="56"/>
      <c r="CL293" s="56"/>
      <c r="CM293" s="56"/>
      <c r="CN293" s="56"/>
      <c r="CO293" s="56"/>
      <c r="CP293" s="56"/>
      <c r="CQ293" s="56"/>
      <c r="CR293" s="56"/>
      <c r="CS293" s="56"/>
      <c r="CT293" s="56"/>
      <c r="CU293" s="56"/>
      <c r="CV293" s="56"/>
    </row>
    <row r="294" spans="1:100" s="62" customFormat="1" ht="12.95" customHeight="1" x14ac:dyDescent="0.2">
      <c r="A294" s="135" t="s">
        <v>37</v>
      </c>
      <c r="B294" s="57"/>
      <c r="C294" s="59">
        <v>48943.557999999997</v>
      </c>
      <c r="D294" s="59"/>
      <c r="E294" s="62">
        <f t="shared" si="244"/>
        <v>2457.0016226757443</v>
      </c>
      <c r="F294" s="73">
        <f t="shared" si="245"/>
        <v>2457</v>
      </c>
      <c r="G294" s="62">
        <f t="shared" si="246"/>
        <v>4.2974000025424175E-3</v>
      </c>
      <c r="I294" s="62">
        <f t="shared" si="272"/>
        <v>4.2974000025424175E-3</v>
      </c>
      <c r="P294" s="136"/>
      <c r="Q294" s="137">
        <f t="shared" si="247"/>
        <v>33925.057999999997</v>
      </c>
      <c r="R294" s="62">
        <f t="shared" si="243"/>
        <v>1.8467646781851572E-5</v>
      </c>
      <c r="S294" s="63">
        <v>0.1</v>
      </c>
      <c r="X294" s="138"/>
      <c r="Y294" s="73">
        <f t="shared" si="249"/>
        <v>1.5253972149125421E-2</v>
      </c>
      <c r="Z294" s="56">
        <f t="shared" si="250"/>
        <v>2457</v>
      </c>
      <c r="AA294" s="56">
        <f t="shared" si="251"/>
        <v>1.764239324598282E-2</v>
      </c>
      <c r="AB294" s="56">
        <f t="shared" si="252"/>
        <v>2.7116979818333841E-2</v>
      </c>
      <c r="AC294" s="56">
        <f t="shared" si="253"/>
        <v>4.2974000025424175E-3</v>
      </c>
      <c r="AD294" s="56">
        <f t="shared" si="254"/>
        <v>-1.3344993243440403E-2</v>
      </c>
      <c r="AE294" s="140">
        <f t="shared" si="255"/>
        <v>1.7808884466747E-5</v>
      </c>
      <c r="AF294" s="56">
        <f t="shared" si="256"/>
        <v>4.2974000025424175E-3</v>
      </c>
      <c r="AG294" s="69"/>
      <c r="AH294" s="56">
        <f t="shared" si="257"/>
        <v>-2.2819579815791424E-2</v>
      </c>
      <c r="AI294" s="56">
        <f t="shared" si="258"/>
        <v>1.2809765516127347</v>
      </c>
      <c r="AJ294" s="56">
        <f t="shared" si="259"/>
        <v>-0.56795701731162351</v>
      </c>
      <c r="AK294" s="56">
        <f t="shared" si="260"/>
        <v>0.10247552294453728</v>
      </c>
      <c r="AL294" s="56">
        <f t="shared" si="261"/>
        <v>0.34972069877941531</v>
      </c>
      <c r="AM294" s="56">
        <f t="shared" si="262"/>
        <v>0.17666460441541257</v>
      </c>
      <c r="AN294" s="56">
        <f t="shared" si="275"/>
        <v>6.541277864182125</v>
      </c>
      <c r="AO294" s="56">
        <f t="shared" si="275"/>
        <v>6.5412457162553181</v>
      </c>
      <c r="AP294" s="56">
        <f t="shared" si="275"/>
        <v>6.5411345474102927</v>
      </c>
      <c r="AQ294" s="56">
        <f t="shared" si="275"/>
        <v>6.5407501461208009</v>
      </c>
      <c r="AR294" s="56">
        <f t="shared" si="275"/>
        <v>6.5394212571374242</v>
      </c>
      <c r="AS294" s="56">
        <f t="shared" si="275"/>
        <v>6.5348307858657284</v>
      </c>
      <c r="AT294" s="56">
        <f t="shared" si="275"/>
        <v>6.5190145194532017</v>
      </c>
      <c r="AU294" s="56">
        <f t="shared" si="263"/>
        <v>6.464950863764459</v>
      </c>
      <c r="AV294" s="56"/>
      <c r="AW294" s="56"/>
      <c r="AX294" s="56"/>
      <c r="AY294" s="56"/>
      <c r="AZ294" s="56">
        <f t="shared" si="264"/>
        <v>1.2004647320327849E-5</v>
      </c>
      <c r="BA294" s="56">
        <f t="shared" si="265"/>
        <v>-2.3884210968573979E-3</v>
      </c>
      <c r="BB294" s="56">
        <f t="shared" si="266"/>
        <v>1.2320559774065971</v>
      </c>
      <c r="BC294" s="56">
        <f t="shared" si="267"/>
        <v>-0.1802044720506808</v>
      </c>
      <c r="BD294" s="56">
        <f t="shared" si="268"/>
        <v>-6.1237434220164026E-2</v>
      </c>
      <c r="BE294" s="56">
        <f t="shared" si="269"/>
        <v>-0.25800901524910197</v>
      </c>
      <c r="BF294" s="56">
        <f t="shared" si="270"/>
        <v>-0.12972494185243258</v>
      </c>
      <c r="BG294" s="56">
        <f t="shared" si="276"/>
        <v>12.363946186307206</v>
      </c>
      <c r="BH294" s="56">
        <f t="shared" si="276"/>
        <v>12.36395245612225</v>
      </c>
      <c r="BI294" s="56">
        <f t="shared" si="276"/>
        <v>12.363979124765837</v>
      </c>
      <c r="BJ294" s="56">
        <f t="shared" si="276"/>
        <v>12.364092558148458</v>
      </c>
      <c r="BK294" s="56">
        <f t="shared" si="276"/>
        <v>12.364575010378992</v>
      </c>
      <c r="BL294" s="56">
        <f t="shared" si="276"/>
        <v>12.366626434633563</v>
      </c>
      <c r="BM294" s="56">
        <f t="shared" si="276"/>
        <v>12.37533985723061</v>
      </c>
      <c r="BN294" s="56">
        <f t="shared" si="271"/>
        <v>12.41219547519405</v>
      </c>
      <c r="BO294" s="56"/>
      <c r="BP294" s="56"/>
      <c r="BQ294" s="56"/>
      <c r="BR294" s="56"/>
      <c r="BS294" s="56"/>
      <c r="BT294" s="56"/>
      <c r="BU294" s="56"/>
      <c r="BV294" s="56"/>
      <c r="BW294" s="56"/>
      <c r="BX294" s="56"/>
      <c r="BY294" s="56"/>
      <c r="BZ294" s="56"/>
      <c r="CA294" s="56"/>
      <c r="CB294" s="56"/>
      <c r="CC294" s="56"/>
      <c r="CD294" s="56"/>
      <c r="CE294" s="56"/>
      <c r="CG294" s="56"/>
      <c r="CH294" s="56"/>
      <c r="CI294" s="56"/>
      <c r="CJ294" s="56"/>
      <c r="CK294" s="56"/>
      <c r="CL294" s="56"/>
      <c r="CM294" s="56"/>
      <c r="CN294" s="56"/>
      <c r="CO294" s="56"/>
      <c r="CP294" s="56"/>
      <c r="CQ294" s="56"/>
      <c r="CR294" s="56"/>
      <c r="CS294" s="56"/>
      <c r="CT294" s="56"/>
      <c r="CU294" s="56"/>
      <c r="CV294" s="56"/>
    </row>
    <row r="295" spans="1:100" s="62" customFormat="1" ht="12.95" customHeight="1" x14ac:dyDescent="0.2">
      <c r="A295" s="141" t="s">
        <v>115</v>
      </c>
      <c r="C295" s="59">
        <v>49065.374000000003</v>
      </c>
      <c r="D295" s="59">
        <v>8.9999999999999993E-3</v>
      </c>
      <c r="E295" s="62">
        <f t="shared" si="244"/>
        <v>2502.9987065868941</v>
      </c>
      <c r="F295" s="73">
        <f t="shared" si="245"/>
        <v>2503</v>
      </c>
      <c r="G295" s="62">
        <f t="shared" si="246"/>
        <v>-3.4253999911015853E-3</v>
      </c>
      <c r="I295" s="62">
        <f t="shared" si="272"/>
        <v>-3.4253999911015853E-3</v>
      </c>
      <c r="P295" s="136"/>
      <c r="Q295" s="137">
        <f t="shared" si="247"/>
        <v>34046.874000000003</v>
      </c>
      <c r="R295" s="62">
        <f t="shared" si="243"/>
        <v>1.1733365099038741E-5</v>
      </c>
      <c r="S295" s="63">
        <v>0.1</v>
      </c>
      <c r="X295" s="138"/>
      <c r="Y295" s="73">
        <f t="shared" si="249"/>
        <v>1.9101169496869609E-2</v>
      </c>
      <c r="Z295" s="56">
        <f t="shared" si="250"/>
        <v>2503</v>
      </c>
      <c r="AA295" s="56">
        <f t="shared" si="251"/>
        <v>1.9272271201729124E-2</v>
      </c>
      <c r="AB295" s="56">
        <f t="shared" si="252"/>
        <v>1.8336012721852309E-2</v>
      </c>
      <c r="AC295" s="56">
        <f t="shared" si="253"/>
        <v>-3.4253999911015853E-3</v>
      </c>
      <c r="AD295" s="56">
        <f t="shared" si="254"/>
        <v>-2.2697671192830709E-2</v>
      </c>
      <c r="AE295" s="140">
        <f t="shared" si="255"/>
        <v>5.1518427757785699E-5</v>
      </c>
      <c r="AF295" s="56">
        <f t="shared" si="256"/>
        <v>-3.4253999911015853E-3</v>
      </c>
      <c r="AG295" s="69"/>
      <c r="AH295" s="56">
        <f t="shared" si="257"/>
        <v>-2.1761412712953895E-2</v>
      </c>
      <c r="AI295" s="56">
        <f t="shared" si="258"/>
        <v>1.2751183474548333</v>
      </c>
      <c r="AJ295" s="56">
        <f t="shared" si="259"/>
        <v>-0.52330347661027854</v>
      </c>
      <c r="AK295" s="56">
        <f t="shared" si="260"/>
        <v>0.11729855179268757</v>
      </c>
      <c r="AL295" s="56">
        <f t="shared" si="261"/>
        <v>0.40301922636717247</v>
      </c>
      <c r="AM295" s="56">
        <f t="shared" si="262"/>
        <v>0.20428216303566055</v>
      </c>
      <c r="AN295" s="56">
        <f t="shared" si="275"/>
        <v>6.581070137058715</v>
      </c>
      <c r="AO295" s="56">
        <f t="shared" si="275"/>
        <v>6.5810352956906621</v>
      </c>
      <c r="AP295" s="56">
        <f t="shared" si="275"/>
        <v>6.5809134373970322</v>
      </c>
      <c r="AQ295" s="56">
        <f t="shared" si="275"/>
        <v>6.5804872717064837</v>
      </c>
      <c r="AR295" s="56">
        <f t="shared" si="275"/>
        <v>6.578997311905864</v>
      </c>
      <c r="AS295" s="56">
        <f t="shared" si="275"/>
        <v>6.5737934044133759</v>
      </c>
      <c r="AT295" s="56">
        <f t="shared" si="275"/>
        <v>6.5556802741141498</v>
      </c>
      <c r="AU295" s="56">
        <f t="shared" si="263"/>
        <v>6.4933003606016868</v>
      </c>
      <c r="AV295" s="56"/>
      <c r="AW295" s="56"/>
      <c r="AX295" s="56"/>
      <c r="AY295" s="56"/>
      <c r="AZ295" s="56">
        <f t="shared" si="264"/>
        <v>5.0744633289639486E-5</v>
      </c>
      <c r="BA295" s="56">
        <f t="shared" si="265"/>
        <v>-1.7110170485951418E-4</v>
      </c>
      <c r="BB295" s="56">
        <f t="shared" si="266"/>
        <v>1.2384890688840271</v>
      </c>
      <c r="BC295" s="56">
        <f t="shared" si="267"/>
        <v>-3.5446870119640775E-2</v>
      </c>
      <c r="BD295" s="56">
        <f t="shared" si="268"/>
        <v>-2.6887990308496763E-2</v>
      </c>
      <c r="BE295" s="56">
        <f t="shared" si="269"/>
        <v>-0.11226899019108985</v>
      </c>
      <c r="BF295" s="56">
        <f t="shared" si="270"/>
        <v>-5.6193530964473701E-2</v>
      </c>
      <c r="BG295" s="56">
        <f t="shared" si="276"/>
        <v>12.478441574229063</v>
      </c>
      <c r="BH295" s="56">
        <f t="shared" si="276"/>
        <v>12.478444572069018</v>
      </c>
      <c r="BI295" s="56">
        <f t="shared" si="276"/>
        <v>12.478457111501816</v>
      </c>
      <c r="BJ295" s="56">
        <f t="shared" si="276"/>
        <v>12.478509561574864</v>
      </c>
      <c r="BK295" s="56">
        <f t="shared" si="276"/>
        <v>12.478728947673966</v>
      </c>
      <c r="BL295" s="56">
        <f t="shared" si="276"/>
        <v>12.479646541491777</v>
      </c>
      <c r="BM295" s="56">
        <f t="shared" si="276"/>
        <v>12.483483641310082</v>
      </c>
      <c r="BN295" s="56">
        <f t="shared" si="271"/>
        <v>12.499516644676802</v>
      </c>
      <c r="BO295" s="56"/>
      <c r="BP295" s="56"/>
      <c r="BQ295" s="56"/>
      <c r="BR295" s="56"/>
      <c r="BS295" s="56"/>
      <c r="BT295" s="56"/>
      <c r="BU295" s="56"/>
      <c r="BV295" s="56"/>
      <c r="BW295" s="56"/>
      <c r="BX295" s="56"/>
      <c r="BY295" s="56"/>
      <c r="BZ295" s="56"/>
      <c r="CA295" s="56"/>
      <c r="CB295" s="56"/>
      <c r="CC295" s="56"/>
      <c r="CD295" s="56"/>
      <c r="CE295" s="56"/>
      <c r="CG295" s="56"/>
      <c r="CH295" s="56"/>
      <c r="CI295" s="56"/>
      <c r="CJ295" s="56"/>
      <c r="CK295" s="56"/>
      <c r="CL295" s="56"/>
      <c r="CM295" s="56"/>
      <c r="CN295" s="56"/>
      <c r="CO295" s="56"/>
      <c r="CP295" s="56"/>
      <c r="CQ295" s="56"/>
      <c r="CR295" s="56"/>
      <c r="CS295" s="56"/>
      <c r="CT295" s="56"/>
      <c r="CU295" s="56"/>
      <c r="CV295" s="56"/>
    </row>
    <row r="296" spans="1:100" s="62" customFormat="1" ht="12.95" customHeight="1" x14ac:dyDescent="0.2">
      <c r="A296" s="141" t="s">
        <v>116</v>
      </c>
      <c r="C296" s="59">
        <v>49229.591</v>
      </c>
      <c r="D296" s="59">
        <v>7.0000000000000001E-3</v>
      </c>
      <c r="E296" s="62">
        <f t="shared" si="244"/>
        <v>2565.0061861350391</v>
      </c>
      <c r="F296" s="73">
        <f t="shared" si="245"/>
        <v>2565</v>
      </c>
      <c r="G296" s="62">
        <f t="shared" si="246"/>
        <v>1.6383000001951586E-2</v>
      </c>
      <c r="I296" s="62">
        <f t="shared" si="272"/>
        <v>1.6383000001951586E-2</v>
      </c>
      <c r="P296" s="136"/>
      <c r="Q296" s="137">
        <f t="shared" si="247"/>
        <v>34211.091</v>
      </c>
      <c r="R296" s="62">
        <f t="shared" si="243"/>
        <v>2.6840268906394566E-4</v>
      </c>
      <c r="S296" s="63">
        <v>0.1</v>
      </c>
      <c r="X296" s="138"/>
      <c r="Y296" s="73">
        <f t="shared" si="249"/>
        <v>2.4345089580214887E-2</v>
      </c>
      <c r="Z296" s="56">
        <f t="shared" si="250"/>
        <v>2565</v>
      </c>
      <c r="AA296" s="56">
        <f t="shared" si="251"/>
        <v>2.1520064226508533E-2</v>
      </c>
      <c r="AB296" s="56">
        <f t="shared" si="252"/>
        <v>3.6672711998443894E-2</v>
      </c>
      <c r="AC296" s="56">
        <f t="shared" si="253"/>
        <v>1.6383000001951586E-2</v>
      </c>
      <c r="AD296" s="56">
        <f t="shared" si="254"/>
        <v>-5.1370642245569462E-3</v>
      </c>
      <c r="AE296" s="140">
        <f t="shared" si="255"/>
        <v>2.6389428847222857E-6</v>
      </c>
      <c r="AF296" s="56">
        <f t="shared" si="256"/>
        <v>1.6383000001951586E-2</v>
      </c>
      <c r="AG296" s="69"/>
      <c r="AH296" s="56">
        <f t="shared" si="257"/>
        <v>-2.0289711996492307E-2</v>
      </c>
      <c r="AI296" s="56">
        <f t="shared" si="258"/>
        <v>1.2661027458382512</v>
      </c>
      <c r="AJ296" s="56">
        <f t="shared" si="259"/>
        <v>-0.46152531330119256</v>
      </c>
      <c r="AK296" s="56">
        <f t="shared" si="260"/>
        <v>0.13652246707514196</v>
      </c>
      <c r="AL296" s="56">
        <f t="shared" si="261"/>
        <v>0.47402842058958</v>
      </c>
      <c r="AM296" s="56">
        <f t="shared" si="262"/>
        <v>0.24155440642302342</v>
      </c>
      <c r="AN296" s="56">
        <f t="shared" si="275"/>
        <v>6.634393458455027</v>
      </c>
      <c r="AO296" s="56">
        <f t="shared" si="275"/>
        <v>6.6343562744147544</v>
      </c>
      <c r="AP296" s="56">
        <f t="shared" si="275"/>
        <v>6.6342238688628621</v>
      </c>
      <c r="AQ296" s="56">
        <f t="shared" si="275"/>
        <v>6.6337524490677788</v>
      </c>
      <c r="AR296" s="56">
        <f t="shared" si="275"/>
        <v>6.6320746537322091</v>
      </c>
      <c r="AS296" s="56">
        <f t="shared" si="275"/>
        <v>6.6261115935862032</v>
      </c>
      <c r="AT296" s="56">
        <f t="shared" si="275"/>
        <v>6.6050187959872275</v>
      </c>
      <c r="AU296" s="56">
        <f t="shared" si="263"/>
        <v>6.5315105519909924</v>
      </c>
      <c r="AV296" s="56"/>
      <c r="AW296" s="56"/>
      <c r="AX296" s="56"/>
      <c r="AY296" s="56"/>
      <c r="AZ296" s="56">
        <f t="shared" si="264"/>
        <v>6.3394870452289068E-6</v>
      </c>
      <c r="BA296" s="56">
        <f t="shared" si="265"/>
        <v>2.8250253537063538E-3</v>
      </c>
      <c r="BB296" s="56">
        <f t="shared" si="266"/>
        <v>1.2391252432248621</v>
      </c>
      <c r="BC296" s="56">
        <f t="shared" si="267"/>
        <v>0.16150949056023678</v>
      </c>
      <c r="BD296" s="56">
        <f t="shared" si="268"/>
        <v>2.0472372912063712E-2</v>
      </c>
      <c r="BE296" s="56">
        <f t="shared" si="269"/>
        <v>8.540534139770703E-2</v>
      </c>
      <c r="BF296" s="56">
        <f t="shared" si="270"/>
        <v>4.2728646009694095E-2</v>
      </c>
      <c r="BG296" s="56">
        <f t="shared" si="276"/>
        <v>12.63324859741175</v>
      </c>
      <c r="BH296" s="56">
        <f t="shared" si="276"/>
        <v>12.633246295875157</v>
      </c>
      <c r="BI296" s="56">
        <f t="shared" si="276"/>
        <v>12.633236684658051</v>
      </c>
      <c r="BJ296" s="56">
        <f t="shared" si="276"/>
        <v>12.63319654828104</v>
      </c>
      <c r="BK296" s="56">
        <f t="shared" si="276"/>
        <v>12.633028940209105</v>
      </c>
      <c r="BL296" s="56">
        <f t="shared" si="276"/>
        <v>12.632329035120668</v>
      </c>
      <c r="BM296" s="56">
        <f t="shared" si="276"/>
        <v>12.629406686656832</v>
      </c>
      <c r="BN296" s="56">
        <f t="shared" si="271"/>
        <v>12.617210394849209</v>
      </c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</row>
    <row r="297" spans="1:100" s="62" customFormat="1" ht="12.95" customHeight="1" x14ac:dyDescent="0.2">
      <c r="A297" s="135" t="s">
        <v>37</v>
      </c>
      <c r="B297" s="57"/>
      <c r="C297" s="59">
        <v>49266.665999999997</v>
      </c>
      <c r="D297" s="59"/>
      <c r="E297" s="62">
        <f t="shared" si="244"/>
        <v>2579.0055120528632</v>
      </c>
      <c r="F297" s="73">
        <f t="shared" si="245"/>
        <v>2579</v>
      </c>
      <c r="G297" s="62">
        <f t="shared" si="246"/>
        <v>1.4597800000046846E-2</v>
      </c>
      <c r="I297" s="62">
        <f t="shared" si="272"/>
        <v>1.4597800000046846E-2</v>
      </c>
      <c r="P297" s="136"/>
      <c r="Q297" s="137">
        <f t="shared" si="247"/>
        <v>34248.165999999997</v>
      </c>
      <c r="R297" s="62">
        <f t="shared" si="243"/>
        <v>2.1309576484136768E-4</v>
      </c>
      <c r="S297" s="63">
        <v>0.1</v>
      </c>
      <c r="X297" s="138"/>
      <c r="Y297" s="73">
        <f t="shared" si="249"/>
        <v>2.5529331670833409E-2</v>
      </c>
      <c r="Z297" s="56">
        <f t="shared" si="250"/>
        <v>2579</v>
      </c>
      <c r="AA297" s="56">
        <f t="shared" si="251"/>
        <v>2.2035110480189395E-2</v>
      </c>
      <c r="AB297" s="56">
        <f t="shared" si="252"/>
        <v>3.4548590400738863E-2</v>
      </c>
      <c r="AC297" s="56">
        <f t="shared" si="253"/>
        <v>1.4597800000046846E-2</v>
      </c>
      <c r="AD297" s="56">
        <f t="shared" si="254"/>
        <v>-7.4373104801425498E-3</v>
      </c>
      <c r="AE297" s="140">
        <f t="shared" si="255"/>
        <v>5.5313587178038209E-6</v>
      </c>
      <c r="AF297" s="56">
        <f t="shared" si="256"/>
        <v>1.4597800000046846E-2</v>
      </c>
      <c r="AG297" s="69"/>
      <c r="AH297" s="56">
        <f t="shared" si="257"/>
        <v>-1.9950790400692021E-2</v>
      </c>
      <c r="AI297" s="56">
        <f t="shared" si="258"/>
        <v>1.2638998062093241</v>
      </c>
      <c r="AJ297" s="56">
        <f t="shared" si="259"/>
        <v>-0.44737058830918952</v>
      </c>
      <c r="AK297" s="56">
        <f t="shared" si="260"/>
        <v>0.14073360523208839</v>
      </c>
      <c r="AL297" s="56">
        <f t="shared" si="261"/>
        <v>0.48991909706337144</v>
      </c>
      <c r="AM297" s="56">
        <f t="shared" si="262"/>
        <v>0.24997969083967078</v>
      </c>
      <c r="AN297" s="56">
        <f t="shared" si="275"/>
        <v>6.6463802165808197</v>
      </c>
      <c r="AO297" s="56">
        <f t="shared" si="275"/>
        <v>6.6463427076137931</v>
      </c>
      <c r="AP297" s="56">
        <f t="shared" si="275"/>
        <v>6.646208546456811</v>
      </c>
      <c r="AQ297" s="56">
        <f t="shared" si="275"/>
        <v>6.6457287380431103</v>
      </c>
      <c r="AR297" s="56">
        <f t="shared" si="275"/>
        <v>6.6440134844306913</v>
      </c>
      <c r="AS297" s="56">
        <f t="shared" si="275"/>
        <v>6.6378906947610021</v>
      </c>
      <c r="AT297" s="56">
        <f t="shared" si="275"/>
        <v>6.61614547832633</v>
      </c>
      <c r="AU297" s="56">
        <f t="shared" si="263"/>
        <v>6.5401386597240618</v>
      </c>
      <c r="AV297" s="56"/>
      <c r="AW297" s="56"/>
      <c r="AX297" s="56"/>
      <c r="AY297" s="56"/>
      <c r="AZ297" s="56">
        <f t="shared" si="264"/>
        <v>1.1949838466940967E-5</v>
      </c>
      <c r="BA297" s="56">
        <f t="shared" si="265"/>
        <v>3.4942211906440123E-3</v>
      </c>
      <c r="BB297" s="56">
        <f t="shared" si="266"/>
        <v>1.2379757977604389</v>
      </c>
      <c r="BC297" s="56">
        <f t="shared" si="267"/>
        <v>0.20531384293137261</v>
      </c>
      <c r="BD297" s="56">
        <f t="shared" si="268"/>
        <v>3.1104978384218399E-2</v>
      </c>
      <c r="BE297" s="56">
        <f t="shared" si="269"/>
        <v>0.12996967818208183</v>
      </c>
      <c r="BF297" s="56">
        <f t="shared" si="270"/>
        <v>6.5076471507472006E-2</v>
      </c>
      <c r="BG297" s="56">
        <f t="shared" si="276"/>
        <v>12.668176905207744</v>
      </c>
      <c r="BH297" s="56">
        <f t="shared" si="276"/>
        <v>12.668173460376279</v>
      </c>
      <c r="BI297" s="56">
        <f t="shared" si="276"/>
        <v>12.668159032221572</v>
      </c>
      <c r="BJ297" s="56">
        <f t="shared" si="276"/>
        <v>12.668098602312412</v>
      </c>
      <c r="BK297" s="56">
        <f t="shared" si="276"/>
        <v>12.667845505807996</v>
      </c>
      <c r="BL297" s="56">
        <f t="shared" si="276"/>
        <v>12.66678554112084</v>
      </c>
      <c r="BM297" s="56">
        <f t="shared" si="276"/>
        <v>12.662347639030058</v>
      </c>
      <c r="BN297" s="56">
        <f t="shared" si="271"/>
        <v>12.643786402952655</v>
      </c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G297" s="56"/>
      <c r="CH297" s="56"/>
      <c r="CI297" s="56"/>
      <c r="CJ297" s="56"/>
      <c r="CK297" s="56"/>
      <c r="CL297" s="56"/>
      <c r="CM297" s="56"/>
      <c r="CN297" s="56"/>
      <c r="CO297" s="56"/>
      <c r="CP297" s="56"/>
      <c r="CQ297" s="56"/>
      <c r="CR297" s="56"/>
      <c r="CS297" s="56"/>
      <c r="CT297" s="56"/>
      <c r="CU297" s="56"/>
      <c r="CV297" s="56"/>
    </row>
    <row r="298" spans="1:100" s="62" customFormat="1" ht="12.95" customHeight="1" x14ac:dyDescent="0.2">
      <c r="A298" s="59" t="s">
        <v>191</v>
      </c>
      <c r="B298" s="62" t="s">
        <v>131</v>
      </c>
      <c r="C298" s="59">
        <v>49362.023000000001</v>
      </c>
      <c r="D298" s="59" t="s">
        <v>150</v>
      </c>
      <c r="E298" s="62">
        <f t="shared" si="244"/>
        <v>2615.0118160729876</v>
      </c>
      <c r="F298" s="73">
        <f t="shared" si="245"/>
        <v>2615</v>
      </c>
      <c r="G298" s="62">
        <f t="shared" si="246"/>
        <v>3.129300000728108E-2</v>
      </c>
      <c r="I298" s="62">
        <f t="shared" si="272"/>
        <v>3.129300000728108E-2</v>
      </c>
      <c r="P298" s="136"/>
      <c r="Q298" s="137">
        <f t="shared" si="247"/>
        <v>34343.523000000001</v>
      </c>
      <c r="S298" s="63">
        <v>0.1</v>
      </c>
      <c r="X298" s="138"/>
      <c r="Y298" s="73">
        <f t="shared" si="249"/>
        <v>2.8560744361995107E-2</v>
      </c>
      <c r="Z298" s="56">
        <f t="shared" si="250"/>
        <v>2615</v>
      </c>
      <c r="AA298" s="56">
        <f t="shared" si="251"/>
        <v>2.3371194697701939E-2</v>
      </c>
      <c r="AB298" s="56">
        <f t="shared" si="252"/>
        <v>5.0362083519096573E-2</v>
      </c>
      <c r="AC298" s="56">
        <f t="shared" si="253"/>
        <v>3.129300000728108E-2</v>
      </c>
      <c r="AD298" s="56">
        <f t="shared" si="254"/>
        <v>7.9218053095791406E-3</v>
      </c>
      <c r="AE298" s="140">
        <f t="shared" si="255"/>
        <v>6.2754999362876271E-6</v>
      </c>
      <c r="AF298" s="56">
        <f t="shared" si="256"/>
        <v>3.129300000728108E-2</v>
      </c>
      <c r="AG298" s="69"/>
      <c r="AH298" s="56">
        <f t="shared" si="257"/>
        <v>-1.906908351181549E-2</v>
      </c>
      <c r="AI298" s="56">
        <f t="shared" si="258"/>
        <v>1.2579699080996278</v>
      </c>
      <c r="AJ298" s="56">
        <f t="shared" si="259"/>
        <v>-0.41070006447670704</v>
      </c>
      <c r="AK298" s="56">
        <f t="shared" si="260"/>
        <v>0.15132938205784655</v>
      </c>
      <c r="AL298" s="56">
        <f t="shared" si="261"/>
        <v>0.53052049976403359</v>
      </c>
      <c r="AM298" s="56">
        <f t="shared" si="262"/>
        <v>0.27166199106430833</v>
      </c>
      <c r="AN298" s="56">
        <f t="shared" si="275"/>
        <v>6.6771050095167386</v>
      </c>
      <c r="AO298" s="56">
        <f t="shared" si="275"/>
        <v>6.6770670009534641</v>
      </c>
      <c r="AP298" s="56">
        <f t="shared" si="275"/>
        <v>6.6769293817920605</v>
      </c>
      <c r="AQ298" s="56">
        <f t="shared" si="275"/>
        <v>6.6764311642443612</v>
      </c>
      <c r="AR298" s="56">
        <f t="shared" si="275"/>
        <v>6.6746283453956883</v>
      </c>
      <c r="AS298" s="56">
        <f t="shared" si="275"/>
        <v>6.6681159150324323</v>
      </c>
      <c r="AT298" s="56">
        <f t="shared" si="275"/>
        <v>6.644730519285174</v>
      </c>
      <c r="AU298" s="56">
        <f t="shared" si="263"/>
        <v>6.5623252224662396</v>
      </c>
      <c r="AV298" s="56"/>
      <c r="AW298" s="56"/>
      <c r="AX298" s="56"/>
      <c r="AY298" s="56"/>
      <c r="AZ298" s="56">
        <f t="shared" si="264"/>
        <v>7.465220911197071E-7</v>
      </c>
      <c r="BA298" s="56">
        <f t="shared" si="265"/>
        <v>5.1895496642931672E-3</v>
      </c>
      <c r="BB298" s="56">
        <f t="shared" si="266"/>
        <v>1.2328894847483736</v>
      </c>
      <c r="BC298" s="56">
        <f t="shared" si="267"/>
        <v>0.31536549186277618</v>
      </c>
      <c r="BD298" s="56">
        <f t="shared" si="268"/>
        <v>5.7986963135148666E-2</v>
      </c>
      <c r="BE298" s="56">
        <f t="shared" si="269"/>
        <v>0.24402708233297052</v>
      </c>
      <c r="BF298" s="56">
        <f t="shared" si="270"/>
        <v>0.12262265287206327</v>
      </c>
      <c r="BG298" s="56">
        <f t="shared" si="276"/>
        <v>12.75778202779313</v>
      </c>
      <c r="BH298" s="56">
        <f t="shared" si="276"/>
        <v>12.75777602397595</v>
      </c>
      <c r="BI298" s="56">
        <f t="shared" si="276"/>
        <v>12.757750542791356</v>
      </c>
      <c r="BJ298" s="56">
        <f t="shared" si="276"/>
        <v>12.757642397865375</v>
      </c>
      <c r="BK298" s="56">
        <f t="shared" si="276"/>
        <v>12.757183444191439</v>
      </c>
      <c r="BL298" s="56">
        <f t="shared" si="276"/>
        <v>12.755236153038206</v>
      </c>
      <c r="BM298" s="56">
        <f t="shared" si="276"/>
        <v>12.746981966341831</v>
      </c>
      <c r="BN298" s="56">
        <f t="shared" si="271"/>
        <v>12.712124709504373</v>
      </c>
      <c r="BO298" s="56"/>
      <c r="BP298" s="56"/>
      <c r="BQ298" s="56"/>
      <c r="BR298" s="56"/>
      <c r="BS298" s="56"/>
      <c r="BT298" s="56"/>
      <c r="BU298" s="56"/>
      <c r="BV298" s="56"/>
      <c r="BW298" s="56"/>
      <c r="BX298" s="56"/>
      <c r="BY298" s="56"/>
      <c r="BZ298" s="56"/>
      <c r="CA298" s="56"/>
      <c r="CB298" s="56"/>
      <c r="CC298" s="56"/>
      <c r="CD298" s="56"/>
      <c r="CE298" s="56"/>
      <c r="CG298" s="56"/>
      <c r="CH298" s="56"/>
      <c r="CI298" s="56"/>
      <c r="CJ298" s="56"/>
      <c r="CK298" s="56"/>
      <c r="CL298" s="56"/>
      <c r="CM298" s="56"/>
      <c r="CN298" s="56"/>
      <c r="CO298" s="56"/>
      <c r="CP298" s="56"/>
      <c r="CQ298" s="56"/>
      <c r="CR298" s="56"/>
      <c r="CS298" s="56"/>
      <c r="CT298" s="56"/>
      <c r="CU298" s="56"/>
      <c r="CV298" s="56"/>
    </row>
    <row r="299" spans="1:100" s="62" customFormat="1" ht="12.95" customHeight="1" x14ac:dyDescent="0.2">
      <c r="A299" s="141" t="s">
        <v>117</v>
      </c>
      <c r="C299" s="59">
        <v>49592.415999999997</v>
      </c>
      <c r="D299" s="59"/>
      <c r="E299" s="62">
        <f t="shared" si="244"/>
        <v>2702.0070067995002</v>
      </c>
      <c r="F299" s="73">
        <f t="shared" si="245"/>
        <v>2702</v>
      </c>
      <c r="G299" s="62">
        <f t="shared" si="246"/>
        <v>1.8556399998487905E-2</v>
      </c>
      <c r="I299" s="62">
        <f t="shared" si="272"/>
        <v>1.8556399998487905E-2</v>
      </c>
      <c r="P299" s="136"/>
      <c r="Q299" s="137">
        <f t="shared" si="247"/>
        <v>34573.915999999997</v>
      </c>
      <c r="R299" s="62">
        <f>+(P299-G299)^2</f>
        <v>3.4433998090388192E-4</v>
      </c>
      <c r="S299" s="63">
        <v>0.1</v>
      </c>
      <c r="X299" s="138"/>
      <c r="Y299" s="73">
        <f t="shared" si="249"/>
        <v>3.5710854581579507E-2</v>
      </c>
      <c r="Z299" s="56">
        <f t="shared" si="250"/>
        <v>2702</v>
      </c>
      <c r="AA299" s="56">
        <f t="shared" si="251"/>
        <v>2.6662426190890379E-2</v>
      </c>
      <c r="AB299" s="56">
        <f t="shared" si="252"/>
        <v>3.5441160974373984E-2</v>
      </c>
      <c r="AC299" s="56">
        <f t="shared" si="253"/>
        <v>1.8556399998487905E-2</v>
      </c>
      <c r="AD299" s="56">
        <f t="shared" si="254"/>
        <v>-8.1060261924024747E-3</v>
      </c>
      <c r="AE299" s="140">
        <f t="shared" si="255"/>
        <v>6.5707660631914964E-6</v>
      </c>
      <c r="AF299" s="56">
        <f t="shared" si="256"/>
        <v>1.8556399998487905E-2</v>
      </c>
      <c r="AG299" s="69"/>
      <c r="AH299" s="56">
        <f t="shared" si="257"/>
        <v>-1.6884760975886075E-2</v>
      </c>
      <c r="AI299" s="56">
        <f t="shared" si="258"/>
        <v>1.2421959864136771</v>
      </c>
      <c r="AJ299" s="56">
        <f t="shared" si="259"/>
        <v>-0.32097725383908116</v>
      </c>
      <c r="AK299" s="56">
        <f t="shared" si="260"/>
        <v>0.17547124985035595</v>
      </c>
      <c r="AL299" s="56">
        <f t="shared" si="261"/>
        <v>0.62698107760417454</v>
      </c>
      <c r="AM299" s="56">
        <f t="shared" si="262"/>
        <v>0.32418053083242065</v>
      </c>
      <c r="AN299" s="56">
        <f t="shared" si="275"/>
        <v>6.7507259725265731</v>
      </c>
      <c r="AO299" s="56">
        <f t="shared" si="275"/>
        <v>6.7506886180579446</v>
      </c>
      <c r="AP299" s="56">
        <f t="shared" si="275"/>
        <v>6.7505487122800529</v>
      </c>
      <c r="AQ299" s="56">
        <f t="shared" si="275"/>
        <v>6.7500248030899979</v>
      </c>
      <c r="AR299" s="56">
        <f t="shared" si="275"/>
        <v>6.7480641318690084</v>
      </c>
      <c r="AS299" s="56">
        <f t="shared" si="275"/>
        <v>6.7407435263989939</v>
      </c>
      <c r="AT299" s="56">
        <f t="shared" si="275"/>
        <v>6.7136374797814353</v>
      </c>
      <c r="AU299" s="56">
        <f t="shared" si="263"/>
        <v>6.6159427490931684</v>
      </c>
      <c r="AV299" s="56"/>
      <c r="AW299" s="56"/>
      <c r="AX299" s="56"/>
      <c r="AY299" s="56"/>
      <c r="AZ299" s="56">
        <f t="shared" si="264"/>
        <v>2.9427531204335247E-5</v>
      </c>
      <c r="BA299" s="56">
        <f t="shared" si="265"/>
        <v>9.0484283906891293E-3</v>
      </c>
      <c r="BB299" s="56">
        <f t="shared" si="266"/>
        <v>1.209023244173272</v>
      </c>
      <c r="BC299" s="56">
        <f t="shared" si="267"/>
        <v>0.55679217473368936</v>
      </c>
      <c r="BD299" s="56">
        <f t="shared" si="268"/>
        <v>0.11793762501967177</v>
      </c>
      <c r="BE299" s="56">
        <f t="shared" si="269"/>
        <v>0.51370426932833901</v>
      </c>
      <c r="BF299" s="56">
        <f t="shared" si="270"/>
        <v>0.26265371904480123</v>
      </c>
      <c r="BG299" s="56">
        <f t="shared" si="276"/>
        <v>12.971970512037016</v>
      </c>
      <c r="BH299" s="56">
        <f t="shared" si="276"/>
        <v>12.971961811984452</v>
      </c>
      <c r="BI299" s="56">
        <f t="shared" si="276"/>
        <v>12.971922361420329</v>
      </c>
      <c r="BJ299" s="56">
        <f t="shared" si="276"/>
        <v>12.971743480423699</v>
      </c>
      <c r="BK299" s="56">
        <f t="shared" si="276"/>
        <v>12.970932551094034</v>
      </c>
      <c r="BL299" s="56">
        <f t="shared" si="276"/>
        <v>12.967259846604819</v>
      </c>
      <c r="BM299" s="56">
        <f t="shared" si="276"/>
        <v>12.950696507196264</v>
      </c>
      <c r="BN299" s="56">
        <f t="shared" si="271"/>
        <v>12.877275617004361</v>
      </c>
      <c r="BO299" s="56"/>
      <c r="BP299" s="56"/>
      <c r="BQ299" s="56"/>
      <c r="BR299" s="56"/>
      <c r="BS299" s="56"/>
      <c r="BT299" s="56"/>
      <c r="BU299" s="56"/>
      <c r="BV299" s="56"/>
      <c r="BW299" s="56"/>
      <c r="BX299" s="56"/>
      <c r="BY299" s="56"/>
      <c r="BZ299" s="56"/>
      <c r="CA299" s="56"/>
      <c r="CB299" s="56"/>
      <c r="CC299" s="56"/>
      <c r="CD299" s="56"/>
      <c r="CE299" s="56"/>
      <c r="CG299" s="56"/>
      <c r="CH299" s="56"/>
      <c r="CI299" s="56"/>
      <c r="CJ299" s="56"/>
      <c r="CK299" s="56"/>
      <c r="CL299" s="56"/>
      <c r="CM299" s="56"/>
      <c r="CN299" s="56"/>
      <c r="CO299" s="56"/>
      <c r="CP299" s="56"/>
      <c r="CQ299" s="56"/>
      <c r="CR299" s="56"/>
      <c r="CS299" s="56"/>
      <c r="CT299" s="56"/>
      <c r="CU299" s="56"/>
      <c r="CV299" s="56"/>
    </row>
    <row r="300" spans="1:100" s="62" customFormat="1" ht="12.95" customHeight="1" x14ac:dyDescent="0.2">
      <c r="A300" s="141" t="s">
        <v>119</v>
      </c>
      <c r="C300" s="59">
        <v>49653.324000000001</v>
      </c>
      <c r="D300" s="59"/>
      <c r="E300" s="62">
        <f t="shared" si="244"/>
        <v>2725.0055487550753</v>
      </c>
      <c r="F300" s="73">
        <f t="shared" si="245"/>
        <v>2725</v>
      </c>
      <c r="G300" s="62">
        <f t="shared" si="246"/>
        <v>1.4695000005303882E-2</v>
      </c>
      <c r="I300" s="62">
        <f t="shared" si="272"/>
        <v>1.4695000005303882E-2</v>
      </c>
      <c r="P300" s="136"/>
      <c r="Q300" s="137">
        <f t="shared" si="247"/>
        <v>34634.824000000001</v>
      </c>
      <c r="R300" s="62">
        <f>+(P300-G300)^2</f>
        <v>2.1594302515588108E-4</v>
      </c>
      <c r="S300" s="63">
        <v>0.1</v>
      </c>
      <c r="X300" s="138"/>
      <c r="Y300" s="73">
        <f t="shared" si="249"/>
        <v>3.7538363711203178E-2</v>
      </c>
      <c r="Z300" s="56">
        <f t="shared" si="250"/>
        <v>2725</v>
      </c>
      <c r="AA300" s="56">
        <f t="shared" si="251"/>
        <v>2.7545497574325256E-2</v>
      </c>
      <c r="AB300" s="56">
        <f t="shared" si="252"/>
        <v>3.0991408445069903E-2</v>
      </c>
      <c r="AC300" s="56">
        <f t="shared" si="253"/>
        <v>1.4695000005303882E-2</v>
      </c>
      <c r="AD300" s="56">
        <f t="shared" si="254"/>
        <v>-1.2850497569021374E-2</v>
      </c>
      <c r="AE300" s="140">
        <f t="shared" si="255"/>
        <v>1.6513528777142426E-5</v>
      </c>
      <c r="AF300" s="56">
        <f t="shared" si="256"/>
        <v>1.4695000005303882E-2</v>
      </c>
      <c r="AG300" s="69"/>
      <c r="AH300" s="56">
        <f t="shared" si="257"/>
        <v>-1.6296408439766021E-2</v>
      </c>
      <c r="AI300" s="56">
        <f t="shared" si="258"/>
        <v>1.2377188323214274</v>
      </c>
      <c r="AJ300" s="56">
        <f t="shared" si="259"/>
        <v>-0.29712255167079021</v>
      </c>
      <c r="AK300" s="56">
        <f t="shared" si="260"/>
        <v>0.18149052900544768</v>
      </c>
      <c r="AL300" s="56">
        <f t="shared" si="261"/>
        <v>0.65206454373539713</v>
      </c>
      <c r="AM300" s="56">
        <f t="shared" si="262"/>
        <v>0.33809762609003507</v>
      </c>
      <c r="AN300" s="56">
        <f t="shared" si="275"/>
        <v>6.7700291574117353</v>
      </c>
      <c r="AO300" s="56">
        <f t="shared" si="275"/>
        <v>6.7699923702296925</v>
      </c>
      <c r="AP300" s="56">
        <f t="shared" si="275"/>
        <v>6.7698532073519981</v>
      </c>
      <c r="AQ300" s="56">
        <f t="shared" si="275"/>
        <v>6.7693268583085535</v>
      </c>
      <c r="AR300" s="56">
        <f t="shared" si="275"/>
        <v>6.7673373951160967</v>
      </c>
      <c r="AS300" s="56">
        <f t="shared" si="275"/>
        <v>6.7598364021661643</v>
      </c>
      <c r="AT300" s="56">
        <f t="shared" si="275"/>
        <v>6.7318091175708004</v>
      </c>
      <c r="AU300" s="56">
        <f t="shared" si="263"/>
        <v>6.6301174975117823</v>
      </c>
      <c r="AV300" s="56"/>
      <c r="AW300" s="56"/>
      <c r="AX300" s="56"/>
      <c r="AY300" s="56"/>
      <c r="AZ300" s="56">
        <f t="shared" si="264"/>
        <v>5.218192653999972E-5</v>
      </c>
      <c r="BA300" s="56">
        <f t="shared" si="265"/>
        <v>9.99286613687792E-3</v>
      </c>
      <c r="BB300" s="56">
        <f t="shared" si="266"/>
        <v>1.2003590158416271</v>
      </c>
      <c r="BC300" s="56">
        <f t="shared" si="267"/>
        <v>0.61294975991058043</v>
      </c>
      <c r="BD300" s="56">
        <f t="shared" si="268"/>
        <v>0.13212215851618025</v>
      </c>
      <c r="BE300" s="56">
        <f t="shared" si="269"/>
        <v>0.58297381351520428</v>
      </c>
      <c r="BF300" s="56">
        <f t="shared" si="270"/>
        <v>0.30003282268143083</v>
      </c>
      <c r="BG300" s="56">
        <f t="shared" si="276"/>
        <v>13.027786242059118</v>
      </c>
      <c r="BH300" s="56">
        <f t="shared" si="276"/>
        <v>13.027777712996841</v>
      </c>
      <c r="BI300" s="56">
        <f t="shared" si="276"/>
        <v>13.027738025326519</v>
      </c>
      <c r="BJ300" s="56">
        <f t="shared" si="276"/>
        <v>13.027553359850438</v>
      </c>
      <c r="BK300" s="56">
        <f t="shared" si="276"/>
        <v>13.02669433989135</v>
      </c>
      <c r="BL300" s="56">
        <f t="shared" si="276"/>
        <v>13.022703173192655</v>
      </c>
      <c r="BM300" s="56">
        <f t="shared" si="276"/>
        <v>13.004260123423162</v>
      </c>
      <c r="BN300" s="56">
        <f t="shared" si="271"/>
        <v>12.920936201745738</v>
      </c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G300" s="56"/>
      <c r="CH300" s="56"/>
      <c r="CI300" s="56"/>
      <c r="CJ300" s="56"/>
      <c r="CK300" s="56"/>
      <c r="CL300" s="56"/>
      <c r="CM300" s="56"/>
      <c r="CN300" s="56"/>
      <c r="CO300" s="56"/>
      <c r="CP300" s="56"/>
      <c r="CQ300" s="56"/>
      <c r="CR300" s="56"/>
      <c r="CS300" s="56"/>
      <c r="CT300" s="56"/>
      <c r="CU300" s="56"/>
      <c r="CV300" s="56"/>
    </row>
    <row r="301" spans="1:100" s="62" customFormat="1" ht="12.95" customHeight="1" x14ac:dyDescent="0.2">
      <c r="A301" s="141" t="s">
        <v>119</v>
      </c>
      <c r="C301" s="59">
        <v>49653.326000000001</v>
      </c>
      <c r="D301" s="59"/>
      <c r="E301" s="62">
        <f t="shared" si="244"/>
        <v>2725.0063039446059</v>
      </c>
      <c r="F301" s="73">
        <f t="shared" si="245"/>
        <v>2725</v>
      </c>
      <c r="G301" s="62">
        <f t="shared" si="246"/>
        <v>1.6695000005711336E-2</v>
      </c>
      <c r="I301" s="62">
        <f t="shared" si="272"/>
        <v>1.6695000005711336E-2</v>
      </c>
      <c r="P301" s="136"/>
      <c r="Q301" s="137">
        <f t="shared" si="247"/>
        <v>34634.826000000001</v>
      </c>
      <c r="R301" s="62">
        <f>+(P301-G301)^2</f>
        <v>2.787230251907015E-4</v>
      </c>
      <c r="S301" s="63">
        <v>0.1</v>
      </c>
      <c r="X301" s="138"/>
      <c r="Y301" s="73">
        <f t="shared" si="249"/>
        <v>3.7538363711203178E-2</v>
      </c>
      <c r="Z301" s="56">
        <f t="shared" si="250"/>
        <v>2725</v>
      </c>
      <c r="AA301" s="56">
        <f t="shared" si="251"/>
        <v>2.7545497574325256E-2</v>
      </c>
      <c r="AB301" s="56">
        <f t="shared" si="252"/>
        <v>3.2991408445477356E-2</v>
      </c>
      <c r="AC301" s="56">
        <f t="shared" si="253"/>
        <v>1.6695000005711336E-2</v>
      </c>
      <c r="AD301" s="56">
        <f t="shared" si="254"/>
        <v>-1.085049756861392E-2</v>
      </c>
      <c r="AE301" s="140">
        <f t="shared" si="255"/>
        <v>1.1773329748649661E-5</v>
      </c>
      <c r="AF301" s="56">
        <f t="shared" si="256"/>
        <v>1.6695000005711336E-2</v>
      </c>
      <c r="AG301" s="69"/>
      <c r="AH301" s="56">
        <f t="shared" si="257"/>
        <v>-1.6296408439766021E-2</v>
      </c>
      <c r="AI301" s="56">
        <f t="shared" si="258"/>
        <v>1.2377188323214274</v>
      </c>
      <c r="AJ301" s="56">
        <f t="shared" si="259"/>
        <v>-0.29712255167079021</v>
      </c>
      <c r="AK301" s="56">
        <f t="shared" si="260"/>
        <v>0.18149052900544768</v>
      </c>
      <c r="AL301" s="56">
        <f t="shared" si="261"/>
        <v>0.65206454373539713</v>
      </c>
      <c r="AM301" s="56">
        <f t="shared" si="262"/>
        <v>0.33809762609003507</v>
      </c>
      <c r="AN301" s="56">
        <f t="shared" ref="AN301:AT310" si="277">$AU301+$AB$7*SIN(AO301)</f>
        <v>6.7700291574117353</v>
      </c>
      <c r="AO301" s="56">
        <f t="shared" si="277"/>
        <v>6.7699923702296925</v>
      </c>
      <c r="AP301" s="56">
        <f t="shared" si="277"/>
        <v>6.7698532073519981</v>
      </c>
      <c r="AQ301" s="56">
        <f t="shared" si="277"/>
        <v>6.7693268583085535</v>
      </c>
      <c r="AR301" s="56">
        <f t="shared" si="277"/>
        <v>6.7673373951160967</v>
      </c>
      <c r="AS301" s="56">
        <f t="shared" si="277"/>
        <v>6.7598364021661643</v>
      </c>
      <c r="AT301" s="56">
        <f t="shared" si="277"/>
        <v>6.7318091175708004</v>
      </c>
      <c r="AU301" s="56">
        <f t="shared" si="263"/>
        <v>6.6301174975117823</v>
      </c>
      <c r="AV301" s="56"/>
      <c r="AW301" s="56"/>
      <c r="AX301" s="56"/>
      <c r="AY301" s="56"/>
      <c r="AZ301" s="56">
        <f t="shared" si="264"/>
        <v>4.3444581055941466E-5</v>
      </c>
      <c r="BA301" s="56">
        <f t="shared" si="265"/>
        <v>9.99286613687792E-3</v>
      </c>
      <c r="BB301" s="56">
        <f t="shared" si="266"/>
        <v>1.2003590158416271</v>
      </c>
      <c r="BC301" s="56">
        <f t="shared" si="267"/>
        <v>0.61294975991058043</v>
      </c>
      <c r="BD301" s="56">
        <f t="shared" si="268"/>
        <v>0.13212215851618025</v>
      </c>
      <c r="BE301" s="56">
        <f t="shared" si="269"/>
        <v>0.58297381351520428</v>
      </c>
      <c r="BF301" s="56">
        <f t="shared" si="270"/>
        <v>0.30003282268143083</v>
      </c>
      <c r="BG301" s="56">
        <f t="shared" ref="BG301:BM310" si="278">$BN301+$BB$7*SIN(BH301)</f>
        <v>13.027786242059118</v>
      </c>
      <c r="BH301" s="56">
        <f t="shared" si="278"/>
        <v>13.027777712996841</v>
      </c>
      <c r="BI301" s="56">
        <f t="shared" si="278"/>
        <v>13.027738025326519</v>
      </c>
      <c r="BJ301" s="56">
        <f t="shared" si="278"/>
        <v>13.027553359850438</v>
      </c>
      <c r="BK301" s="56">
        <f t="shared" si="278"/>
        <v>13.02669433989135</v>
      </c>
      <c r="BL301" s="56">
        <f t="shared" si="278"/>
        <v>13.022703173192655</v>
      </c>
      <c r="BM301" s="56">
        <f t="shared" si="278"/>
        <v>13.004260123423162</v>
      </c>
      <c r="BN301" s="56">
        <f t="shared" si="271"/>
        <v>12.920936201745738</v>
      </c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G301" s="56"/>
      <c r="CH301" s="56"/>
      <c r="CI301" s="56"/>
      <c r="CJ301" s="56"/>
      <c r="CK301" s="56"/>
      <c r="CL301" s="56"/>
      <c r="CM301" s="56"/>
      <c r="CN301" s="56"/>
      <c r="CO301" s="56"/>
      <c r="CP301" s="56"/>
      <c r="CQ301" s="56"/>
      <c r="CR301" s="56"/>
      <c r="CS301" s="56"/>
      <c r="CT301" s="56"/>
      <c r="CU301" s="56"/>
      <c r="CV301" s="56"/>
    </row>
    <row r="302" spans="1:100" s="62" customFormat="1" ht="12.95" customHeight="1" x14ac:dyDescent="0.2">
      <c r="A302" s="141" t="s">
        <v>119</v>
      </c>
      <c r="C302" s="59">
        <v>49653.328000000001</v>
      </c>
      <c r="D302" s="59"/>
      <c r="E302" s="62">
        <f t="shared" si="244"/>
        <v>2725.0070591341364</v>
      </c>
      <c r="F302" s="73">
        <f t="shared" si="245"/>
        <v>2725</v>
      </c>
      <c r="G302" s="62">
        <f t="shared" si="246"/>
        <v>1.8695000006118789E-2</v>
      </c>
      <c r="I302" s="62">
        <f t="shared" si="272"/>
        <v>1.8695000006118789E-2</v>
      </c>
      <c r="P302" s="136"/>
      <c r="Q302" s="137">
        <f t="shared" si="247"/>
        <v>34634.828000000001</v>
      </c>
      <c r="R302" s="62">
        <f>+(P302-G302)^2</f>
        <v>3.4950302522878155E-4</v>
      </c>
      <c r="S302" s="63">
        <v>0.1</v>
      </c>
      <c r="X302" s="138"/>
      <c r="Y302" s="73">
        <f t="shared" si="249"/>
        <v>3.7538363711203178E-2</v>
      </c>
      <c r="Z302" s="56">
        <f t="shared" si="250"/>
        <v>2725</v>
      </c>
      <c r="AA302" s="56">
        <f t="shared" si="251"/>
        <v>2.7545497574325256E-2</v>
      </c>
      <c r="AB302" s="56">
        <f t="shared" si="252"/>
        <v>3.499140844588481E-2</v>
      </c>
      <c r="AC302" s="56">
        <f t="shared" si="253"/>
        <v>1.8695000006118789E-2</v>
      </c>
      <c r="AD302" s="56">
        <f t="shared" si="254"/>
        <v>-8.8504975682064668E-3</v>
      </c>
      <c r="AE302" s="140">
        <f t="shared" si="255"/>
        <v>7.8331307204828588E-6</v>
      </c>
      <c r="AF302" s="56">
        <f t="shared" si="256"/>
        <v>1.8695000006118789E-2</v>
      </c>
      <c r="AG302" s="69"/>
      <c r="AH302" s="56">
        <f t="shared" si="257"/>
        <v>-1.6296408439766021E-2</v>
      </c>
      <c r="AI302" s="56">
        <f t="shared" si="258"/>
        <v>1.2377188323214274</v>
      </c>
      <c r="AJ302" s="56">
        <f t="shared" si="259"/>
        <v>-0.29712255167079021</v>
      </c>
      <c r="AK302" s="56">
        <f t="shared" si="260"/>
        <v>0.18149052900544768</v>
      </c>
      <c r="AL302" s="56">
        <f t="shared" si="261"/>
        <v>0.65206454373539713</v>
      </c>
      <c r="AM302" s="56">
        <f t="shared" si="262"/>
        <v>0.33809762609003507</v>
      </c>
      <c r="AN302" s="56">
        <f t="shared" si="277"/>
        <v>6.7700291574117353</v>
      </c>
      <c r="AO302" s="56">
        <f t="shared" si="277"/>
        <v>6.7699923702296925</v>
      </c>
      <c r="AP302" s="56">
        <f t="shared" si="277"/>
        <v>6.7698532073519981</v>
      </c>
      <c r="AQ302" s="56">
        <f t="shared" si="277"/>
        <v>6.7693268583085535</v>
      </c>
      <c r="AR302" s="56">
        <f t="shared" si="277"/>
        <v>6.7673373951160967</v>
      </c>
      <c r="AS302" s="56">
        <f t="shared" si="277"/>
        <v>6.7598364021661643</v>
      </c>
      <c r="AT302" s="56">
        <f t="shared" si="277"/>
        <v>6.7318091175708004</v>
      </c>
      <c r="AU302" s="56">
        <f t="shared" si="263"/>
        <v>6.6301174975117823</v>
      </c>
      <c r="AV302" s="56"/>
      <c r="AW302" s="56"/>
      <c r="AX302" s="56"/>
      <c r="AY302" s="56"/>
      <c r="AZ302" s="56">
        <f t="shared" si="264"/>
        <v>3.5507235572209164E-5</v>
      </c>
      <c r="BA302" s="56">
        <f t="shared" si="265"/>
        <v>9.99286613687792E-3</v>
      </c>
      <c r="BB302" s="56">
        <f t="shared" si="266"/>
        <v>1.2003590158416271</v>
      </c>
      <c r="BC302" s="56">
        <f t="shared" si="267"/>
        <v>0.61294975991058043</v>
      </c>
      <c r="BD302" s="56">
        <f t="shared" si="268"/>
        <v>0.13212215851618025</v>
      </c>
      <c r="BE302" s="56">
        <f t="shared" si="269"/>
        <v>0.58297381351520428</v>
      </c>
      <c r="BF302" s="56">
        <f t="shared" si="270"/>
        <v>0.30003282268143083</v>
      </c>
      <c r="BG302" s="56">
        <f t="shared" si="278"/>
        <v>13.027786242059118</v>
      </c>
      <c r="BH302" s="56">
        <f t="shared" si="278"/>
        <v>13.027777712996841</v>
      </c>
      <c r="BI302" s="56">
        <f t="shared" si="278"/>
        <v>13.027738025326519</v>
      </c>
      <c r="BJ302" s="56">
        <f t="shared" si="278"/>
        <v>13.027553359850438</v>
      </c>
      <c r="BK302" s="56">
        <f t="shared" si="278"/>
        <v>13.02669433989135</v>
      </c>
      <c r="BL302" s="56">
        <f t="shared" si="278"/>
        <v>13.022703173192655</v>
      </c>
      <c r="BM302" s="56">
        <f t="shared" si="278"/>
        <v>13.004260123423162</v>
      </c>
      <c r="BN302" s="56">
        <f t="shared" si="271"/>
        <v>12.920936201745738</v>
      </c>
      <c r="BO302" s="56"/>
      <c r="BP302" s="56"/>
      <c r="BQ302" s="56"/>
      <c r="BR302" s="56"/>
      <c r="BS302" s="56"/>
      <c r="BT302" s="56"/>
      <c r="BU302" s="56"/>
      <c r="BV302" s="56"/>
      <c r="BW302" s="56"/>
      <c r="BX302" s="56"/>
      <c r="BY302" s="56"/>
      <c r="BZ302" s="56"/>
      <c r="CA302" s="56"/>
      <c r="CB302" s="56"/>
      <c r="CC302" s="56"/>
      <c r="CD302" s="56"/>
      <c r="CE302" s="56"/>
      <c r="CG302" s="56"/>
      <c r="CH302" s="56"/>
      <c r="CI302" s="56"/>
      <c r="CJ302" s="56"/>
      <c r="CK302" s="56"/>
      <c r="CL302" s="56"/>
      <c r="CM302" s="56"/>
      <c r="CN302" s="56"/>
      <c r="CO302" s="56"/>
      <c r="CP302" s="56"/>
      <c r="CQ302" s="56"/>
      <c r="CR302" s="56"/>
      <c r="CS302" s="56"/>
      <c r="CT302" s="56"/>
      <c r="CU302" s="56"/>
      <c r="CV302" s="56"/>
    </row>
    <row r="303" spans="1:100" s="62" customFormat="1" ht="12.95" customHeight="1" x14ac:dyDescent="0.2">
      <c r="A303" s="59" t="s">
        <v>193</v>
      </c>
      <c r="B303" s="62" t="s">
        <v>131</v>
      </c>
      <c r="C303" s="59">
        <v>49748.682000000001</v>
      </c>
      <c r="D303" s="59" t="s">
        <v>150</v>
      </c>
      <c r="E303" s="62">
        <f t="shared" si="244"/>
        <v>2761.0122303699636</v>
      </c>
      <c r="F303" s="73">
        <f t="shared" si="245"/>
        <v>2761</v>
      </c>
      <c r="G303" s="62">
        <f t="shared" si="246"/>
        <v>3.2390200001827907E-2</v>
      </c>
      <c r="I303" s="62">
        <f t="shared" si="272"/>
        <v>3.2390200001827907E-2</v>
      </c>
      <c r="P303" s="136"/>
      <c r="Q303" s="137">
        <f t="shared" si="247"/>
        <v>34730.182000000001</v>
      </c>
      <c r="S303" s="63">
        <v>0.1</v>
      </c>
      <c r="X303" s="138"/>
      <c r="Y303" s="73">
        <f t="shared" si="249"/>
        <v>4.0331199429722499E-2</v>
      </c>
      <c r="Z303" s="56">
        <f t="shared" si="250"/>
        <v>2761</v>
      </c>
      <c r="AA303" s="56">
        <f t="shared" si="251"/>
        <v>2.893712739444319E-2</v>
      </c>
      <c r="AB303" s="56">
        <f t="shared" si="252"/>
        <v>4.7758030401288329E-2</v>
      </c>
      <c r="AC303" s="56">
        <f t="shared" si="253"/>
        <v>3.2390200001827907E-2</v>
      </c>
      <c r="AD303" s="56">
        <f t="shared" si="254"/>
        <v>3.4530726073847169E-3</v>
      </c>
      <c r="AE303" s="140">
        <f t="shared" si="255"/>
        <v>1.1923710431870688E-6</v>
      </c>
      <c r="AF303" s="56">
        <f t="shared" si="256"/>
        <v>3.2390200001827907E-2</v>
      </c>
      <c r="AG303" s="69"/>
      <c r="AH303" s="56">
        <f t="shared" si="257"/>
        <v>-1.5367830399460419E-2</v>
      </c>
      <c r="AI303" s="56">
        <f t="shared" si="258"/>
        <v>1.2304823091624901</v>
      </c>
      <c r="AJ303" s="56">
        <f t="shared" si="259"/>
        <v>-0.25977156543932906</v>
      </c>
      <c r="AK303" s="56">
        <f t="shared" si="260"/>
        <v>0.19059632872137497</v>
      </c>
      <c r="AL303" s="56">
        <f t="shared" si="261"/>
        <v>0.69095659717331515</v>
      </c>
      <c r="AM303" s="56">
        <f t="shared" si="262"/>
        <v>0.35991270468690073</v>
      </c>
      <c r="AN303" s="56">
        <f t="shared" si="277"/>
        <v>6.8001005336276252</v>
      </c>
      <c r="AO303" s="56">
        <f t="shared" si="277"/>
        <v>6.8000649182143906</v>
      </c>
      <c r="AP303" s="56">
        <f t="shared" si="277"/>
        <v>6.7999279465143774</v>
      </c>
      <c r="AQ303" s="56">
        <f t="shared" si="277"/>
        <v>6.7994012725638919</v>
      </c>
      <c r="AR303" s="56">
        <f t="shared" si="277"/>
        <v>6.7973776064187854</v>
      </c>
      <c r="AS303" s="56">
        <f t="shared" si="277"/>
        <v>6.7896233253402052</v>
      </c>
      <c r="AT303" s="56">
        <f t="shared" si="277"/>
        <v>6.7602103604205377</v>
      </c>
      <c r="AU303" s="56">
        <f t="shared" si="263"/>
        <v>6.65230406025396</v>
      </c>
      <c r="AV303" s="56"/>
      <c r="AW303" s="56"/>
      <c r="AX303" s="56"/>
      <c r="AY303" s="56"/>
      <c r="AZ303" s="56">
        <f t="shared" si="264"/>
        <v>6.3059471913822268E-6</v>
      </c>
      <c r="BA303" s="56">
        <f t="shared" si="265"/>
        <v>1.1394072035279311E-2</v>
      </c>
      <c r="BB303" s="56">
        <f t="shared" si="266"/>
        <v>1.1852092536610475</v>
      </c>
      <c r="BC303" s="56">
        <f t="shared" si="267"/>
        <v>0.69332502714041577</v>
      </c>
      <c r="BD303" s="56">
        <f t="shared" si="268"/>
        <v>0.15263529198163112</v>
      </c>
      <c r="BE303" s="56">
        <f t="shared" si="269"/>
        <v>0.68927826761199174</v>
      </c>
      <c r="BF303" s="56">
        <f t="shared" si="270"/>
        <v>0.35896512285996307</v>
      </c>
      <c r="BG303" s="56">
        <f t="shared" si="278"/>
        <v>13.114292378622908</v>
      </c>
      <c r="BH303" s="56">
        <f t="shared" si="278"/>
        <v>13.114284691870287</v>
      </c>
      <c r="BI303" s="56">
        <f t="shared" si="278"/>
        <v>13.114247171622718</v>
      </c>
      <c r="BJ303" s="56">
        <f t="shared" si="278"/>
        <v>13.11406404172507</v>
      </c>
      <c r="BK303" s="56">
        <f t="shared" si="278"/>
        <v>13.113170509373587</v>
      </c>
      <c r="BL303" s="56">
        <f t="shared" si="278"/>
        <v>13.108817701216331</v>
      </c>
      <c r="BM303" s="56">
        <f t="shared" si="278"/>
        <v>13.087772966745314</v>
      </c>
      <c r="BN303" s="56">
        <f t="shared" si="271"/>
        <v>12.989274508297456</v>
      </c>
      <c r="BO303" s="56"/>
      <c r="BP303" s="56"/>
      <c r="BQ303" s="56"/>
      <c r="BR303" s="56"/>
      <c r="BS303" s="56"/>
      <c r="BT303" s="56"/>
      <c r="BU303" s="56"/>
      <c r="BV303" s="56"/>
      <c r="BW303" s="56"/>
      <c r="BX303" s="56"/>
      <c r="BY303" s="56"/>
      <c r="BZ303" s="56"/>
      <c r="CA303" s="56"/>
      <c r="CB303" s="56"/>
      <c r="CC303" s="56"/>
      <c r="CD303" s="56"/>
      <c r="CE303" s="56"/>
      <c r="CG303" s="56"/>
      <c r="CH303" s="56"/>
      <c r="CI303" s="56"/>
      <c r="CJ303" s="56"/>
      <c r="CK303" s="56"/>
      <c r="CL303" s="56"/>
      <c r="CM303" s="56"/>
      <c r="CN303" s="56"/>
      <c r="CO303" s="56"/>
      <c r="CP303" s="56"/>
      <c r="CQ303" s="56"/>
      <c r="CR303" s="56"/>
      <c r="CS303" s="56"/>
      <c r="CT303" s="56"/>
      <c r="CU303" s="56"/>
      <c r="CV303" s="56"/>
    </row>
    <row r="304" spans="1:100" s="62" customFormat="1" ht="12.95" customHeight="1" x14ac:dyDescent="0.2">
      <c r="A304" s="59" t="s">
        <v>193</v>
      </c>
      <c r="B304" s="62" t="s">
        <v>131</v>
      </c>
      <c r="C304" s="59">
        <v>49965.847999999998</v>
      </c>
      <c r="D304" s="59" t="s">
        <v>150</v>
      </c>
      <c r="E304" s="62">
        <f t="shared" si="244"/>
        <v>2843.0129751378777</v>
      </c>
      <c r="F304" s="73">
        <f t="shared" si="245"/>
        <v>2843</v>
      </c>
      <c r="G304" s="62">
        <f t="shared" si="246"/>
        <v>3.4362600003078114E-2</v>
      </c>
      <c r="I304" s="62">
        <f t="shared" si="272"/>
        <v>3.4362600003078114E-2</v>
      </c>
      <c r="P304" s="136"/>
      <c r="Q304" s="137">
        <f t="shared" si="247"/>
        <v>34947.347999999998</v>
      </c>
      <c r="S304" s="63">
        <v>0.1</v>
      </c>
      <c r="X304" s="138"/>
      <c r="Y304" s="73">
        <f t="shared" si="249"/>
        <v>4.6336364359003845E-2</v>
      </c>
      <c r="Z304" s="56">
        <f t="shared" si="250"/>
        <v>2843</v>
      </c>
      <c r="AA304" s="56">
        <f t="shared" si="251"/>
        <v>3.2143660330252143E-2</v>
      </c>
      <c r="AB304" s="56">
        <f t="shared" si="252"/>
        <v>4.7586611108796591E-2</v>
      </c>
      <c r="AC304" s="56">
        <f t="shared" si="253"/>
        <v>3.4362600003078114E-2</v>
      </c>
      <c r="AD304" s="56">
        <f t="shared" si="254"/>
        <v>2.2189396728259717E-3</v>
      </c>
      <c r="AE304" s="140">
        <f t="shared" si="255"/>
        <v>4.9236932716410305E-7</v>
      </c>
      <c r="AF304" s="56">
        <f t="shared" si="256"/>
        <v>3.4362600003078114E-2</v>
      </c>
      <c r="AG304" s="69"/>
      <c r="AH304" s="56">
        <f t="shared" si="257"/>
        <v>-1.3224011105718476E-2</v>
      </c>
      <c r="AI304" s="56">
        <f t="shared" si="258"/>
        <v>1.213083146903511</v>
      </c>
      <c r="AJ304" s="56">
        <f t="shared" si="259"/>
        <v>-0.17503896007439981</v>
      </c>
      <c r="AK304" s="56">
        <f t="shared" si="260"/>
        <v>0.20986812017225692</v>
      </c>
      <c r="AL304" s="56">
        <f t="shared" si="261"/>
        <v>0.77779689804920005</v>
      </c>
      <c r="AM304" s="56">
        <f t="shared" si="262"/>
        <v>0.40976782162959052</v>
      </c>
      <c r="AN304" s="56">
        <f t="shared" si="277"/>
        <v>6.8679173233620991</v>
      </c>
      <c r="AO304" s="56">
        <f t="shared" si="277"/>
        <v>6.8678854309166244</v>
      </c>
      <c r="AP304" s="56">
        <f t="shared" si="277"/>
        <v>6.8677575578041656</v>
      </c>
      <c r="AQ304" s="56">
        <f t="shared" si="277"/>
        <v>6.8672449577546599</v>
      </c>
      <c r="AR304" s="56">
        <f t="shared" si="277"/>
        <v>6.8651918574248496</v>
      </c>
      <c r="AS304" s="56">
        <f t="shared" si="277"/>
        <v>6.8569962099607782</v>
      </c>
      <c r="AT304" s="56">
        <f t="shared" si="277"/>
        <v>6.8246989851533266</v>
      </c>
      <c r="AU304" s="56">
        <f t="shared" si="263"/>
        <v>6.7028401198333647</v>
      </c>
      <c r="AV304" s="56"/>
      <c r="AW304" s="56"/>
      <c r="AX304" s="56"/>
      <c r="AY304" s="56"/>
      <c r="AZ304" s="56">
        <f t="shared" si="264"/>
        <v>1.4337103285123747E-5</v>
      </c>
      <c r="BA304" s="56">
        <f t="shared" si="265"/>
        <v>1.4192704028751699E-2</v>
      </c>
      <c r="BB304" s="56">
        <f t="shared" si="266"/>
        <v>1.1452952349058867</v>
      </c>
      <c r="BC304" s="56">
        <f t="shared" si="267"/>
        <v>0.84003443566687697</v>
      </c>
      <c r="BD304" s="56">
        <f t="shared" si="268"/>
        <v>0.19102171267592374</v>
      </c>
      <c r="BE304" s="56">
        <f t="shared" si="269"/>
        <v>0.92053199844568956</v>
      </c>
      <c r="BF304" s="56">
        <f t="shared" si="270"/>
        <v>0.49578010670851724</v>
      </c>
      <c r="BG304" s="56">
        <f t="shared" si="278"/>
        <v>13.30684663814109</v>
      </c>
      <c r="BH304" s="56">
        <f t="shared" si="278"/>
        <v>13.306842158996034</v>
      </c>
      <c r="BI304" s="56">
        <f t="shared" si="278"/>
        <v>13.306816875685552</v>
      </c>
      <c r="BJ304" s="56">
        <f t="shared" si="278"/>
        <v>13.306674170612201</v>
      </c>
      <c r="BK304" s="56">
        <f t="shared" si="278"/>
        <v>13.305869057464001</v>
      </c>
      <c r="BL304" s="56">
        <f t="shared" si="278"/>
        <v>13.301337789406103</v>
      </c>
      <c r="BM304" s="56">
        <f t="shared" si="278"/>
        <v>13.276171188566543</v>
      </c>
      <c r="BN304" s="56">
        <f t="shared" si="271"/>
        <v>13.144933984331928</v>
      </c>
      <c r="BO304" s="56"/>
      <c r="BP304" s="56"/>
      <c r="BQ304" s="56"/>
      <c r="BR304" s="56"/>
      <c r="BS304" s="56"/>
      <c r="BT304" s="56"/>
      <c r="BU304" s="56"/>
      <c r="BV304" s="56"/>
      <c r="BW304" s="56"/>
      <c r="BX304" s="56"/>
      <c r="BY304" s="56"/>
      <c r="BZ304" s="56"/>
      <c r="CA304" s="56"/>
      <c r="CB304" s="56"/>
      <c r="CC304" s="56"/>
      <c r="CD304" s="56"/>
      <c r="CE304" s="56"/>
      <c r="CG304" s="56"/>
      <c r="CH304" s="56"/>
      <c r="CI304" s="56"/>
      <c r="CJ304" s="56"/>
      <c r="CK304" s="56"/>
      <c r="CL304" s="56"/>
      <c r="CM304" s="56"/>
      <c r="CN304" s="56"/>
      <c r="CO304" s="56"/>
      <c r="CP304" s="56"/>
      <c r="CQ304" s="56"/>
      <c r="CR304" s="56"/>
      <c r="CS304" s="56"/>
      <c r="CT304" s="56"/>
      <c r="CU304" s="56"/>
      <c r="CV304" s="56"/>
    </row>
    <row r="305" spans="1:100" s="62" customFormat="1" ht="12.95" customHeight="1" x14ac:dyDescent="0.2">
      <c r="A305" s="59" t="s">
        <v>191</v>
      </c>
      <c r="B305" s="62" t="s">
        <v>131</v>
      </c>
      <c r="C305" s="59">
        <v>49979.089</v>
      </c>
      <c r="D305" s="59" t="s">
        <v>150</v>
      </c>
      <c r="E305" s="62">
        <f t="shared" si="244"/>
        <v>2848.0127074231896</v>
      </c>
      <c r="F305" s="73">
        <f t="shared" si="245"/>
        <v>2848</v>
      </c>
      <c r="G305" s="62">
        <f t="shared" si="246"/>
        <v>3.3653600003162865E-2</v>
      </c>
      <c r="I305" s="62">
        <f t="shared" si="272"/>
        <v>3.3653600003162865E-2</v>
      </c>
      <c r="P305" s="136"/>
      <c r="Q305" s="137">
        <f t="shared" si="247"/>
        <v>34960.589</v>
      </c>
      <c r="S305" s="63">
        <v>0.1</v>
      </c>
      <c r="X305" s="138"/>
      <c r="Y305" s="73">
        <f t="shared" si="249"/>
        <v>4.6685057853984677E-2</v>
      </c>
      <c r="Z305" s="56">
        <f t="shared" si="250"/>
        <v>2848</v>
      </c>
      <c r="AA305" s="56">
        <f t="shared" si="251"/>
        <v>3.2340591267613988E-2</v>
      </c>
      <c r="AB305" s="56">
        <f t="shared" si="252"/>
        <v>4.6745838743720944E-2</v>
      </c>
      <c r="AC305" s="56">
        <f t="shared" si="253"/>
        <v>3.3653600003162865E-2</v>
      </c>
      <c r="AD305" s="56">
        <f t="shared" si="254"/>
        <v>1.3130087355488762E-3</v>
      </c>
      <c r="AE305" s="140">
        <f t="shared" si="255"/>
        <v>1.7239919396276588E-7</v>
      </c>
      <c r="AF305" s="56">
        <f t="shared" si="256"/>
        <v>3.3653600003162865E-2</v>
      </c>
      <c r="AG305" s="69"/>
      <c r="AH305" s="56">
        <f t="shared" si="257"/>
        <v>-1.3092238740558083E-2</v>
      </c>
      <c r="AI305" s="56">
        <f t="shared" si="258"/>
        <v>1.2119859246818123</v>
      </c>
      <c r="AJ305" s="56">
        <f t="shared" si="259"/>
        <v>-0.16990273419444438</v>
      </c>
      <c r="AK305" s="56">
        <f t="shared" si="260"/>
        <v>0.21097635672211515</v>
      </c>
      <c r="AL305" s="56">
        <f t="shared" si="261"/>
        <v>0.78301126960850898</v>
      </c>
      <c r="AM305" s="56">
        <f t="shared" si="262"/>
        <v>0.41281604255256432</v>
      </c>
      <c r="AN305" s="56">
        <f t="shared" si="277"/>
        <v>6.8720208743967008</v>
      </c>
      <c r="AO305" s="56">
        <f t="shared" si="277"/>
        <v>6.8719892465711174</v>
      </c>
      <c r="AP305" s="56">
        <f t="shared" si="277"/>
        <v>6.8718620879965711</v>
      </c>
      <c r="AQ305" s="56">
        <f t="shared" si="277"/>
        <v>6.8713509602542162</v>
      </c>
      <c r="AR305" s="56">
        <f t="shared" si="277"/>
        <v>6.8692981805594053</v>
      </c>
      <c r="AS305" s="56">
        <f t="shared" si="277"/>
        <v>6.8610817954954983</v>
      </c>
      <c r="AT305" s="56">
        <f t="shared" si="277"/>
        <v>6.828621510453047</v>
      </c>
      <c r="AU305" s="56">
        <f t="shared" si="263"/>
        <v>6.7059215868808888</v>
      </c>
      <c r="AV305" s="56"/>
      <c r="AW305" s="56"/>
      <c r="AX305" s="56"/>
      <c r="AY305" s="56"/>
      <c r="AZ305" s="56">
        <f t="shared" si="264"/>
        <v>1.6981889371774545E-5</v>
      </c>
      <c r="BA305" s="56">
        <f t="shared" si="265"/>
        <v>1.4344466586370688E-2</v>
      </c>
      <c r="BB305" s="56">
        <f t="shared" si="266"/>
        <v>1.1426882773157001</v>
      </c>
      <c r="BC305" s="56">
        <f t="shared" si="267"/>
        <v>0.84732315519910828</v>
      </c>
      <c r="BD305" s="56">
        <f t="shared" si="268"/>
        <v>0.19297682637217833</v>
      </c>
      <c r="BE305" s="56">
        <f t="shared" si="269"/>
        <v>0.93410974562153204</v>
      </c>
      <c r="BF305" s="56">
        <f t="shared" si="270"/>
        <v>0.50426636458733598</v>
      </c>
      <c r="BG305" s="56">
        <f t="shared" si="278"/>
        <v>13.318368477335536</v>
      </c>
      <c r="BH305" s="56">
        <f t="shared" si="278"/>
        <v>13.31836420110765</v>
      </c>
      <c r="BI305" s="56">
        <f t="shared" si="278"/>
        <v>13.318339804671425</v>
      </c>
      <c r="BJ305" s="56">
        <f t="shared" si="278"/>
        <v>13.318200630475401</v>
      </c>
      <c r="BK305" s="56">
        <f t="shared" si="278"/>
        <v>13.317407030332351</v>
      </c>
      <c r="BL305" s="56">
        <f t="shared" si="278"/>
        <v>13.31289293042019</v>
      </c>
      <c r="BM305" s="56">
        <f t="shared" si="278"/>
        <v>13.287563886215011</v>
      </c>
      <c r="BN305" s="56">
        <f t="shared" si="271"/>
        <v>13.154425415797444</v>
      </c>
      <c r="BO305" s="56"/>
      <c r="BP305" s="56"/>
      <c r="BQ305" s="56"/>
      <c r="BR305" s="56"/>
      <c r="BS305" s="56"/>
      <c r="BT305" s="56"/>
      <c r="BU305" s="56"/>
      <c r="BV305" s="56"/>
      <c r="BW305" s="56"/>
      <c r="BX305" s="56"/>
      <c r="BY305" s="56"/>
      <c r="BZ305" s="56"/>
      <c r="CA305" s="56"/>
      <c r="CB305" s="56"/>
      <c r="CC305" s="56"/>
      <c r="CD305" s="56"/>
      <c r="CE305" s="56"/>
      <c r="CG305" s="56"/>
      <c r="CH305" s="56"/>
      <c r="CI305" s="56"/>
      <c r="CJ305" s="56"/>
      <c r="CK305" s="56"/>
      <c r="CL305" s="56"/>
      <c r="CM305" s="56"/>
      <c r="CN305" s="56"/>
      <c r="CO305" s="56"/>
      <c r="CP305" s="56"/>
      <c r="CQ305" s="56"/>
      <c r="CR305" s="56"/>
      <c r="CS305" s="56"/>
      <c r="CT305" s="56"/>
      <c r="CU305" s="56"/>
      <c r="CV305" s="56"/>
    </row>
    <row r="306" spans="1:100" s="62" customFormat="1" ht="12.95" customHeight="1" x14ac:dyDescent="0.2">
      <c r="A306" s="141" t="s">
        <v>120</v>
      </c>
      <c r="C306" s="59">
        <v>50045.290999999997</v>
      </c>
      <c r="D306" s="59">
        <v>3.0000000000000001E-3</v>
      </c>
      <c r="E306" s="62">
        <f t="shared" si="244"/>
        <v>2873.010236065451</v>
      </c>
      <c r="F306" s="73">
        <f t="shared" si="245"/>
        <v>2873</v>
      </c>
      <c r="G306" s="62">
        <f t="shared" si="246"/>
        <v>2.7108599999337457E-2</v>
      </c>
      <c r="I306" s="62">
        <f t="shared" si="272"/>
        <v>2.7108599999337457E-2</v>
      </c>
      <c r="P306" s="136"/>
      <c r="Q306" s="137">
        <f t="shared" si="247"/>
        <v>35026.790999999997</v>
      </c>
      <c r="R306" s="62">
        <f>+(P306-G306)^2</f>
        <v>7.3487619392407881E-4</v>
      </c>
      <c r="S306" s="63">
        <v>0.1</v>
      </c>
      <c r="X306" s="138"/>
      <c r="Y306" s="73">
        <f t="shared" si="249"/>
        <v>4.8396764919082472E-2</v>
      </c>
      <c r="Z306" s="56">
        <f t="shared" si="250"/>
        <v>2873</v>
      </c>
      <c r="AA306" s="56">
        <f t="shared" si="251"/>
        <v>3.3327311780288221E-2</v>
      </c>
      <c r="AB306" s="56">
        <f t="shared" si="252"/>
        <v>3.9540529984573941E-2</v>
      </c>
      <c r="AC306" s="56">
        <f t="shared" si="253"/>
        <v>2.7108599999337457E-2</v>
      </c>
      <c r="AD306" s="56">
        <f t="shared" si="254"/>
        <v>-6.2187117809507642E-3</v>
      </c>
      <c r="AE306" s="140">
        <f t="shared" si="255"/>
        <v>3.8672376214535828E-6</v>
      </c>
      <c r="AF306" s="56">
        <f t="shared" si="256"/>
        <v>2.7108599999337457E-2</v>
      </c>
      <c r="AG306" s="69"/>
      <c r="AH306" s="56">
        <f t="shared" si="257"/>
        <v>-1.2431929985236484E-2</v>
      </c>
      <c r="AI306" s="56">
        <f t="shared" si="258"/>
        <v>1.2064447281691943</v>
      </c>
      <c r="AJ306" s="56">
        <f t="shared" si="259"/>
        <v>-0.14429580008987331</v>
      </c>
      <c r="AK306" s="56">
        <f t="shared" si="260"/>
        <v>0.21640154706029152</v>
      </c>
      <c r="AL306" s="56">
        <f t="shared" si="261"/>
        <v>0.80894094913696135</v>
      </c>
      <c r="AM306" s="56">
        <f t="shared" si="262"/>
        <v>0.42807282306993072</v>
      </c>
      <c r="AN306" s="56">
        <f t="shared" si="277"/>
        <v>6.8924825964241831</v>
      </c>
      <c r="AO306" s="56">
        <f t="shared" si="277"/>
        <v>6.8924523410140432</v>
      </c>
      <c r="AP306" s="56">
        <f t="shared" si="277"/>
        <v>6.8923289888498118</v>
      </c>
      <c r="AQ306" s="56">
        <f t="shared" si="277"/>
        <v>6.8918261883863998</v>
      </c>
      <c r="AR306" s="56">
        <f t="shared" si="277"/>
        <v>6.8897785229799968</v>
      </c>
      <c r="AS306" s="56">
        <f t="shared" si="277"/>
        <v>6.8814691509597452</v>
      </c>
      <c r="AT306" s="56">
        <f t="shared" si="277"/>
        <v>6.8482165012851581</v>
      </c>
      <c r="AU306" s="56">
        <f t="shared" si="263"/>
        <v>6.7213289221185128</v>
      </c>
      <c r="AV306" s="56"/>
      <c r="AW306" s="56"/>
      <c r="AX306" s="56"/>
      <c r="AY306" s="56"/>
      <c r="AZ306" s="56">
        <f t="shared" si="264"/>
        <v>4.5318596565026215E-5</v>
      </c>
      <c r="BA306" s="56">
        <f t="shared" si="265"/>
        <v>1.5069453138794247E-2</v>
      </c>
      <c r="BB306" s="56">
        <f t="shared" si="266"/>
        <v>1.1294573233150647</v>
      </c>
      <c r="BC306" s="56">
        <f t="shared" si="267"/>
        <v>0.88095664359577319</v>
      </c>
      <c r="BD306" s="56">
        <f t="shared" si="268"/>
        <v>0.20209107214347399</v>
      </c>
      <c r="BE306" s="56">
        <f t="shared" si="269"/>
        <v>1.0010653790930477</v>
      </c>
      <c r="BF306" s="56">
        <f t="shared" si="270"/>
        <v>0.54699436007967661</v>
      </c>
      <c r="BG306" s="56">
        <f t="shared" si="278"/>
        <v>13.375580073971708</v>
      </c>
      <c r="BH306" s="56">
        <f t="shared" si="278"/>
        <v>13.375576762890679</v>
      </c>
      <c r="BI306" s="56">
        <f t="shared" si="278"/>
        <v>13.375556770770306</v>
      </c>
      <c r="BJ306" s="56">
        <f t="shared" si="278"/>
        <v>13.375436068380655</v>
      </c>
      <c r="BK306" s="56">
        <f t="shared" si="278"/>
        <v>13.374707652137122</v>
      </c>
      <c r="BL306" s="56">
        <f t="shared" si="278"/>
        <v>13.370323521121522</v>
      </c>
      <c r="BM306" s="56">
        <f t="shared" si="278"/>
        <v>13.34434407715227</v>
      </c>
      <c r="BN306" s="56">
        <f t="shared" si="271"/>
        <v>13.201882573125026</v>
      </c>
      <c r="BO306" s="56"/>
      <c r="BP306" s="56"/>
      <c r="BQ306" s="56"/>
      <c r="BR306" s="56"/>
      <c r="BS306" s="56"/>
      <c r="BT306" s="56"/>
      <c r="BU306" s="56"/>
      <c r="BV306" s="56"/>
      <c r="BW306" s="56"/>
      <c r="BX306" s="56"/>
      <c r="BY306" s="56"/>
      <c r="BZ306" s="56"/>
      <c r="CA306" s="56"/>
      <c r="CB306" s="56"/>
      <c r="CC306" s="56"/>
      <c r="CD306" s="56"/>
      <c r="CE306" s="56"/>
      <c r="CG306" s="56"/>
      <c r="CH306" s="56"/>
      <c r="CI306" s="56"/>
      <c r="CJ306" s="56"/>
      <c r="CK306" s="56"/>
      <c r="CL306" s="56"/>
      <c r="CM306" s="56"/>
      <c r="CN306" s="56"/>
      <c r="CO306" s="56"/>
      <c r="CP306" s="56"/>
      <c r="CQ306" s="56"/>
      <c r="CR306" s="56"/>
      <c r="CS306" s="56"/>
      <c r="CT306" s="56"/>
      <c r="CU306" s="56"/>
      <c r="CV306" s="56"/>
    </row>
    <row r="307" spans="1:100" s="62" customFormat="1" ht="12.95" customHeight="1" x14ac:dyDescent="0.2">
      <c r="A307" s="59" t="s">
        <v>193</v>
      </c>
      <c r="B307" s="62" t="s">
        <v>131</v>
      </c>
      <c r="C307" s="59">
        <v>50304.834000000003</v>
      </c>
      <c r="D307" s="59" t="s">
        <v>150</v>
      </c>
      <c r="E307" s="62">
        <f t="shared" si="244"/>
        <v>2971.0123141960025</v>
      </c>
      <c r="F307" s="73">
        <f t="shared" si="245"/>
        <v>2971</v>
      </c>
      <c r="G307" s="62">
        <f t="shared" si="246"/>
        <v>3.2612200004223268E-2</v>
      </c>
      <c r="I307" s="62">
        <f t="shared" si="272"/>
        <v>3.2612200004223268E-2</v>
      </c>
      <c r="P307" s="136"/>
      <c r="Q307" s="137">
        <f t="shared" si="247"/>
        <v>35286.334000000003</v>
      </c>
      <c r="S307" s="63">
        <v>0.1</v>
      </c>
      <c r="X307" s="138"/>
      <c r="Y307" s="73">
        <f t="shared" si="249"/>
        <v>5.4581146933559116E-2</v>
      </c>
      <c r="Z307" s="56">
        <f t="shared" si="250"/>
        <v>2971</v>
      </c>
      <c r="AA307" s="56">
        <f t="shared" si="251"/>
        <v>3.722202469182892E-2</v>
      </c>
      <c r="AB307" s="56">
        <f t="shared" si="252"/>
        <v>4.2438898068803715E-2</v>
      </c>
      <c r="AC307" s="56">
        <f t="shared" si="253"/>
        <v>3.2612200004223268E-2</v>
      </c>
      <c r="AD307" s="56">
        <f t="shared" si="254"/>
        <v>-4.6098246876056514E-3</v>
      </c>
      <c r="AE307" s="140">
        <f t="shared" si="255"/>
        <v>2.1250483650458541E-6</v>
      </c>
      <c r="AF307" s="56">
        <f t="shared" si="256"/>
        <v>3.2612200004223268E-2</v>
      </c>
      <c r="AG307" s="69"/>
      <c r="AH307" s="56">
        <f t="shared" si="257"/>
        <v>-9.8266980645804487E-3</v>
      </c>
      <c r="AI307" s="56">
        <f t="shared" si="258"/>
        <v>1.1839697476990738</v>
      </c>
      <c r="AJ307" s="56">
        <f t="shared" si="259"/>
        <v>-4.5466028219166586E-2</v>
      </c>
      <c r="AK307" s="56">
        <f t="shared" si="260"/>
        <v>0.23580540131744074</v>
      </c>
      <c r="AL307" s="56">
        <f t="shared" si="261"/>
        <v>0.90826052999917373</v>
      </c>
      <c r="AM307" s="56">
        <f t="shared" si="262"/>
        <v>0.48815930845434047</v>
      </c>
      <c r="AN307" s="56">
        <f t="shared" si="277"/>
        <v>6.9717689106052356</v>
      </c>
      <c r="AO307" s="56">
        <f t="shared" si="277"/>
        <v>6.9717445525086985</v>
      </c>
      <c r="AP307" s="56">
        <f t="shared" si="277"/>
        <v>6.9716390827325903</v>
      </c>
      <c r="AQ307" s="56">
        <f t="shared" si="277"/>
        <v>6.9711825075412355</v>
      </c>
      <c r="AR307" s="56">
        <f t="shared" si="277"/>
        <v>6.9692079805647777</v>
      </c>
      <c r="AS307" s="56">
        <f t="shared" si="277"/>
        <v>6.9607052446417921</v>
      </c>
      <c r="AT307" s="56">
        <f t="shared" si="277"/>
        <v>6.9247291752363047</v>
      </c>
      <c r="AU307" s="56">
        <f t="shared" si="263"/>
        <v>6.7817256762499962</v>
      </c>
      <c r="AV307" s="56"/>
      <c r="AW307" s="56"/>
      <c r="AX307" s="56"/>
      <c r="AY307" s="56"/>
      <c r="AZ307" s="56">
        <f t="shared" si="264"/>
        <v>4.8263462918397485E-5</v>
      </c>
      <c r="BA307" s="56">
        <f t="shared" si="265"/>
        <v>1.7359122241730193E-2</v>
      </c>
      <c r="BB307" s="56">
        <f t="shared" si="266"/>
        <v>1.0760337308547541</v>
      </c>
      <c r="BC307" s="56">
        <f t="shared" si="267"/>
        <v>0.97000457120397698</v>
      </c>
      <c r="BD307" s="56">
        <f t="shared" si="268"/>
        <v>0.22763758866300354</v>
      </c>
      <c r="BE307" s="56">
        <f t="shared" si="269"/>
        <v>1.2484349205852163</v>
      </c>
      <c r="BF307" s="56">
        <f t="shared" si="270"/>
        <v>0.72029522939633117</v>
      </c>
      <c r="BG307" s="56">
        <f t="shared" si="278"/>
        <v>13.593283929767818</v>
      </c>
      <c r="BH307" s="56">
        <f t="shared" si="278"/>
        <v>13.593283141342129</v>
      </c>
      <c r="BI307" s="56">
        <f t="shared" si="278"/>
        <v>13.593276792891986</v>
      </c>
      <c r="BJ307" s="56">
        <f t="shared" si="278"/>
        <v>13.593225677225751</v>
      </c>
      <c r="BK307" s="56">
        <f t="shared" si="278"/>
        <v>13.592814267731322</v>
      </c>
      <c r="BL307" s="56">
        <f t="shared" si="278"/>
        <v>13.589513117896546</v>
      </c>
      <c r="BM307" s="56">
        <f t="shared" si="278"/>
        <v>13.563642226145216</v>
      </c>
      <c r="BN307" s="56">
        <f t="shared" si="271"/>
        <v>13.387914629849153</v>
      </c>
      <c r="BO307" s="56"/>
      <c r="BP307" s="56"/>
      <c r="BQ307" s="56"/>
      <c r="BR307" s="56"/>
      <c r="BS307" s="56"/>
      <c r="BT307" s="56"/>
      <c r="BU307" s="56"/>
      <c r="BV307" s="56"/>
      <c r="BW307" s="56"/>
      <c r="BX307" s="56"/>
      <c r="BY307" s="56"/>
      <c r="BZ307" s="56"/>
      <c r="CA307" s="56"/>
      <c r="CB307" s="56"/>
      <c r="CC307" s="56"/>
      <c r="CD307" s="56"/>
      <c r="CE307" s="56"/>
      <c r="CG307" s="56"/>
      <c r="CH307" s="56"/>
      <c r="CI307" s="56"/>
      <c r="CJ307" s="56"/>
      <c r="CK307" s="56"/>
      <c r="CL307" s="56"/>
      <c r="CM307" s="56"/>
      <c r="CN307" s="56"/>
      <c r="CO307" s="56"/>
      <c r="CP307" s="56"/>
      <c r="CQ307" s="56"/>
      <c r="CR307" s="56"/>
      <c r="CS307" s="56"/>
      <c r="CT307" s="56"/>
      <c r="CU307" s="56"/>
      <c r="CV307" s="56"/>
    </row>
    <row r="308" spans="1:100" s="62" customFormat="1" ht="12.95" customHeight="1" x14ac:dyDescent="0.2">
      <c r="A308" s="141" t="s">
        <v>122</v>
      </c>
      <c r="C308" s="59">
        <v>50368.392</v>
      </c>
      <c r="D308" s="59">
        <v>8.0000000000000002E-3</v>
      </c>
      <c r="E308" s="62">
        <f t="shared" si="244"/>
        <v>2995.0114822792148</v>
      </c>
      <c r="F308" s="73">
        <f t="shared" si="245"/>
        <v>2995</v>
      </c>
      <c r="G308" s="62">
        <f t="shared" si="246"/>
        <v>3.0409000006329734E-2</v>
      </c>
      <c r="I308" s="62">
        <f t="shared" si="272"/>
        <v>3.0409000006329734E-2</v>
      </c>
      <c r="P308" s="136"/>
      <c r="Q308" s="137">
        <f t="shared" si="247"/>
        <v>35349.892</v>
      </c>
      <c r="R308" s="62">
        <f>+(P308-G308)^2</f>
        <v>9.2470728138496175E-4</v>
      </c>
      <c r="S308" s="63">
        <v>0.1</v>
      </c>
      <c r="X308" s="138"/>
      <c r="Y308" s="73">
        <f t="shared" si="249"/>
        <v>5.5966339861441311E-2</v>
      </c>
      <c r="Z308" s="56">
        <f t="shared" si="250"/>
        <v>2995</v>
      </c>
      <c r="AA308" s="56">
        <f t="shared" si="251"/>
        <v>3.818060424065315E-2</v>
      </c>
      <c r="AB308" s="56">
        <f t="shared" si="252"/>
        <v>3.9595325956491963E-2</v>
      </c>
      <c r="AC308" s="56">
        <f t="shared" si="253"/>
        <v>3.0409000006329734E-2</v>
      </c>
      <c r="AD308" s="56">
        <f t="shared" si="254"/>
        <v>-7.7716042343234162E-3</v>
      </c>
      <c r="AE308" s="140">
        <f t="shared" si="255"/>
        <v>6.0397832374953654E-6</v>
      </c>
      <c r="AF308" s="56">
        <f t="shared" si="256"/>
        <v>3.0409000006329734E-2</v>
      </c>
      <c r="AG308" s="69"/>
      <c r="AH308" s="56">
        <f t="shared" si="257"/>
        <v>-9.1863259501622305E-3</v>
      </c>
      <c r="AI308" s="56">
        <f t="shared" si="258"/>
        <v>1.1783180027576245</v>
      </c>
      <c r="AJ308" s="56">
        <f t="shared" si="259"/>
        <v>-2.1729953439790298E-2</v>
      </c>
      <c r="AK308" s="56">
        <f t="shared" si="260"/>
        <v>0.24010777840684791</v>
      </c>
      <c r="AL308" s="56">
        <f t="shared" si="261"/>
        <v>0.93201057314701063</v>
      </c>
      <c r="AM308" s="56">
        <f t="shared" si="262"/>
        <v>0.50295058069191334</v>
      </c>
      <c r="AN308" s="56">
        <f t="shared" si="277"/>
        <v>6.9909561026759137</v>
      </c>
      <c r="AO308" s="56">
        <f t="shared" si="277"/>
        <v>6.9909332422371051</v>
      </c>
      <c r="AP308" s="56">
        <f t="shared" si="277"/>
        <v>6.9908326503987688</v>
      </c>
      <c r="AQ308" s="56">
        <f t="shared" si="277"/>
        <v>6.9903901231070593</v>
      </c>
      <c r="AR308" s="56">
        <f t="shared" si="277"/>
        <v>6.98844532416771</v>
      </c>
      <c r="AS308" s="56">
        <f t="shared" si="277"/>
        <v>6.9799362074936573</v>
      </c>
      <c r="AT308" s="56">
        <f t="shared" si="277"/>
        <v>6.9433896951188991</v>
      </c>
      <c r="AU308" s="56">
        <f t="shared" si="263"/>
        <v>6.7965167180781147</v>
      </c>
      <c r="AV308" s="56"/>
      <c r="AW308" s="56"/>
      <c r="AX308" s="56"/>
      <c r="AY308" s="56"/>
      <c r="AZ308" s="56">
        <f t="shared" si="264"/>
        <v>6.5317762046967478E-5</v>
      </c>
      <c r="BA308" s="56">
        <f t="shared" si="265"/>
        <v>1.7785735620788164E-2</v>
      </c>
      <c r="BB308" s="56">
        <f t="shared" si="266"/>
        <v>1.0629510458423255</v>
      </c>
      <c r="BC308" s="56">
        <f t="shared" si="267"/>
        <v>0.98227028588972798</v>
      </c>
      <c r="BD308" s="56">
        <f t="shared" si="268"/>
        <v>0.23159699010858806</v>
      </c>
      <c r="BE308" s="56">
        <f t="shared" si="269"/>
        <v>1.3053955597837843</v>
      </c>
      <c r="BF308" s="56">
        <f t="shared" si="270"/>
        <v>0.76447001351210231</v>
      </c>
      <c r="BG308" s="56">
        <f t="shared" si="278"/>
        <v>13.644986553054368</v>
      </c>
      <c r="BH308" s="56">
        <f t="shared" si="278"/>
        <v>13.644986064327309</v>
      </c>
      <c r="BI308" s="56">
        <f t="shared" si="278"/>
        <v>13.644981755029335</v>
      </c>
      <c r="BJ308" s="56">
        <f t="shared" si="278"/>
        <v>13.64494375975948</v>
      </c>
      <c r="BK308" s="56">
        <f t="shared" si="278"/>
        <v>13.644608870225641</v>
      </c>
      <c r="BL308" s="56">
        <f t="shared" si="278"/>
        <v>13.641666145244473</v>
      </c>
      <c r="BM308" s="56">
        <f t="shared" si="278"/>
        <v>13.616463324008452</v>
      </c>
      <c r="BN308" s="56">
        <f t="shared" si="271"/>
        <v>13.433473500883631</v>
      </c>
      <c r="BO308" s="56"/>
      <c r="BP308" s="56"/>
      <c r="BQ308" s="56"/>
      <c r="BR308" s="56"/>
      <c r="BS308" s="56"/>
      <c r="BT308" s="56"/>
      <c r="BU308" s="56"/>
      <c r="BV308" s="56"/>
      <c r="BW308" s="56"/>
      <c r="BX308" s="56"/>
      <c r="BY308" s="56"/>
      <c r="BZ308" s="56"/>
      <c r="CA308" s="56"/>
      <c r="CB308" s="56"/>
      <c r="CC308" s="56"/>
      <c r="CD308" s="56"/>
      <c r="CE308" s="56"/>
      <c r="CG308" s="56"/>
      <c r="CH308" s="56"/>
      <c r="CI308" s="56"/>
      <c r="CJ308" s="56"/>
      <c r="CK308" s="56"/>
      <c r="CL308" s="56"/>
      <c r="CM308" s="56"/>
      <c r="CN308" s="56"/>
      <c r="CO308" s="56"/>
      <c r="CP308" s="56"/>
      <c r="CQ308" s="56"/>
      <c r="CR308" s="56"/>
      <c r="CS308" s="56"/>
      <c r="CT308" s="56"/>
      <c r="CU308" s="56"/>
      <c r="CV308" s="56"/>
    </row>
    <row r="309" spans="1:100" s="62" customFormat="1" ht="12.95" customHeight="1" x14ac:dyDescent="0.2">
      <c r="A309" s="59" t="s">
        <v>193</v>
      </c>
      <c r="B309" s="62" t="s">
        <v>131</v>
      </c>
      <c r="C309" s="59">
        <v>50418.716999999997</v>
      </c>
      <c r="D309" s="59" t="s">
        <v>150</v>
      </c>
      <c r="E309" s="62">
        <f t="shared" si="244"/>
        <v>3014.0139388352368</v>
      </c>
      <c r="F309" s="73">
        <f t="shared" si="245"/>
        <v>3014</v>
      </c>
      <c r="G309" s="62">
        <f t="shared" si="246"/>
        <v>3.6914800002705306E-2</v>
      </c>
      <c r="I309" s="62">
        <f t="shared" si="272"/>
        <v>3.6914800002705306E-2</v>
      </c>
      <c r="P309" s="136"/>
      <c r="Q309" s="137">
        <f t="shared" si="247"/>
        <v>35400.216999999997</v>
      </c>
      <c r="S309" s="63">
        <v>0.1</v>
      </c>
      <c r="X309" s="138"/>
      <c r="Y309" s="73">
        <f t="shared" si="249"/>
        <v>5.7027022627178556E-2</v>
      </c>
      <c r="Z309" s="56">
        <f t="shared" si="250"/>
        <v>3014</v>
      </c>
      <c r="AA309" s="56">
        <f t="shared" si="251"/>
        <v>3.8940368110582414E-2</v>
      </c>
      <c r="AB309" s="56">
        <f t="shared" si="252"/>
        <v>4.5593950486261886E-2</v>
      </c>
      <c r="AC309" s="56">
        <f t="shared" si="253"/>
        <v>3.6914800002705306E-2</v>
      </c>
      <c r="AD309" s="56">
        <f t="shared" si="254"/>
        <v>-2.0255681078771084E-3</v>
      </c>
      <c r="AE309" s="140">
        <f t="shared" si="255"/>
        <v>4.1029261596488494E-7</v>
      </c>
      <c r="AF309" s="56">
        <f t="shared" si="256"/>
        <v>3.6914800002705306E-2</v>
      </c>
      <c r="AG309" s="69"/>
      <c r="AH309" s="56">
        <f t="shared" si="257"/>
        <v>-8.6791504835565803E-3</v>
      </c>
      <c r="AI309" s="56">
        <f t="shared" si="258"/>
        <v>1.173811510101288</v>
      </c>
      <c r="AJ309" s="56">
        <f t="shared" si="259"/>
        <v>-3.0909791204502086E-3</v>
      </c>
      <c r="AK309" s="56">
        <f t="shared" si="260"/>
        <v>0.24338984020548193</v>
      </c>
      <c r="AL309" s="56">
        <f t="shared" si="261"/>
        <v>0.95065125302215314</v>
      </c>
      <c r="AM309" s="56">
        <f t="shared" si="262"/>
        <v>0.514683928996164</v>
      </c>
      <c r="AN309" s="56">
        <f t="shared" si="277"/>
        <v>7.0060806117222416</v>
      </c>
      <c r="AO309" s="56">
        <f t="shared" si="277"/>
        <v>7.0060589342283777</v>
      </c>
      <c r="AP309" s="56">
        <f t="shared" si="277"/>
        <v>7.005962285797426</v>
      </c>
      <c r="AQ309" s="56">
        <f t="shared" si="277"/>
        <v>7.0055314819780179</v>
      </c>
      <c r="AR309" s="56">
        <f t="shared" si="277"/>
        <v>7.0036131879799282</v>
      </c>
      <c r="AS309" s="56">
        <f t="shared" si="277"/>
        <v>6.9951101888995355</v>
      </c>
      <c r="AT309" s="56">
        <f t="shared" si="277"/>
        <v>6.9581398604129774</v>
      </c>
      <c r="AU309" s="56">
        <f t="shared" si="263"/>
        <v>6.8082262928587092</v>
      </c>
      <c r="AV309" s="56"/>
      <c r="AW309" s="56"/>
      <c r="AX309" s="56"/>
      <c r="AY309" s="56"/>
      <c r="AZ309" s="56">
        <f t="shared" si="264"/>
        <v>4.0450149889637358E-5</v>
      </c>
      <c r="BA309" s="56">
        <f t="shared" si="265"/>
        <v>1.8086654516596138E-2</v>
      </c>
      <c r="BB309" s="56">
        <f t="shared" si="266"/>
        <v>1.0526763974948417</v>
      </c>
      <c r="BC309" s="56">
        <f t="shared" si="267"/>
        <v>0.98958207953456789</v>
      </c>
      <c r="BD309" s="56">
        <f t="shared" si="268"/>
        <v>0.23414781046801492</v>
      </c>
      <c r="BE309" s="56">
        <f t="shared" si="269"/>
        <v>1.3495097700587415</v>
      </c>
      <c r="BF309" s="56">
        <f t="shared" si="270"/>
        <v>0.80002286645660126</v>
      </c>
      <c r="BG309" s="56">
        <f t="shared" si="278"/>
        <v>13.685470842018972</v>
      </c>
      <c r="BH309" s="56">
        <f t="shared" si="278"/>
        <v>13.685470522046263</v>
      </c>
      <c r="BI309" s="56">
        <f t="shared" si="278"/>
        <v>13.685467467662502</v>
      </c>
      <c r="BJ309" s="56">
        <f t="shared" si="278"/>
        <v>13.685438312205875</v>
      </c>
      <c r="BK309" s="56">
        <f t="shared" si="278"/>
        <v>13.685160098479882</v>
      </c>
      <c r="BL309" s="56">
        <f t="shared" si="278"/>
        <v>13.682513237359553</v>
      </c>
      <c r="BM309" s="56">
        <f t="shared" si="278"/>
        <v>13.658011422701041</v>
      </c>
      <c r="BN309" s="56">
        <f t="shared" si="271"/>
        <v>13.469540940452593</v>
      </c>
      <c r="BO309" s="56"/>
      <c r="BP309" s="56"/>
      <c r="BQ309" s="56"/>
      <c r="BR309" s="56"/>
      <c r="BS309" s="56"/>
      <c r="BT309" s="56"/>
      <c r="BU309" s="56"/>
      <c r="BV309" s="56"/>
      <c r="BW309" s="56"/>
      <c r="BX309" s="56"/>
      <c r="BY309" s="56"/>
      <c r="BZ309" s="56"/>
      <c r="CA309" s="56"/>
      <c r="CB309" s="56"/>
      <c r="CC309" s="56"/>
      <c r="CD309" s="56"/>
      <c r="CE309" s="56"/>
      <c r="CG309" s="56"/>
      <c r="CH309" s="56"/>
      <c r="CI309" s="56"/>
      <c r="CJ309" s="56"/>
      <c r="CK309" s="56"/>
      <c r="CL309" s="56"/>
      <c r="CM309" s="56"/>
      <c r="CN309" s="56"/>
      <c r="CO309" s="56"/>
      <c r="CP309" s="56"/>
      <c r="CQ309" s="56"/>
      <c r="CR309" s="56"/>
      <c r="CS309" s="56"/>
      <c r="CT309" s="56"/>
      <c r="CU309" s="56"/>
      <c r="CV309" s="56"/>
    </row>
    <row r="310" spans="1:100" s="62" customFormat="1" ht="12.95" customHeight="1" x14ac:dyDescent="0.2">
      <c r="A310" s="141" t="s">
        <v>123</v>
      </c>
      <c r="C310" s="59">
        <v>50519.351999999999</v>
      </c>
      <c r="D310" s="59">
        <v>8.9999999999999993E-3</v>
      </c>
      <c r="E310" s="62">
        <f t="shared" si="244"/>
        <v>3052.0131880258064</v>
      </c>
      <c r="F310" s="73">
        <f t="shared" si="245"/>
        <v>3052</v>
      </c>
      <c r="G310" s="62">
        <f t="shared" si="246"/>
        <v>3.4926400003314484E-2</v>
      </c>
      <c r="I310" s="62">
        <f t="shared" ref="I310:I318" si="279">G310</f>
        <v>3.4926400003314484E-2</v>
      </c>
      <c r="P310" s="136"/>
      <c r="Q310" s="137">
        <f t="shared" si="247"/>
        <v>35500.851999999999</v>
      </c>
      <c r="R310" s="62">
        <f>+(P310-G310)^2</f>
        <v>1.219853417191526E-3</v>
      </c>
      <c r="S310" s="63">
        <v>0.1</v>
      </c>
      <c r="X310" s="138"/>
      <c r="Y310" s="73">
        <f t="shared" si="249"/>
        <v>5.9054193441391359E-2</v>
      </c>
      <c r="Z310" s="56">
        <f t="shared" si="250"/>
        <v>3052</v>
      </c>
      <c r="AA310" s="56">
        <f t="shared" si="251"/>
        <v>4.0461609874892286E-2</v>
      </c>
      <c r="AB310" s="56">
        <f t="shared" si="252"/>
        <v>4.2591272901853779E-2</v>
      </c>
      <c r="AC310" s="56">
        <f t="shared" si="253"/>
        <v>3.4926400003314484E-2</v>
      </c>
      <c r="AD310" s="56">
        <f t="shared" si="254"/>
        <v>-5.5352098715778023E-3</v>
      </c>
      <c r="AE310" s="140">
        <f t="shared" si="255"/>
        <v>3.063854832241235E-6</v>
      </c>
      <c r="AF310" s="56">
        <f t="shared" si="256"/>
        <v>3.4926400003314484E-2</v>
      </c>
      <c r="AG310" s="69"/>
      <c r="AH310" s="56">
        <f t="shared" si="257"/>
        <v>-7.6648728985392938E-3</v>
      </c>
      <c r="AI310" s="56">
        <f t="shared" si="258"/>
        <v>1.1647260853859043</v>
      </c>
      <c r="AJ310" s="56">
        <f t="shared" si="259"/>
        <v>3.3754769499665382E-2</v>
      </c>
      <c r="AK310" s="56">
        <f t="shared" si="260"/>
        <v>0.2496284682330441</v>
      </c>
      <c r="AL310" s="56">
        <f t="shared" si="261"/>
        <v>0.98750341979631873</v>
      </c>
      <c r="AM310" s="56">
        <f t="shared" si="262"/>
        <v>0.538216914525395</v>
      </c>
      <c r="AN310" s="56">
        <f t="shared" si="277"/>
        <v>7.0361549348040082</v>
      </c>
      <c r="AO310" s="56">
        <f t="shared" si="277"/>
        <v>7.0361355927397904</v>
      </c>
      <c r="AP310" s="56">
        <f t="shared" si="277"/>
        <v>7.0360469654142568</v>
      </c>
      <c r="AQ310" s="56">
        <f t="shared" si="277"/>
        <v>7.0356409599774299</v>
      </c>
      <c r="AR310" s="56">
        <f t="shared" si="277"/>
        <v>7.0337830006486177</v>
      </c>
      <c r="AS310" s="56">
        <f t="shared" si="277"/>
        <v>7.0253212820066606</v>
      </c>
      <c r="AT310" s="56">
        <f t="shared" si="277"/>
        <v>6.9875781118105298</v>
      </c>
      <c r="AU310" s="56">
        <f t="shared" si="263"/>
        <v>6.8316454424198962</v>
      </c>
      <c r="AV310" s="56"/>
      <c r="AW310" s="56"/>
      <c r="AX310" s="56"/>
      <c r="AY310" s="56"/>
      <c r="AZ310" s="56">
        <f t="shared" si="264"/>
        <v>5.8215041619050543E-5</v>
      </c>
      <c r="BA310" s="56">
        <f t="shared" si="265"/>
        <v>1.8592583566499069E-2</v>
      </c>
      <c r="BB310" s="56">
        <f t="shared" si="266"/>
        <v>1.0324414557561523</v>
      </c>
      <c r="BC310" s="56">
        <f t="shared" si="267"/>
        <v>0.9982733584745207</v>
      </c>
      <c r="BD310" s="56">
        <f t="shared" si="268"/>
        <v>0.23779729171801264</v>
      </c>
      <c r="BE310" s="56">
        <f t="shared" si="269"/>
        <v>1.4352085340695815</v>
      </c>
      <c r="BF310" s="56">
        <f t="shared" si="270"/>
        <v>0.87283813345518246</v>
      </c>
      <c r="BG310" s="56">
        <f t="shared" si="278"/>
        <v>13.765269275330235</v>
      </c>
      <c r="BH310" s="56">
        <f t="shared" si="278"/>
        <v>13.765269156619132</v>
      </c>
      <c r="BI310" s="56">
        <f t="shared" si="278"/>
        <v>13.765267795445981</v>
      </c>
      <c r="BJ310" s="56">
        <f t="shared" si="278"/>
        <v>13.765252188211164</v>
      </c>
      <c r="BK310" s="56">
        <f t="shared" si="278"/>
        <v>13.765073279995947</v>
      </c>
      <c r="BL310" s="56">
        <f t="shared" si="278"/>
        <v>13.763028253273948</v>
      </c>
      <c r="BM310" s="56">
        <f t="shared" si="278"/>
        <v>13.740365368640095</v>
      </c>
      <c r="BN310" s="56">
        <f t="shared" si="271"/>
        <v>13.54167581959052</v>
      </c>
      <c r="BO310" s="56"/>
      <c r="BP310" s="56"/>
      <c r="BQ310" s="56"/>
      <c r="BR310" s="56"/>
      <c r="BS310" s="56"/>
      <c r="BT310" s="56"/>
      <c r="BU310" s="56"/>
      <c r="BV310" s="56"/>
      <c r="BW310" s="56"/>
      <c r="BX310" s="56"/>
      <c r="BY310" s="56"/>
      <c r="BZ310" s="56"/>
      <c r="CA310" s="56"/>
      <c r="CB310" s="56"/>
      <c r="CC310" s="56"/>
      <c r="CD310" s="56"/>
      <c r="CE310" s="56"/>
      <c r="CG310" s="56"/>
      <c r="CH310" s="56"/>
      <c r="CI310" s="56"/>
      <c r="CJ310" s="56"/>
      <c r="CK310" s="56"/>
      <c r="CL310" s="56"/>
      <c r="CM310" s="56"/>
      <c r="CN310" s="56"/>
      <c r="CO310" s="56"/>
      <c r="CP310" s="56"/>
      <c r="CQ310" s="56"/>
      <c r="CR310" s="56"/>
      <c r="CS310" s="56"/>
      <c r="CT310" s="56"/>
      <c r="CU310" s="56"/>
      <c r="CV310" s="56"/>
    </row>
    <row r="311" spans="1:100" s="62" customFormat="1" ht="12.95" customHeight="1" x14ac:dyDescent="0.2">
      <c r="A311" s="141" t="s">
        <v>123</v>
      </c>
      <c r="C311" s="59">
        <v>50519.357000000004</v>
      </c>
      <c r="D311" s="59">
        <v>2E-3</v>
      </c>
      <c r="E311" s="62">
        <f t="shared" si="244"/>
        <v>3052.0150759996341</v>
      </c>
      <c r="F311" s="73">
        <f t="shared" si="245"/>
        <v>3052</v>
      </c>
      <c r="G311" s="62">
        <f t="shared" si="246"/>
        <v>3.9926400007971097E-2</v>
      </c>
      <c r="I311" s="62">
        <f t="shared" si="279"/>
        <v>3.9926400007971097E-2</v>
      </c>
      <c r="P311" s="136"/>
      <c r="Q311" s="137">
        <f t="shared" si="247"/>
        <v>35500.857000000004</v>
      </c>
      <c r="R311" s="62">
        <f>+(P311-G311)^2</f>
        <v>1.5941174175965144E-3</v>
      </c>
      <c r="S311" s="63">
        <v>0.1</v>
      </c>
      <c r="X311" s="138"/>
      <c r="Y311" s="73">
        <f t="shared" si="249"/>
        <v>5.9054193441391359E-2</v>
      </c>
      <c r="Z311" s="56">
        <f t="shared" si="250"/>
        <v>3052</v>
      </c>
      <c r="AA311" s="56">
        <f t="shared" si="251"/>
        <v>4.0461609874892286E-2</v>
      </c>
      <c r="AB311" s="56">
        <f t="shared" si="252"/>
        <v>4.7591272906510391E-2</v>
      </c>
      <c r="AC311" s="56">
        <f t="shared" si="253"/>
        <v>3.9926400007971097E-2</v>
      </c>
      <c r="AD311" s="56">
        <f t="shared" si="254"/>
        <v>-5.3520986692118938E-4</v>
      </c>
      <c r="AE311" s="140">
        <f t="shared" si="255"/>
        <v>2.8644960164979727E-8</v>
      </c>
      <c r="AF311" s="56">
        <f t="shared" si="256"/>
        <v>3.9926400007971097E-2</v>
      </c>
      <c r="AG311" s="69"/>
      <c r="AH311" s="56">
        <f t="shared" si="257"/>
        <v>-7.6648728985392938E-3</v>
      </c>
      <c r="AI311" s="56">
        <f t="shared" si="258"/>
        <v>1.1647260853859043</v>
      </c>
      <c r="AJ311" s="56">
        <f t="shared" si="259"/>
        <v>3.3754769499665382E-2</v>
      </c>
      <c r="AK311" s="56">
        <f t="shared" si="260"/>
        <v>0.2496284682330441</v>
      </c>
      <c r="AL311" s="56">
        <f t="shared" si="261"/>
        <v>0.98750341979631873</v>
      </c>
      <c r="AM311" s="56">
        <f t="shared" si="262"/>
        <v>0.538216914525395</v>
      </c>
      <c r="AN311" s="56">
        <f t="shared" ref="AN311:AT320" si="280">$AU311+$AB$7*SIN(AO311)</f>
        <v>7.0361549348040082</v>
      </c>
      <c r="AO311" s="56">
        <f t="shared" si="280"/>
        <v>7.0361355927397904</v>
      </c>
      <c r="AP311" s="56">
        <f t="shared" si="280"/>
        <v>7.0360469654142568</v>
      </c>
      <c r="AQ311" s="56">
        <f t="shared" si="280"/>
        <v>7.0356409599774299</v>
      </c>
      <c r="AR311" s="56">
        <f t="shared" si="280"/>
        <v>7.0337830006486177</v>
      </c>
      <c r="AS311" s="56">
        <f t="shared" si="280"/>
        <v>7.0253212820066606</v>
      </c>
      <c r="AT311" s="56">
        <f t="shared" si="280"/>
        <v>6.9875781118105298</v>
      </c>
      <c r="AU311" s="56">
        <f t="shared" si="263"/>
        <v>6.8316454424198962</v>
      </c>
      <c r="AV311" s="56"/>
      <c r="AW311" s="56"/>
      <c r="AX311" s="56"/>
      <c r="AY311" s="56"/>
      <c r="AZ311" s="56">
        <f t="shared" si="264"/>
        <v>3.6587248163159517E-5</v>
      </c>
      <c r="BA311" s="56">
        <f t="shared" si="265"/>
        <v>1.8592583566499069E-2</v>
      </c>
      <c r="BB311" s="56">
        <f t="shared" si="266"/>
        <v>1.0324414557561523</v>
      </c>
      <c r="BC311" s="56">
        <f t="shared" si="267"/>
        <v>0.9982733584745207</v>
      </c>
      <c r="BD311" s="56">
        <f t="shared" si="268"/>
        <v>0.23779729171801264</v>
      </c>
      <c r="BE311" s="56">
        <f t="shared" si="269"/>
        <v>1.4352085340695815</v>
      </c>
      <c r="BF311" s="56">
        <f t="shared" si="270"/>
        <v>0.87283813345518246</v>
      </c>
      <c r="BG311" s="56">
        <f t="shared" ref="BG311:BM320" si="281">$BN311+$BB$7*SIN(BH311)</f>
        <v>13.765269275330235</v>
      </c>
      <c r="BH311" s="56">
        <f t="shared" si="281"/>
        <v>13.765269156619132</v>
      </c>
      <c r="BI311" s="56">
        <f t="shared" si="281"/>
        <v>13.765267795445981</v>
      </c>
      <c r="BJ311" s="56">
        <f t="shared" si="281"/>
        <v>13.765252188211164</v>
      </c>
      <c r="BK311" s="56">
        <f t="shared" si="281"/>
        <v>13.765073279995947</v>
      </c>
      <c r="BL311" s="56">
        <f t="shared" si="281"/>
        <v>13.763028253273948</v>
      </c>
      <c r="BM311" s="56">
        <f t="shared" si="281"/>
        <v>13.740365368640095</v>
      </c>
      <c r="BN311" s="56">
        <f t="shared" si="271"/>
        <v>13.54167581959052</v>
      </c>
      <c r="BO311" s="56"/>
      <c r="BP311" s="56"/>
      <c r="BQ311" s="56"/>
      <c r="BR311" s="56"/>
      <c r="BS311" s="56"/>
      <c r="BT311" s="56"/>
      <c r="BU311" s="56"/>
      <c r="BV311" s="56"/>
      <c r="BW311" s="56"/>
      <c r="BX311" s="56"/>
      <c r="BY311" s="56"/>
      <c r="BZ311" s="56"/>
      <c r="CA311" s="56"/>
      <c r="CB311" s="56"/>
      <c r="CC311" s="56"/>
      <c r="CD311" s="56"/>
      <c r="CE311" s="56"/>
      <c r="CG311" s="56"/>
      <c r="CH311" s="56"/>
      <c r="CI311" s="56"/>
      <c r="CJ311" s="56"/>
      <c r="CK311" s="56"/>
      <c r="CL311" s="56"/>
      <c r="CM311" s="56"/>
      <c r="CN311" s="56"/>
      <c r="CO311" s="56"/>
      <c r="CP311" s="56"/>
      <c r="CQ311" s="56"/>
      <c r="CR311" s="56"/>
      <c r="CS311" s="56"/>
      <c r="CT311" s="56"/>
      <c r="CU311" s="56"/>
      <c r="CV311" s="56"/>
    </row>
    <row r="312" spans="1:100" s="62" customFormat="1" ht="12.95" customHeight="1" x14ac:dyDescent="0.2">
      <c r="A312" s="141" t="s">
        <v>123</v>
      </c>
      <c r="C312" s="59">
        <v>50519.360999999997</v>
      </c>
      <c r="D312" s="59">
        <v>5.0000000000000001E-3</v>
      </c>
      <c r="E312" s="62">
        <f t="shared" si="244"/>
        <v>3052.016586378692</v>
      </c>
      <c r="F312" s="73">
        <f t="shared" si="245"/>
        <v>3052</v>
      </c>
      <c r="G312" s="62">
        <f t="shared" si="246"/>
        <v>4.3926400001510046E-2</v>
      </c>
      <c r="I312" s="62">
        <f t="shared" si="279"/>
        <v>4.3926400001510046E-2</v>
      </c>
      <c r="P312" s="136"/>
      <c r="Q312" s="137">
        <f t="shared" si="247"/>
        <v>35500.860999999997</v>
      </c>
      <c r="R312" s="62">
        <f>+(P312-G312)^2</f>
        <v>1.9295286170926617E-3</v>
      </c>
      <c r="S312" s="63">
        <v>0.1</v>
      </c>
      <c r="X312" s="138"/>
      <c r="Y312" s="73">
        <f t="shared" si="249"/>
        <v>5.9054193441391359E-2</v>
      </c>
      <c r="Z312" s="56">
        <f t="shared" si="250"/>
        <v>3052</v>
      </c>
      <c r="AA312" s="56">
        <f t="shared" si="251"/>
        <v>4.0461609874892286E-2</v>
      </c>
      <c r="AB312" s="56">
        <f t="shared" si="252"/>
        <v>5.1591272900049341E-2</v>
      </c>
      <c r="AC312" s="56">
        <f t="shared" si="253"/>
        <v>4.3926400001510046E-2</v>
      </c>
      <c r="AD312" s="56">
        <f t="shared" si="254"/>
        <v>3.4647901266177603E-3</v>
      </c>
      <c r="AE312" s="140">
        <f t="shared" si="255"/>
        <v>1.2004770621507916E-6</v>
      </c>
      <c r="AF312" s="56">
        <f t="shared" si="256"/>
        <v>4.3926400001510046E-2</v>
      </c>
      <c r="AG312" s="69"/>
      <c r="AH312" s="56">
        <f t="shared" si="257"/>
        <v>-7.6648728985392938E-3</v>
      </c>
      <c r="AI312" s="56">
        <f t="shared" si="258"/>
        <v>1.1647260853859043</v>
      </c>
      <c r="AJ312" s="56">
        <f t="shared" si="259"/>
        <v>3.3754769499665382E-2</v>
      </c>
      <c r="AK312" s="56">
        <f t="shared" si="260"/>
        <v>0.2496284682330441</v>
      </c>
      <c r="AL312" s="56">
        <f t="shared" si="261"/>
        <v>0.98750341979631873</v>
      </c>
      <c r="AM312" s="56">
        <f t="shared" si="262"/>
        <v>0.538216914525395</v>
      </c>
      <c r="AN312" s="56">
        <f t="shared" si="280"/>
        <v>7.0361549348040082</v>
      </c>
      <c r="AO312" s="56">
        <f t="shared" si="280"/>
        <v>7.0361355927397904</v>
      </c>
      <c r="AP312" s="56">
        <f t="shared" si="280"/>
        <v>7.0360469654142568</v>
      </c>
      <c r="AQ312" s="56">
        <f t="shared" si="280"/>
        <v>7.0356409599774299</v>
      </c>
      <c r="AR312" s="56">
        <f t="shared" si="280"/>
        <v>7.0337830006486177</v>
      </c>
      <c r="AS312" s="56">
        <f t="shared" si="280"/>
        <v>7.0253212820066606</v>
      </c>
      <c r="AT312" s="56">
        <f t="shared" si="280"/>
        <v>6.9875781118105298</v>
      </c>
      <c r="AU312" s="56">
        <f t="shared" si="263"/>
        <v>6.8316454424198962</v>
      </c>
      <c r="AV312" s="56"/>
      <c r="AW312" s="56"/>
      <c r="AX312" s="56"/>
      <c r="AY312" s="56"/>
      <c r="AZ312" s="56">
        <f t="shared" si="264"/>
        <v>2.2885013435971596E-5</v>
      </c>
      <c r="BA312" s="56">
        <f t="shared" si="265"/>
        <v>1.8592583566499069E-2</v>
      </c>
      <c r="BB312" s="56">
        <f t="shared" si="266"/>
        <v>1.0324414557561523</v>
      </c>
      <c r="BC312" s="56">
        <f t="shared" si="267"/>
        <v>0.9982733584745207</v>
      </c>
      <c r="BD312" s="56">
        <f t="shared" si="268"/>
        <v>0.23779729171801264</v>
      </c>
      <c r="BE312" s="56">
        <f t="shared" si="269"/>
        <v>1.4352085340695815</v>
      </c>
      <c r="BF312" s="56">
        <f t="shared" si="270"/>
        <v>0.87283813345518246</v>
      </c>
      <c r="BG312" s="56">
        <f t="shared" si="281"/>
        <v>13.765269275330235</v>
      </c>
      <c r="BH312" s="56">
        <f t="shared" si="281"/>
        <v>13.765269156619132</v>
      </c>
      <c r="BI312" s="56">
        <f t="shared" si="281"/>
        <v>13.765267795445981</v>
      </c>
      <c r="BJ312" s="56">
        <f t="shared" si="281"/>
        <v>13.765252188211164</v>
      </c>
      <c r="BK312" s="56">
        <f t="shared" si="281"/>
        <v>13.765073279995947</v>
      </c>
      <c r="BL312" s="56">
        <f t="shared" si="281"/>
        <v>13.763028253273948</v>
      </c>
      <c r="BM312" s="56">
        <f t="shared" si="281"/>
        <v>13.740365368640095</v>
      </c>
      <c r="BN312" s="56">
        <f t="shared" si="271"/>
        <v>13.54167581959052</v>
      </c>
      <c r="BO312" s="56"/>
      <c r="BP312" s="56"/>
      <c r="BQ312" s="56"/>
      <c r="BR312" s="56"/>
      <c r="BS312" s="56"/>
      <c r="BT312" s="56"/>
      <c r="BU312" s="56"/>
      <c r="BV312" s="56"/>
      <c r="BW312" s="56"/>
      <c r="BX312" s="56"/>
      <c r="BY312" s="56"/>
      <c r="BZ312" s="56"/>
      <c r="CA312" s="56"/>
      <c r="CB312" s="56"/>
      <c r="CC312" s="56"/>
      <c r="CD312" s="56"/>
      <c r="CE312" s="56"/>
      <c r="CG312" s="56"/>
      <c r="CH312" s="56"/>
      <c r="CI312" s="56"/>
      <c r="CJ312" s="56"/>
      <c r="CK312" s="56"/>
      <c r="CL312" s="56"/>
      <c r="CM312" s="56"/>
      <c r="CN312" s="56"/>
      <c r="CO312" s="56"/>
      <c r="CP312" s="56"/>
      <c r="CQ312" s="56"/>
      <c r="CR312" s="56"/>
      <c r="CS312" s="56"/>
      <c r="CT312" s="56"/>
      <c r="CU312" s="56"/>
      <c r="CV312" s="56"/>
    </row>
    <row r="313" spans="1:100" s="62" customFormat="1" ht="12.95" customHeight="1" x14ac:dyDescent="0.2">
      <c r="A313" s="141" t="s">
        <v>125</v>
      </c>
      <c r="C313" s="59">
        <v>50699.446000000004</v>
      </c>
      <c r="D313" s="59">
        <v>5.0000000000000001E-3</v>
      </c>
      <c r="E313" s="62">
        <f t="shared" si="244"/>
        <v>3120.015739660193</v>
      </c>
      <c r="F313" s="73">
        <f t="shared" si="245"/>
        <v>3120</v>
      </c>
      <c r="G313" s="62">
        <f t="shared" si="246"/>
        <v>4.1684000003442634E-2</v>
      </c>
      <c r="I313" s="62">
        <f t="shared" si="279"/>
        <v>4.1684000003442634E-2</v>
      </c>
      <c r="P313" s="136"/>
      <c r="Q313" s="137">
        <f t="shared" si="247"/>
        <v>35680.946000000004</v>
      </c>
      <c r="R313" s="62">
        <f>+(P313-G313)^2</f>
        <v>1.7375558562870055E-3</v>
      </c>
      <c r="S313" s="63">
        <v>0.1</v>
      </c>
      <c r="X313" s="138"/>
      <c r="Y313" s="73">
        <f t="shared" si="249"/>
        <v>6.2376216047770515E-2</v>
      </c>
      <c r="Z313" s="56">
        <f t="shared" si="250"/>
        <v>3120</v>
      </c>
      <c r="AA313" s="56">
        <f t="shared" si="251"/>
        <v>4.3186391432472854E-2</v>
      </c>
      <c r="AB313" s="56">
        <f t="shared" si="252"/>
        <v>4.7537238408559133E-2</v>
      </c>
      <c r="AC313" s="56">
        <f t="shared" si="253"/>
        <v>4.1684000003442634E-2</v>
      </c>
      <c r="AD313" s="56">
        <f t="shared" si="254"/>
        <v>-1.5023914290302198E-3</v>
      </c>
      <c r="AE313" s="140">
        <f t="shared" si="255"/>
        <v>2.2571800060234661E-7</v>
      </c>
      <c r="AF313" s="56">
        <f t="shared" si="256"/>
        <v>4.1684000003442634E-2</v>
      </c>
      <c r="AG313" s="69"/>
      <c r="AH313" s="56">
        <f t="shared" si="257"/>
        <v>-5.8532384051165004E-3</v>
      </c>
      <c r="AI313" s="56">
        <f t="shared" si="258"/>
        <v>1.1482895463924907</v>
      </c>
      <c r="AJ313" s="56">
        <f t="shared" si="259"/>
        <v>9.8118970107720679E-2</v>
      </c>
      <c r="AK313" s="56">
        <f t="shared" si="260"/>
        <v>0.25972921628043599</v>
      </c>
      <c r="AL313" s="56">
        <f t="shared" si="261"/>
        <v>1.052019330493946</v>
      </c>
      <c r="AM313" s="56">
        <f t="shared" si="262"/>
        <v>0.58056927558234606</v>
      </c>
      <c r="AN313" s="56">
        <f t="shared" si="280"/>
        <v>7.0893850372696958</v>
      </c>
      <c r="AO313" s="56">
        <f t="shared" si="280"/>
        <v>7.0893696706149267</v>
      </c>
      <c r="AP313" s="56">
        <f t="shared" si="280"/>
        <v>7.0892954529502745</v>
      </c>
      <c r="AQ313" s="56">
        <f t="shared" si="280"/>
        <v>7.0889370782517096</v>
      </c>
      <c r="AR313" s="56">
        <f t="shared" si="280"/>
        <v>7.0872084732857914</v>
      </c>
      <c r="AS313" s="56">
        <f t="shared" si="280"/>
        <v>7.078913717713748</v>
      </c>
      <c r="AT313" s="56">
        <f t="shared" si="280"/>
        <v>7.0400415083585886</v>
      </c>
      <c r="AU313" s="56">
        <f t="shared" si="263"/>
        <v>6.8735533942662315</v>
      </c>
      <c r="AV313" s="56"/>
      <c r="AW313" s="56"/>
      <c r="AX313" s="56"/>
      <c r="AY313" s="56"/>
      <c r="AZ313" s="56">
        <f t="shared" si="264"/>
        <v>4.2816780482514024E-5</v>
      </c>
      <c r="BA313" s="56">
        <f t="shared" si="265"/>
        <v>1.9189824615297661E-2</v>
      </c>
      <c r="BB313" s="56">
        <f t="shared" si="266"/>
        <v>0.99765927489689377</v>
      </c>
      <c r="BC313" s="56">
        <f t="shared" si="267"/>
        <v>0.9962553414679699</v>
      </c>
      <c r="BD313" s="56">
        <f t="shared" si="268"/>
        <v>0.23998858515769386</v>
      </c>
      <c r="BE313" s="56">
        <f t="shared" si="269"/>
        <v>1.5805495026846694</v>
      </c>
      <c r="BF313" s="56">
        <f t="shared" si="270"/>
        <v>1.0098010492618503</v>
      </c>
      <c r="BG313" s="56">
        <f t="shared" si="281"/>
        <v>13.904280307382399</v>
      </c>
      <c r="BH313" s="56">
        <f t="shared" si="281"/>
        <v>13.904280297544622</v>
      </c>
      <c r="BI313" s="56">
        <f t="shared" si="281"/>
        <v>13.904280119931979</v>
      </c>
      <c r="BJ313" s="56">
        <f t="shared" si="281"/>
        <v>13.904276913310794</v>
      </c>
      <c r="BK313" s="56">
        <f t="shared" si="281"/>
        <v>13.904219028380277</v>
      </c>
      <c r="BL313" s="56">
        <f t="shared" si="281"/>
        <v>13.903176525247648</v>
      </c>
      <c r="BM313" s="56">
        <f t="shared" si="281"/>
        <v>13.88512475702905</v>
      </c>
      <c r="BN313" s="56">
        <f t="shared" si="271"/>
        <v>13.670759287521545</v>
      </c>
      <c r="BO313" s="56"/>
      <c r="BP313" s="56"/>
      <c r="BQ313" s="56"/>
      <c r="BR313" s="56"/>
      <c r="BS313" s="56"/>
      <c r="BT313" s="56"/>
      <c r="BU313" s="56"/>
      <c r="BV313" s="56"/>
      <c r="BW313" s="56"/>
      <c r="BX313" s="56"/>
      <c r="BY313" s="56"/>
      <c r="BZ313" s="56"/>
      <c r="CA313" s="56"/>
      <c r="CB313" s="56"/>
      <c r="CC313" s="56"/>
      <c r="CD313" s="56"/>
      <c r="CE313" s="56"/>
      <c r="CG313" s="56"/>
      <c r="CH313" s="56"/>
      <c r="CI313" s="56"/>
      <c r="CJ313" s="56"/>
      <c r="CK313" s="56"/>
      <c r="CL313" s="56"/>
      <c r="CM313" s="56"/>
      <c r="CN313" s="56"/>
      <c r="CO313" s="56"/>
      <c r="CP313" s="56"/>
      <c r="CQ313" s="56"/>
      <c r="CR313" s="56"/>
      <c r="CS313" s="56"/>
      <c r="CT313" s="56"/>
      <c r="CU313" s="56"/>
      <c r="CV313" s="56"/>
    </row>
    <row r="314" spans="1:100" s="62" customFormat="1" ht="12.95" customHeight="1" x14ac:dyDescent="0.2">
      <c r="A314" s="141" t="s">
        <v>125</v>
      </c>
      <c r="C314" s="59">
        <v>50752.415000000001</v>
      </c>
      <c r="D314" s="59">
        <v>7.0000000000000001E-3</v>
      </c>
      <c r="E314" s="62">
        <f t="shared" si="244"/>
        <v>3140.0165567752638</v>
      </c>
      <c r="F314" s="73">
        <f t="shared" si="245"/>
        <v>3140</v>
      </c>
      <c r="G314" s="62">
        <f t="shared" si="246"/>
        <v>4.3848000008438248E-2</v>
      </c>
      <c r="I314" s="62">
        <f t="shared" si="279"/>
        <v>4.3848000008438248E-2</v>
      </c>
      <c r="P314" s="136"/>
      <c r="Q314" s="137">
        <f t="shared" si="247"/>
        <v>35733.915000000001</v>
      </c>
      <c r="R314" s="62">
        <f>+(P314-G314)^2</f>
        <v>1.9226471047400005E-3</v>
      </c>
      <c r="S314" s="63">
        <v>0.1</v>
      </c>
      <c r="X314" s="138"/>
      <c r="Y314" s="73">
        <f t="shared" si="249"/>
        <v>6.3281084727573836E-2</v>
      </c>
      <c r="Z314" s="56">
        <f t="shared" si="250"/>
        <v>3140</v>
      </c>
      <c r="AA314" s="56">
        <f t="shared" si="251"/>
        <v>4.3987684745091585E-2</v>
      </c>
      <c r="AB314" s="56">
        <f t="shared" si="252"/>
        <v>4.9169970110288508E-2</v>
      </c>
      <c r="AC314" s="56">
        <f t="shared" si="253"/>
        <v>4.3848000008438248E-2</v>
      </c>
      <c r="AD314" s="56">
        <f t="shared" si="254"/>
        <v>-1.3968473665333658E-4</v>
      </c>
      <c r="AE314" s="140">
        <f t="shared" si="255"/>
        <v>1.9511825653911994E-9</v>
      </c>
      <c r="AF314" s="56">
        <f t="shared" si="256"/>
        <v>4.3848000008438248E-2</v>
      </c>
      <c r="AG314" s="69"/>
      <c r="AH314" s="56">
        <f t="shared" si="257"/>
        <v>-5.3219701018502623E-3</v>
      </c>
      <c r="AI314" s="56">
        <f t="shared" si="258"/>
        <v>1.1434262298346074</v>
      </c>
      <c r="AJ314" s="56">
        <f t="shared" si="259"/>
        <v>0.11663759951484233</v>
      </c>
      <c r="AK314" s="56">
        <f t="shared" si="260"/>
        <v>0.26244613152868251</v>
      </c>
      <c r="AL314" s="56">
        <f t="shared" si="261"/>
        <v>1.0706459315647401</v>
      </c>
      <c r="AM314" s="56">
        <f t="shared" si="262"/>
        <v>0.59308978415776403</v>
      </c>
      <c r="AN314" s="56">
        <f t="shared" si="280"/>
        <v>7.1048965456815232</v>
      </c>
      <c r="AO314" s="56">
        <f t="shared" si="280"/>
        <v>7.1048822776062233</v>
      </c>
      <c r="AP314" s="56">
        <f t="shared" si="280"/>
        <v>7.1048122245443457</v>
      </c>
      <c r="AQ314" s="56">
        <f t="shared" si="280"/>
        <v>7.1044683561786171</v>
      </c>
      <c r="AR314" s="56">
        <f t="shared" si="280"/>
        <v>7.1027822533236913</v>
      </c>
      <c r="AS314" s="56">
        <f t="shared" si="280"/>
        <v>7.0945583082288444</v>
      </c>
      <c r="AT314" s="56">
        <f t="shared" si="280"/>
        <v>7.0554170974578811</v>
      </c>
      <c r="AU314" s="56">
        <f t="shared" si="263"/>
        <v>6.8858792624563305</v>
      </c>
      <c r="AV314" s="56"/>
      <c r="AW314" s="56"/>
      <c r="AX314" s="56"/>
      <c r="AY314" s="56"/>
      <c r="AZ314" s="56">
        <f t="shared" si="264"/>
        <v>3.7764478170110095E-5</v>
      </c>
      <c r="BA314" s="56">
        <f t="shared" si="265"/>
        <v>1.9293399982482248E-2</v>
      </c>
      <c r="BB314" s="56">
        <f t="shared" si="266"/>
        <v>0.98784872253945544</v>
      </c>
      <c r="BC314" s="56">
        <f t="shared" si="267"/>
        <v>0.99188711739858726</v>
      </c>
      <c r="BD314" s="56">
        <f t="shared" si="268"/>
        <v>0.23969219106194689</v>
      </c>
      <c r="BE314" s="56">
        <f t="shared" si="269"/>
        <v>1.6214483057490268</v>
      </c>
      <c r="BF314" s="56">
        <f t="shared" si="270"/>
        <v>1.0519795256716467</v>
      </c>
      <c r="BG314" s="56">
        <f t="shared" si="281"/>
        <v>13.944273913805805</v>
      </c>
      <c r="BH314" s="56">
        <f t="shared" si="281"/>
        <v>13.944273910257865</v>
      </c>
      <c r="BI314" s="56">
        <f t="shared" si="281"/>
        <v>13.944273833141756</v>
      </c>
      <c r="BJ314" s="56">
        <f t="shared" si="281"/>
        <v>13.944272156995828</v>
      </c>
      <c r="BK314" s="56">
        <f t="shared" si="281"/>
        <v>13.944235728923866</v>
      </c>
      <c r="BL314" s="56">
        <f t="shared" si="281"/>
        <v>13.943445700249613</v>
      </c>
      <c r="BM314" s="56">
        <f t="shared" si="281"/>
        <v>13.927032412008064</v>
      </c>
      <c r="BN314" s="56">
        <f t="shared" si="271"/>
        <v>13.70872501338361</v>
      </c>
      <c r="BO314" s="56"/>
      <c r="BP314" s="56"/>
      <c r="BQ314" s="56"/>
      <c r="BR314" s="56"/>
      <c r="BS314" s="56"/>
      <c r="BT314" s="56"/>
      <c r="BU314" s="56"/>
      <c r="BV314" s="56"/>
      <c r="BW314" s="56"/>
      <c r="BX314" s="56"/>
      <c r="BY314" s="56"/>
      <c r="BZ314" s="56"/>
      <c r="CA314" s="56"/>
      <c r="CB314" s="56"/>
      <c r="CC314" s="56"/>
      <c r="CD314" s="56"/>
      <c r="CE314" s="56"/>
      <c r="CG314" s="56"/>
      <c r="CH314" s="56"/>
      <c r="CI314" s="56"/>
      <c r="CJ314" s="56"/>
      <c r="CK314" s="56"/>
      <c r="CL314" s="56"/>
      <c r="CM314" s="56"/>
      <c r="CN314" s="56"/>
      <c r="CO314" s="56"/>
      <c r="CP314" s="56"/>
      <c r="CQ314" s="56"/>
      <c r="CR314" s="56"/>
      <c r="CS314" s="56"/>
      <c r="CT314" s="56"/>
      <c r="CU314" s="56"/>
      <c r="CV314" s="56"/>
    </row>
    <row r="315" spans="1:100" s="62" customFormat="1" ht="12.95" customHeight="1" x14ac:dyDescent="0.2">
      <c r="A315" s="59" t="s">
        <v>193</v>
      </c>
      <c r="B315" s="62" t="s">
        <v>131</v>
      </c>
      <c r="C315" s="59">
        <v>50757.718000000001</v>
      </c>
      <c r="D315" s="59" t="s">
        <v>150</v>
      </c>
      <c r="E315" s="62">
        <f t="shared" si="244"/>
        <v>3142.0189418148384</v>
      </c>
      <c r="F315" s="73">
        <f t="shared" si="245"/>
        <v>3142</v>
      </c>
      <c r="G315" s="62">
        <f t="shared" si="246"/>
        <v>5.0164400003268383E-2</v>
      </c>
      <c r="I315" s="62">
        <f t="shared" si="279"/>
        <v>5.0164400003268383E-2</v>
      </c>
      <c r="O315" s="62">
        <f t="shared" ref="O315:O346" ca="1" si="282">+C$11+C$12*F315</f>
        <v>0.11660070089212195</v>
      </c>
      <c r="P315" s="136"/>
      <c r="Q315" s="137">
        <f t="shared" si="247"/>
        <v>35739.218000000001</v>
      </c>
      <c r="S315" s="63">
        <v>0.1</v>
      </c>
      <c r="X315" s="138"/>
      <c r="Y315" s="73">
        <f t="shared" si="249"/>
        <v>6.3369815360978826E-2</v>
      </c>
      <c r="Z315" s="56">
        <f t="shared" si="250"/>
        <v>3142</v>
      </c>
      <c r="AA315" s="56">
        <f t="shared" si="251"/>
        <v>4.4067798641337655E-2</v>
      </c>
      <c r="AB315" s="56">
        <f t="shared" si="252"/>
        <v>5.5433295018393412E-2</v>
      </c>
      <c r="AC315" s="56">
        <f t="shared" si="253"/>
        <v>5.0164400003268383E-2</v>
      </c>
      <c r="AD315" s="56">
        <f t="shared" si="254"/>
        <v>6.0966013619307285E-3</v>
      </c>
      <c r="AE315" s="140">
        <f t="shared" si="255"/>
        <v>3.7168548166295614E-6</v>
      </c>
      <c r="AF315" s="56">
        <f t="shared" si="256"/>
        <v>5.0164400003268383E-2</v>
      </c>
      <c r="AG315" s="69"/>
      <c r="AH315" s="56">
        <f t="shared" si="257"/>
        <v>-5.2688950151250306E-3</v>
      </c>
      <c r="AI315" s="56">
        <f t="shared" si="258"/>
        <v>1.1429394171933942</v>
      </c>
      <c r="AJ315" s="56">
        <f t="shared" si="259"/>
        <v>0.11847871068540719</v>
      </c>
      <c r="AK315" s="56">
        <f t="shared" si="260"/>
        <v>0.26271158781323856</v>
      </c>
      <c r="AL315" s="56">
        <f t="shared" si="261"/>
        <v>1.0724998984163905</v>
      </c>
      <c r="AM315" s="56">
        <f t="shared" si="262"/>
        <v>0.59434352874301133</v>
      </c>
      <c r="AN315" s="56">
        <f t="shared" si="280"/>
        <v>7.1064440732337237</v>
      </c>
      <c r="AO315" s="56">
        <f t="shared" si="280"/>
        <v>7.1064299129454289</v>
      </c>
      <c r="AP315" s="56">
        <f t="shared" si="280"/>
        <v>7.1063602731030988</v>
      </c>
      <c r="AQ315" s="56">
        <f t="shared" si="280"/>
        <v>7.1060178626822044</v>
      </c>
      <c r="AR315" s="56">
        <f t="shared" si="280"/>
        <v>7.1043361074463496</v>
      </c>
      <c r="AS315" s="56">
        <f t="shared" si="280"/>
        <v>7.0961197654047661</v>
      </c>
      <c r="AT315" s="56">
        <f t="shared" si="280"/>
        <v>7.0569532473411556</v>
      </c>
      <c r="AU315" s="56">
        <f t="shared" si="263"/>
        <v>6.8871118492753407</v>
      </c>
      <c r="AV315" s="56"/>
      <c r="AW315" s="56"/>
      <c r="AX315" s="56"/>
      <c r="AY315" s="56"/>
      <c r="AZ315" s="56">
        <f t="shared" si="264"/>
        <v>1.7438299476965485E-5</v>
      </c>
      <c r="BA315" s="56">
        <f t="shared" si="265"/>
        <v>1.9302016719641171E-2</v>
      </c>
      <c r="BB315" s="56">
        <f t="shared" si="266"/>
        <v>0.98687910305078441</v>
      </c>
      <c r="BC315" s="56">
        <f t="shared" si="267"/>
        <v>0.99136470539984933</v>
      </c>
      <c r="BD315" s="56">
        <f t="shared" si="268"/>
        <v>0.23964106923323486</v>
      </c>
      <c r="BE315" s="56">
        <f t="shared" si="269"/>
        <v>1.6254940010781627</v>
      </c>
      <c r="BF315" s="56">
        <f t="shared" si="270"/>
        <v>1.0562500733247073</v>
      </c>
      <c r="BG315" s="56">
        <f t="shared" si="281"/>
        <v>13.948251628275381</v>
      </c>
      <c r="BH315" s="56">
        <f t="shared" si="281"/>
        <v>13.948251625106407</v>
      </c>
      <c r="BI315" s="56">
        <f t="shared" si="281"/>
        <v>13.948251554794858</v>
      </c>
      <c r="BJ315" s="56">
        <f t="shared" si="281"/>
        <v>13.948249994765904</v>
      </c>
      <c r="BK315" s="56">
        <f t="shared" si="281"/>
        <v>13.948215385086566</v>
      </c>
      <c r="BL315" s="56">
        <f t="shared" si="281"/>
        <v>13.947449164088004</v>
      </c>
      <c r="BM315" s="56">
        <f t="shared" si="281"/>
        <v>13.931205962710608</v>
      </c>
      <c r="BN315" s="56">
        <f t="shared" si="271"/>
        <v>13.712521585969817</v>
      </c>
      <c r="BO315" s="56"/>
      <c r="BP315" s="56"/>
      <c r="BQ315" s="56"/>
      <c r="BR315" s="56"/>
      <c r="BS315" s="56"/>
      <c r="BT315" s="56"/>
      <c r="BU315" s="56"/>
      <c r="BV315" s="56"/>
      <c r="BW315" s="56"/>
      <c r="BX315" s="56"/>
      <c r="BY315" s="56"/>
      <c r="BZ315" s="56"/>
      <c r="CA315" s="56"/>
      <c r="CB315" s="56"/>
      <c r="CC315" s="56"/>
      <c r="CD315" s="56"/>
      <c r="CE315" s="56"/>
      <c r="CG315" s="56"/>
      <c r="CH315" s="56"/>
      <c r="CI315" s="56"/>
      <c r="CJ315" s="56"/>
      <c r="CK315" s="56"/>
      <c r="CL315" s="56"/>
      <c r="CM315" s="56"/>
      <c r="CN315" s="56"/>
      <c r="CO315" s="56"/>
      <c r="CP315" s="56"/>
      <c r="CQ315" s="56"/>
      <c r="CR315" s="56"/>
      <c r="CS315" s="56"/>
      <c r="CT315" s="56"/>
      <c r="CU315" s="56"/>
      <c r="CV315" s="56"/>
    </row>
    <row r="316" spans="1:100" s="62" customFormat="1" ht="12.95" customHeight="1" x14ac:dyDescent="0.2">
      <c r="A316" s="59" t="s">
        <v>193</v>
      </c>
      <c r="B316" s="62" t="s">
        <v>131</v>
      </c>
      <c r="C316" s="59">
        <v>50773.603000000003</v>
      </c>
      <c r="D316" s="59" t="s">
        <v>150</v>
      </c>
      <c r="E316" s="62">
        <f t="shared" si="244"/>
        <v>3148.0170346591995</v>
      </c>
      <c r="F316" s="73">
        <f t="shared" si="245"/>
        <v>3148</v>
      </c>
      <c r="G316" s="62">
        <f t="shared" si="246"/>
        <v>4.5113600004697219E-2</v>
      </c>
      <c r="I316" s="62">
        <f t="shared" si="279"/>
        <v>4.5113600004697219E-2</v>
      </c>
      <c r="O316" s="62">
        <f t="shared" ca="1" si="282"/>
        <v>0.11653907277094253</v>
      </c>
      <c r="P316" s="136"/>
      <c r="Q316" s="137">
        <f t="shared" si="247"/>
        <v>35755.103000000003</v>
      </c>
      <c r="S316" s="63">
        <v>0.1</v>
      </c>
      <c r="X316" s="138"/>
      <c r="Y316" s="73">
        <f t="shared" si="249"/>
        <v>6.3634109003983974E-2</v>
      </c>
      <c r="Z316" s="56">
        <f t="shared" si="250"/>
        <v>3148</v>
      </c>
      <c r="AA316" s="56">
        <f t="shared" si="251"/>
        <v>4.4308119357082787E-2</v>
      </c>
      <c r="AB316" s="56">
        <f t="shared" si="252"/>
        <v>5.0223330342005747E-2</v>
      </c>
      <c r="AC316" s="56">
        <f t="shared" si="253"/>
        <v>4.5113600004697219E-2</v>
      </c>
      <c r="AD316" s="56">
        <f t="shared" si="254"/>
        <v>8.0548064761443161E-4</v>
      </c>
      <c r="AE316" s="140">
        <f t="shared" si="255"/>
        <v>6.4879907368136417E-8</v>
      </c>
      <c r="AF316" s="56">
        <f t="shared" si="256"/>
        <v>4.5113600004697219E-2</v>
      </c>
      <c r="AG316" s="69"/>
      <c r="AH316" s="56">
        <f t="shared" si="257"/>
        <v>-5.1097303373085299E-3</v>
      </c>
      <c r="AI316" s="56">
        <f t="shared" si="258"/>
        <v>1.1414785340617724</v>
      </c>
      <c r="AJ316" s="56">
        <f t="shared" si="259"/>
        <v>0.12399017634890626</v>
      </c>
      <c r="AK316" s="56">
        <f t="shared" si="260"/>
        <v>0.26350119498528296</v>
      </c>
      <c r="AL316" s="56">
        <f t="shared" si="261"/>
        <v>1.0780523267350803</v>
      </c>
      <c r="AM316" s="56">
        <f t="shared" si="262"/>
        <v>0.59810664343675579</v>
      </c>
      <c r="AN316" s="56">
        <f t="shared" si="280"/>
        <v>7.1110827000770929</v>
      </c>
      <c r="AO316" s="56">
        <f t="shared" si="280"/>
        <v>7.111068860804667</v>
      </c>
      <c r="AP316" s="56">
        <f t="shared" si="280"/>
        <v>7.1110004566517775</v>
      </c>
      <c r="AQ316" s="56">
        <f t="shared" si="280"/>
        <v>7.1106624263643443</v>
      </c>
      <c r="AR316" s="56">
        <f t="shared" si="280"/>
        <v>7.1089938154372954</v>
      </c>
      <c r="AS316" s="56">
        <f t="shared" si="280"/>
        <v>7.1008008444862725</v>
      </c>
      <c r="AT316" s="56">
        <f t="shared" si="280"/>
        <v>7.0615601469384419</v>
      </c>
      <c r="AU316" s="56">
        <f t="shared" si="263"/>
        <v>6.8908096097323703</v>
      </c>
      <c r="AV316" s="56"/>
      <c r="AW316" s="56"/>
      <c r="AX316" s="56"/>
      <c r="AY316" s="56"/>
      <c r="AZ316" s="56">
        <f t="shared" si="264"/>
        <v>3.4300925359266162E-5</v>
      </c>
      <c r="BA316" s="56">
        <f t="shared" si="265"/>
        <v>1.9325989646901184E-2</v>
      </c>
      <c r="BB316" s="56">
        <f t="shared" si="266"/>
        <v>0.98398297117217493</v>
      </c>
      <c r="BC316" s="56">
        <f t="shared" si="267"/>
        <v>0.98970694599519249</v>
      </c>
      <c r="BD316" s="56">
        <f t="shared" si="268"/>
        <v>0.23946493435893412</v>
      </c>
      <c r="BE316" s="56">
        <f t="shared" si="269"/>
        <v>1.6375835870252586</v>
      </c>
      <c r="BF316" s="56">
        <f t="shared" si="270"/>
        <v>1.0691211617817955</v>
      </c>
      <c r="BG316" s="56">
        <f t="shared" si="281"/>
        <v>13.96016139403589</v>
      </c>
      <c r="BH316" s="56">
        <f t="shared" si="281"/>
        <v>13.960161391809601</v>
      </c>
      <c r="BI316" s="56">
        <f t="shared" si="281"/>
        <v>13.960161339128691</v>
      </c>
      <c r="BJ316" s="56">
        <f t="shared" si="281"/>
        <v>13.960160092538541</v>
      </c>
      <c r="BK316" s="56">
        <f t="shared" si="281"/>
        <v>13.9601305969686</v>
      </c>
      <c r="BL316" s="56">
        <f t="shared" si="281"/>
        <v>13.959434115427799</v>
      </c>
      <c r="BM316" s="56">
        <f t="shared" si="281"/>
        <v>13.943707680681616</v>
      </c>
      <c r="BN316" s="56">
        <f t="shared" si="271"/>
        <v>13.723911303728437</v>
      </c>
      <c r="BO316" s="56"/>
      <c r="BP316" s="56"/>
      <c r="BQ316" s="56"/>
      <c r="BR316" s="56"/>
      <c r="BS316" s="56"/>
      <c r="BT316" s="56"/>
      <c r="BU316" s="56"/>
      <c r="BV316" s="56"/>
      <c r="BW316" s="56"/>
      <c r="BX316" s="56"/>
      <c r="BY316" s="56"/>
      <c r="BZ316" s="56"/>
      <c r="CA316" s="56"/>
      <c r="CB316" s="56"/>
      <c r="CC316" s="56"/>
      <c r="CD316" s="56"/>
      <c r="CE316" s="56"/>
      <c r="CG316" s="56"/>
      <c r="CH316" s="56"/>
      <c r="CI316" s="56"/>
      <c r="CJ316" s="56"/>
      <c r="CK316" s="56"/>
      <c r="CL316" s="56"/>
      <c r="CM316" s="56"/>
      <c r="CN316" s="56"/>
      <c r="CO316" s="56"/>
      <c r="CP316" s="56"/>
      <c r="CQ316" s="56"/>
      <c r="CR316" s="56"/>
      <c r="CS316" s="56"/>
      <c r="CT316" s="56"/>
      <c r="CU316" s="56"/>
      <c r="CV316" s="56"/>
    </row>
    <row r="317" spans="1:100" s="62" customFormat="1" ht="12.95" customHeight="1" x14ac:dyDescent="0.2">
      <c r="A317" s="141" t="s">
        <v>125</v>
      </c>
      <c r="C317" s="59">
        <v>50789.485999999997</v>
      </c>
      <c r="D317" s="59">
        <v>7.0000000000000001E-3</v>
      </c>
      <c r="E317" s="62">
        <f t="shared" si="244"/>
        <v>3154.0143723140272</v>
      </c>
      <c r="F317" s="73">
        <f t="shared" si="245"/>
        <v>3154</v>
      </c>
      <c r="G317" s="62">
        <f t="shared" si="246"/>
        <v>3.8062799998442642E-2</v>
      </c>
      <c r="I317" s="62">
        <f t="shared" si="279"/>
        <v>3.8062799998442642E-2</v>
      </c>
      <c r="O317" s="62">
        <f t="shared" ca="1" si="282"/>
        <v>0.1164774446497631</v>
      </c>
      <c r="P317" s="136"/>
      <c r="Q317" s="137">
        <f t="shared" si="247"/>
        <v>35770.985999999997</v>
      </c>
      <c r="R317" s="62">
        <f>+(P317-G317)^2</f>
        <v>1.4487767437214452E-3</v>
      </c>
      <c r="S317" s="63">
        <v>0.1</v>
      </c>
      <c r="X317" s="138"/>
      <c r="Y317" s="73">
        <f t="shared" si="249"/>
        <v>6.3895568724167448E-2</v>
      </c>
      <c r="Z317" s="56">
        <f t="shared" si="250"/>
        <v>3154</v>
      </c>
      <c r="AA317" s="56">
        <f t="shared" si="251"/>
        <v>4.4548405550582926E-2</v>
      </c>
      <c r="AB317" s="56">
        <f t="shared" si="252"/>
        <v>4.3013459594228809E-2</v>
      </c>
      <c r="AC317" s="56">
        <f t="shared" si="253"/>
        <v>3.8062799998442642E-2</v>
      </c>
      <c r="AD317" s="56">
        <f t="shared" si="254"/>
        <v>-6.4856055521402833E-3</v>
      </c>
      <c r="AE317" s="140">
        <f t="shared" si="255"/>
        <v>4.206307937795287E-6</v>
      </c>
      <c r="AF317" s="56">
        <f t="shared" si="256"/>
        <v>3.8062799998442642E-2</v>
      </c>
      <c r="AG317" s="69"/>
      <c r="AH317" s="56">
        <f t="shared" si="257"/>
        <v>-4.9506595957861648E-3</v>
      </c>
      <c r="AI317" s="56">
        <f t="shared" si="258"/>
        <v>1.140017041775504</v>
      </c>
      <c r="AJ317" s="56">
        <f t="shared" si="259"/>
        <v>0.12948373999863635</v>
      </c>
      <c r="AK317" s="56">
        <f t="shared" si="260"/>
        <v>0.26428069050041647</v>
      </c>
      <c r="AL317" s="56">
        <f t="shared" si="261"/>
        <v>1.0835905560335302</v>
      </c>
      <c r="AM317" s="56">
        <f t="shared" si="262"/>
        <v>0.60187260468898784</v>
      </c>
      <c r="AN317" s="56">
        <f t="shared" si="280"/>
        <v>7.1157153911925723</v>
      </c>
      <c r="AO317" s="56">
        <f t="shared" si="280"/>
        <v>7.1157018693583982</v>
      </c>
      <c r="AP317" s="56">
        <f t="shared" si="280"/>
        <v>7.115634694627321</v>
      </c>
      <c r="AQ317" s="56">
        <f t="shared" si="280"/>
        <v>7.1153010526822085</v>
      </c>
      <c r="AR317" s="56">
        <f t="shared" si="280"/>
        <v>7.1136457346235362</v>
      </c>
      <c r="AS317" s="56">
        <f t="shared" si="280"/>
        <v>7.1054769718738413</v>
      </c>
      <c r="AT317" s="56">
        <f t="shared" si="280"/>
        <v>7.066164711792462</v>
      </c>
      <c r="AU317" s="56">
        <f t="shared" si="263"/>
        <v>6.8945073701894</v>
      </c>
      <c r="AV317" s="56"/>
      <c r="AW317" s="56"/>
      <c r="AX317" s="56"/>
      <c r="AY317" s="56"/>
      <c r="AZ317" s="56">
        <f t="shared" si="264"/>
        <v>6.6733194003678546E-5</v>
      </c>
      <c r="BA317" s="56">
        <f t="shared" si="265"/>
        <v>1.9347163173584519E-2</v>
      </c>
      <c r="BB317" s="56">
        <f t="shared" si="266"/>
        <v>0.98110610082812599</v>
      </c>
      <c r="BC317" s="56">
        <f t="shared" si="267"/>
        <v>0.98791549858768479</v>
      </c>
      <c r="BD317" s="56">
        <f t="shared" si="268"/>
        <v>0.2392551369857773</v>
      </c>
      <c r="BE317" s="56">
        <f t="shared" si="269"/>
        <v>1.6496024510132119</v>
      </c>
      <c r="BF317" s="56">
        <f t="shared" si="270"/>
        <v>1.0820829280136384</v>
      </c>
      <c r="BG317" s="56">
        <f t="shared" si="281"/>
        <v>13.972036273704925</v>
      </c>
      <c r="BH317" s="56">
        <f t="shared" si="281"/>
        <v>13.972036272177123</v>
      </c>
      <c r="BI317" s="56">
        <f t="shared" si="281"/>
        <v>13.972036233451014</v>
      </c>
      <c r="BJ317" s="56">
        <f t="shared" si="281"/>
        <v>13.972035251840911</v>
      </c>
      <c r="BK317" s="56">
        <f t="shared" si="281"/>
        <v>13.972010372407132</v>
      </c>
      <c r="BL317" s="56">
        <f t="shared" si="281"/>
        <v>13.971381025031775</v>
      </c>
      <c r="BM317" s="56">
        <f t="shared" si="281"/>
        <v>13.956180885728463</v>
      </c>
      <c r="BN317" s="56">
        <f t="shared" si="271"/>
        <v>13.735301021487057</v>
      </c>
      <c r="BO317" s="56"/>
      <c r="BP317" s="56"/>
      <c r="BQ317" s="56"/>
      <c r="BR317" s="56"/>
      <c r="BS317" s="56"/>
      <c r="BT317" s="56"/>
      <c r="BU317" s="56"/>
      <c r="BV317" s="56"/>
      <c r="BW317" s="56"/>
      <c r="BX317" s="56"/>
      <c r="BY317" s="56"/>
      <c r="BZ317" s="56"/>
      <c r="CA317" s="56"/>
      <c r="CB317" s="56"/>
      <c r="CC317" s="56"/>
      <c r="CD317" s="56"/>
      <c r="CE317" s="56"/>
      <c r="CG317" s="56"/>
      <c r="CH317" s="56"/>
      <c r="CI317" s="56"/>
      <c r="CJ317" s="56"/>
      <c r="CK317" s="56"/>
      <c r="CL317" s="56"/>
      <c r="CM317" s="56"/>
      <c r="CN317" s="56"/>
      <c r="CO317" s="56"/>
      <c r="CP317" s="56"/>
      <c r="CQ317" s="56"/>
      <c r="CR317" s="56"/>
      <c r="CS317" s="56"/>
      <c r="CT317" s="56"/>
      <c r="CU317" s="56"/>
      <c r="CV317" s="56"/>
    </row>
    <row r="318" spans="1:100" s="62" customFormat="1" ht="12.95" customHeight="1" x14ac:dyDescent="0.2">
      <c r="A318" s="59" t="s">
        <v>193</v>
      </c>
      <c r="B318" s="62" t="s">
        <v>131</v>
      </c>
      <c r="C318" s="59">
        <v>50810.692000000003</v>
      </c>
      <c r="D318" s="59" t="s">
        <v>150</v>
      </c>
      <c r="E318" s="62">
        <f t="shared" si="244"/>
        <v>3162.0216469037368</v>
      </c>
      <c r="F318" s="73">
        <f t="shared" si="245"/>
        <v>3162</v>
      </c>
      <c r="G318" s="62">
        <f t="shared" si="246"/>
        <v>5.7328400005644653E-2</v>
      </c>
      <c r="I318" s="62">
        <f t="shared" si="279"/>
        <v>5.7328400005644653E-2</v>
      </c>
      <c r="O318" s="62">
        <f t="shared" ca="1" si="282"/>
        <v>0.11639527382152387</v>
      </c>
      <c r="P318" s="136"/>
      <c r="Q318" s="137">
        <f t="shared" si="247"/>
        <v>35792.192000000003</v>
      </c>
      <c r="S318" s="63">
        <v>0.1</v>
      </c>
      <c r="X318" s="138"/>
      <c r="Y318" s="73">
        <f t="shared" si="249"/>
        <v>6.4239803586996547E-2</v>
      </c>
      <c r="Z318" s="56">
        <f t="shared" si="250"/>
        <v>3162</v>
      </c>
      <c r="AA318" s="56">
        <f t="shared" si="251"/>
        <v>4.4868726689551386E-2</v>
      </c>
      <c r="AB318" s="56">
        <f t="shared" si="252"/>
        <v>6.2067118153620315E-2</v>
      </c>
      <c r="AC318" s="56">
        <f t="shared" si="253"/>
        <v>5.7328400005644653E-2</v>
      </c>
      <c r="AD318" s="56">
        <f t="shared" si="254"/>
        <v>1.2459673316093267E-2</v>
      </c>
      <c r="AE318" s="140">
        <f t="shared" si="255"/>
        <v>1.552434591437666E-5</v>
      </c>
      <c r="AF318" s="56">
        <f t="shared" si="256"/>
        <v>5.7328400005644653E-2</v>
      </c>
      <c r="AG318" s="69"/>
      <c r="AH318" s="56">
        <f t="shared" si="257"/>
        <v>-4.7387181479756632E-3</v>
      </c>
      <c r="AI318" s="56">
        <f t="shared" si="258"/>
        <v>1.1380675667766746</v>
      </c>
      <c r="AJ318" s="56">
        <f t="shared" si="259"/>
        <v>0.13678042650384045</v>
      </c>
      <c r="AK318" s="56">
        <f t="shared" si="260"/>
        <v>0.26530435798024243</v>
      </c>
      <c r="AL318" s="56">
        <f t="shared" si="261"/>
        <v>1.0909527963341807</v>
      </c>
      <c r="AM318" s="56">
        <f t="shared" si="262"/>
        <v>0.60689837055488571</v>
      </c>
      <c r="AN318" s="56">
        <f t="shared" si="280"/>
        <v>7.1218830753478404</v>
      </c>
      <c r="AO318" s="56">
        <f t="shared" si="280"/>
        <v>7.1218699710728588</v>
      </c>
      <c r="AP318" s="56">
        <f t="shared" si="280"/>
        <v>7.1218044251406551</v>
      </c>
      <c r="AQ318" s="56">
        <f t="shared" si="280"/>
        <v>7.1214766443610351</v>
      </c>
      <c r="AR318" s="56">
        <f t="shared" si="280"/>
        <v>7.1198392731703617</v>
      </c>
      <c r="AS318" s="56">
        <f t="shared" si="280"/>
        <v>7.1117040771436102</v>
      </c>
      <c r="AT318" s="56">
        <f t="shared" si="280"/>
        <v>7.0723004783490122</v>
      </c>
      <c r="AU318" s="56">
        <f t="shared" si="263"/>
        <v>6.8994377174654389</v>
      </c>
      <c r="AV318" s="56"/>
      <c r="AW318" s="56"/>
      <c r="AX318" s="56"/>
      <c r="AY318" s="56"/>
      <c r="AZ318" s="56">
        <f t="shared" si="264"/>
        <v>4.776749946432374E-6</v>
      </c>
      <c r="BA318" s="56">
        <f t="shared" si="265"/>
        <v>1.9371076897445157E-2</v>
      </c>
      <c r="BB318" s="56">
        <f t="shared" si="266"/>
        <v>0.97730059455227514</v>
      </c>
      <c r="BC318" s="56">
        <f t="shared" si="267"/>
        <v>0.98532354699785918</v>
      </c>
      <c r="BD318" s="56">
        <f t="shared" si="268"/>
        <v>0.2389241239228885</v>
      </c>
      <c r="BE318" s="56">
        <f t="shared" si="269"/>
        <v>1.6655187662927979</v>
      </c>
      <c r="BF318" s="56">
        <f t="shared" si="270"/>
        <v>1.0995097570495214</v>
      </c>
      <c r="BG318" s="56">
        <f t="shared" si="281"/>
        <v>13.98781558426527</v>
      </c>
      <c r="BH318" s="56">
        <f t="shared" si="281"/>
        <v>13.987815583378648</v>
      </c>
      <c r="BI318" s="56">
        <f t="shared" si="281"/>
        <v>13.987815558551128</v>
      </c>
      <c r="BJ318" s="56">
        <f t="shared" si="281"/>
        <v>13.987814863322582</v>
      </c>
      <c r="BK318" s="56">
        <f t="shared" si="281"/>
        <v>13.987795396603516</v>
      </c>
      <c r="BL318" s="56">
        <f t="shared" si="281"/>
        <v>13.987251338179618</v>
      </c>
      <c r="BM318" s="56">
        <f t="shared" si="281"/>
        <v>13.972767229954506</v>
      </c>
      <c r="BN318" s="56">
        <f t="shared" si="271"/>
        <v>13.750487311831883</v>
      </c>
      <c r="BO318" s="56"/>
      <c r="BP318" s="56"/>
      <c r="BQ318" s="56"/>
      <c r="BR318" s="56"/>
      <c r="BS318" s="56"/>
      <c r="BT318" s="56"/>
      <c r="BU318" s="56"/>
      <c r="BV318" s="56"/>
      <c r="BW318" s="56"/>
      <c r="BX318" s="56"/>
      <c r="BY318" s="56"/>
      <c r="BZ318" s="56"/>
      <c r="CA318" s="56"/>
      <c r="CB318" s="56"/>
      <c r="CC318" s="56"/>
      <c r="CD318" s="56"/>
      <c r="CE318" s="56"/>
      <c r="CG318" s="56"/>
      <c r="CH318" s="56"/>
      <c r="CI318" s="56"/>
      <c r="CJ318" s="56"/>
      <c r="CK318" s="56"/>
      <c r="CL318" s="56"/>
      <c r="CM318" s="56"/>
      <c r="CN318" s="56"/>
      <c r="CO318" s="56"/>
      <c r="CP318" s="56"/>
      <c r="CQ318" s="56"/>
      <c r="CR318" s="56"/>
      <c r="CS318" s="56"/>
      <c r="CT318" s="56"/>
      <c r="CU318" s="56"/>
      <c r="CV318" s="56"/>
    </row>
    <row r="319" spans="1:100" s="62" customFormat="1" ht="12.95" customHeight="1" x14ac:dyDescent="0.2">
      <c r="A319" s="135" t="s">
        <v>126</v>
      </c>
      <c r="B319" s="57"/>
      <c r="C319" s="59">
        <v>50813.33</v>
      </c>
      <c r="D319" s="59">
        <v>1E-3</v>
      </c>
      <c r="E319" s="62">
        <f t="shared" si="244"/>
        <v>3163.0177418941944</v>
      </c>
      <c r="F319" s="73">
        <f t="shared" si="245"/>
        <v>3163</v>
      </c>
      <c r="G319" s="62">
        <f t="shared" si="246"/>
        <v>4.6986600005766377E-2</v>
      </c>
      <c r="J319" s="62">
        <f>G319</f>
        <v>4.6986600005766377E-2</v>
      </c>
      <c r="O319" s="62">
        <f t="shared" ca="1" si="282"/>
        <v>0.11638500246799398</v>
      </c>
      <c r="P319" s="136"/>
      <c r="Q319" s="137">
        <f t="shared" si="247"/>
        <v>35794.83</v>
      </c>
      <c r="R319" s="62">
        <f>+(P319-G319)^2</f>
        <v>2.2077405801018851E-3</v>
      </c>
      <c r="S319" s="63">
        <v>1</v>
      </c>
      <c r="X319" s="138"/>
      <c r="Y319" s="73">
        <f t="shared" si="249"/>
        <v>6.4282482972014304E-2</v>
      </c>
      <c r="Z319" s="56">
        <f t="shared" si="250"/>
        <v>3163</v>
      </c>
      <c r="AA319" s="56">
        <f t="shared" si="251"/>
        <v>4.490876157043118E-2</v>
      </c>
      <c r="AB319" s="56">
        <f t="shared" si="252"/>
        <v>5.169883816101313E-2</v>
      </c>
      <c r="AC319" s="56">
        <f t="shared" si="253"/>
        <v>4.6986600005766377E-2</v>
      </c>
      <c r="AD319" s="56">
        <f t="shared" si="254"/>
        <v>2.077838435335197E-3</v>
      </c>
      <c r="AE319" s="140">
        <f t="shared" si="255"/>
        <v>4.3174125633562192E-6</v>
      </c>
      <c r="AF319" s="56">
        <f t="shared" si="256"/>
        <v>4.6986600005766377E-2</v>
      </c>
      <c r="AG319" s="69"/>
      <c r="AH319" s="56">
        <f t="shared" si="257"/>
        <v>-4.7122381552467561E-3</v>
      </c>
      <c r="AI319" s="56">
        <f t="shared" si="258"/>
        <v>1.1378238243119931</v>
      </c>
      <c r="AJ319" s="56">
        <f t="shared" si="259"/>
        <v>0.13769024428931553</v>
      </c>
      <c r="AK319" s="56">
        <f t="shared" si="260"/>
        <v>0.26543106225714624</v>
      </c>
      <c r="AL319" s="56">
        <f t="shared" si="261"/>
        <v>1.0918713046464255</v>
      </c>
      <c r="AM319" s="56">
        <f t="shared" si="262"/>
        <v>0.60752695503202869</v>
      </c>
      <c r="AN319" s="56">
        <f t="shared" si="280"/>
        <v>7.1226532933695585</v>
      </c>
      <c r="AO319" s="56">
        <f t="shared" si="280"/>
        <v>7.122640240824837</v>
      </c>
      <c r="AP319" s="56">
        <f t="shared" si="280"/>
        <v>7.1225748976143057</v>
      </c>
      <c r="AQ319" s="56">
        <f t="shared" si="280"/>
        <v>7.1222478501246345</v>
      </c>
      <c r="AR319" s="56">
        <f t="shared" si="280"/>
        <v>7.1206127397300527</v>
      </c>
      <c r="AS319" s="56">
        <f t="shared" si="280"/>
        <v>7.112481842336118</v>
      </c>
      <c r="AT319" s="56">
        <f t="shared" si="280"/>
        <v>7.0730671543155736</v>
      </c>
      <c r="AU319" s="56">
        <f t="shared" si="263"/>
        <v>6.9000540108749444</v>
      </c>
      <c r="AV319" s="56"/>
      <c r="AW319" s="56"/>
      <c r="AX319" s="56"/>
      <c r="AY319" s="56"/>
      <c r="AZ319" s="56">
        <f t="shared" si="264"/>
        <v>2.9914756758214533E-4</v>
      </c>
      <c r="BA319" s="56">
        <f t="shared" si="265"/>
        <v>1.9373721401583128E-2</v>
      </c>
      <c r="BB319" s="56">
        <f t="shared" si="266"/>
        <v>0.9768273630803298</v>
      </c>
      <c r="BC319" s="56">
        <f t="shared" si="267"/>
        <v>0.98498348623034826</v>
      </c>
      <c r="BD319" s="56">
        <f t="shared" si="268"/>
        <v>0.23887869075785961</v>
      </c>
      <c r="BE319" s="56">
        <f t="shared" si="269"/>
        <v>1.6674996307944931</v>
      </c>
      <c r="BF319" s="56">
        <f t="shared" si="270"/>
        <v>1.1016999301391697</v>
      </c>
      <c r="BG319" s="56">
        <f t="shared" si="281"/>
        <v>13.989783694488361</v>
      </c>
      <c r="BH319" s="56">
        <f t="shared" si="281"/>
        <v>13.989783693663187</v>
      </c>
      <c r="BI319" s="56">
        <f t="shared" si="281"/>
        <v>13.989783670249999</v>
      </c>
      <c r="BJ319" s="56">
        <f t="shared" si="281"/>
        <v>13.989783005935767</v>
      </c>
      <c r="BK319" s="56">
        <f t="shared" si="281"/>
        <v>13.989764158249987</v>
      </c>
      <c r="BL319" s="56">
        <f t="shared" si="281"/>
        <v>13.989230411705931</v>
      </c>
      <c r="BM319" s="56">
        <f t="shared" si="281"/>
        <v>13.974836925118648</v>
      </c>
      <c r="BN319" s="56">
        <f t="shared" si="271"/>
        <v>13.752385598124988</v>
      </c>
      <c r="BO319" s="56"/>
      <c r="BP319" s="56"/>
      <c r="BQ319" s="56"/>
      <c r="BR319" s="56"/>
      <c r="BS319" s="56"/>
      <c r="BT319" s="56"/>
      <c r="BU319" s="56"/>
      <c r="BV319" s="56"/>
      <c r="BW319" s="56"/>
      <c r="BX319" s="56"/>
      <c r="BY319" s="56"/>
      <c r="BZ319" s="56"/>
      <c r="CA319" s="56"/>
      <c r="CB319" s="56"/>
      <c r="CC319" s="56"/>
      <c r="CD319" s="56"/>
      <c r="CE319" s="56"/>
      <c r="CG319" s="56"/>
      <c r="CH319" s="56"/>
      <c r="CI319" s="56"/>
      <c r="CJ319" s="56"/>
      <c r="CK319" s="56"/>
      <c r="CL319" s="56"/>
      <c r="CM319" s="56"/>
      <c r="CN319" s="56"/>
      <c r="CO319" s="56"/>
      <c r="CP319" s="56"/>
      <c r="CQ319" s="56"/>
      <c r="CR319" s="56"/>
      <c r="CS319" s="56"/>
      <c r="CT319" s="56"/>
      <c r="CU319" s="56"/>
      <c r="CV319" s="56"/>
    </row>
    <row r="320" spans="1:100" s="62" customFormat="1" ht="12.95" customHeight="1" x14ac:dyDescent="0.2">
      <c r="A320" s="135" t="s">
        <v>126</v>
      </c>
      <c r="B320" s="57"/>
      <c r="C320" s="59">
        <v>50813.330099999999</v>
      </c>
      <c r="D320" s="59">
        <v>5.9999999999999995E-4</v>
      </c>
      <c r="E320" s="62">
        <f t="shared" si="244"/>
        <v>3163.0177796536695</v>
      </c>
      <c r="F320" s="73">
        <f t="shared" si="245"/>
        <v>3163</v>
      </c>
      <c r="G320" s="62">
        <f t="shared" si="246"/>
        <v>4.7086600003240164E-2</v>
      </c>
      <c r="J320" s="62">
        <f>G320</f>
        <v>4.7086600003240164E-2</v>
      </c>
      <c r="O320" s="62">
        <f t="shared" ca="1" si="282"/>
        <v>0.11638500246799398</v>
      </c>
      <c r="P320" s="136"/>
      <c r="Q320" s="137">
        <f t="shared" si="247"/>
        <v>35794.830099999999</v>
      </c>
      <c r="R320" s="62">
        <f>+(P320-G320)^2</f>
        <v>2.2171478998651364E-3</v>
      </c>
      <c r="S320" s="63">
        <v>1</v>
      </c>
      <c r="X320" s="138"/>
      <c r="Y320" s="73">
        <f t="shared" si="249"/>
        <v>6.4282482972014304E-2</v>
      </c>
      <c r="Z320" s="56">
        <f t="shared" si="250"/>
        <v>3163</v>
      </c>
      <c r="AA320" s="56">
        <f t="shared" si="251"/>
        <v>4.490876157043118E-2</v>
      </c>
      <c r="AB320" s="56">
        <f t="shared" si="252"/>
        <v>5.1798838158486918E-2</v>
      </c>
      <c r="AC320" s="56">
        <f t="shared" si="253"/>
        <v>4.7086600003240164E-2</v>
      </c>
      <c r="AD320" s="56">
        <f t="shared" si="254"/>
        <v>2.1778384328089845E-3</v>
      </c>
      <c r="AE320" s="140">
        <f t="shared" si="255"/>
        <v>4.7429802394198939E-6</v>
      </c>
      <c r="AF320" s="56">
        <f t="shared" si="256"/>
        <v>4.7086600003240164E-2</v>
      </c>
      <c r="AG320" s="69"/>
      <c r="AH320" s="56">
        <f t="shared" si="257"/>
        <v>-4.7122381552467561E-3</v>
      </c>
      <c r="AI320" s="56">
        <f t="shared" si="258"/>
        <v>1.1378238243119931</v>
      </c>
      <c r="AJ320" s="56">
        <f t="shared" si="259"/>
        <v>0.13769024428931553</v>
      </c>
      <c r="AK320" s="56">
        <f t="shared" si="260"/>
        <v>0.26543106225714624</v>
      </c>
      <c r="AL320" s="56">
        <f t="shared" si="261"/>
        <v>1.0918713046464255</v>
      </c>
      <c r="AM320" s="56">
        <f t="shared" si="262"/>
        <v>0.60752695503202869</v>
      </c>
      <c r="AN320" s="56">
        <f t="shared" si="280"/>
        <v>7.1226532933695585</v>
      </c>
      <c r="AO320" s="56">
        <f t="shared" si="280"/>
        <v>7.122640240824837</v>
      </c>
      <c r="AP320" s="56">
        <f t="shared" si="280"/>
        <v>7.1225748976143057</v>
      </c>
      <c r="AQ320" s="56">
        <f t="shared" si="280"/>
        <v>7.1222478501246345</v>
      </c>
      <c r="AR320" s="56">
        <f t="shared" si="280"/>
        <v>7.1206127397300527</v>
      </c>
      <c r="AS320" s="56">
        <f t="shared" si="280"/>
        <v>7.112481842336118</v>
      </c>
      <c r="AT320" s="56">
        <f t="shared" si="280"/>
        <v>7.0730671543155736</v>
      </c>
      <c r="AU320" s="56">
        <f t="shared" si="263"/>
        <v>6.9000540108749444</v>
      </c>
      <c r="AV320" s="56"/>
      <c r="AW320" s="56"/>
      <c r="AX320" s="56"/>
      <c r="AY320" s="56"/>
      <c r="AZ320" s="56">
        <f t="shared" si="264"/>
        <v>2.9569839107577663E-4</v>
      </c>
      <c r="BA320" s="56">
        <f t="shared" si="265"/>
        <v>1.9373721401583128E-2</v>
      </c>
      <c r="BB320" s="56">
        <f t="shared" si="266"/>
        <v>0.9768273630803298</v>
      </c>
      <c r="BC320" s="56">
        <f t="shared" si="267"/>
        <v>0.98498348623034826</v>
      </c>
      <c r="BD320" s="56">
        <f t="shared" si="268"/>
        <v>0.23887869075785961</v>
      </c>
      <c r="BE320" s="56">
        <f t="shared" si="269"/>
        <v>1.6674996307944931</v>
      </c>
      <c r="BF320" s="56">
        <f t="shared" si="270"/>
        <v>1.1016999301391697</v>
      </c>
      <c r="BG320" s="56">
        <f t="shared" si="281"/>
        <v>13.989783694488361</v>
      </c>
      <c r="BH320" s="56">
        <f t="shared" si="281"/>
        <v>13.989783693663187</v>
      </c>
      <c r="BI320" s="56">
        <f t="shared" si="281"/>
        <v>13.989783670249999</v>
      </c>
      <c r="BJ320" s="56">
        <f t="shared" si="281"/>
        <v>13.989783005935767</v>
      </c>
      <c r="BK320" s="56">
        <f t="shared" si="281"/>
        <v>13.989764158249987</v>
      </c>
      <c r="BL320" s="56">
        <f t="shared" si="281"/>
        <v>13.989230411705931</v>
      </c>
      <c r="BM320" s="56">
        <f t="shared" si="281"/>
        <v>13.974836925118648</v>
      </c>
      <c r="BN320" s="56">
        <f t="shared" si="271"/>
        <v>13.752385598124988</v>
      </c>
      <c r="BO320" s="56"/>
      <c r="BP320" s="56"/>
      <c r="BQ320" s="56"/>
      <c r="BR320" s="56"/>
      <c r="BS320" s="56"/>
      <c r="BT320" s="56"/>
      <c r="BU320" s="56"/>
      <c r="BV320" s="56"/>
      <c r="BW320" s="56"/>
      <c r="BX320" s="56"/>
      <c r="BY320" s="56"/>
      <c r="BZ320" s="56"/>
      <c r="CA320" s="56"/>
      <c r="CB320" s="56"/>
      <c r="CC320" s="56"/>
      <c r="CD320" s="56"/>
      <c r="CE320" s="56"/>
      <c r="CG320" s="56"/>
      <c r="CH320" s="56"/>
      <c r="CI320" s="56"/>
      <c r="CJ320" s="56"/>
      <c r="CK320" s="56"/>
      <c r="CL320" s="56"/>
      <c r="CM320" s="56"/>
      <c r="CN320" s="56"/>
      <c r="CO320" s="56"/>
      <c r="CP320" s="56"/>
      <c r="CQ320" s="56"/>
      <c r="CR320" s="56"/>
      <c r="CS320" s="56"/>
      <c r="CT320" s="56"/>
      <c r="CU320" s="56"/>
      <c r="CV320" s="56"/>
    </row>
    <row r="321" spans="1:100" s="62" customFormat="1" ht="12.95" customHeight="1" x14ac:dyDescent="0.2">
      <c r="A321" s="59" t="s">
        <v>193</v>
      </c>
      <c r="B321" s="62" t="s">
        <v>131</v>
      </c>
      <c r="C321" s="59">
        <v>50839.811999999998</v>
      </c>
      <c r="D321" s="59" t="s">
        <v>150</v>
      </c>
      <c r="E321" s="62">
        <f t="shared" si="244"/>
        <v>3173.0172064648159</v>
      </c>
      <c r="F321" s="73">
        <f t="shared" si="245"/>
        <v>3173</v>
      </c>
      <c r="G321" s="62">
        <f t="shared" si="246"/>
        <v>4.556859999865992E-2</v>
      </c>
      <c r="I321" s="62">
        <f t="shared" ref="I321:I326" si="283">G321</f>
        <v>4.556859999865992E-2</v>
      </c>
      <c r="O321" s="62">
        <f t="shared" ca="1" si="282"/>
        <v>0.11628228893269493</v>
      </c>
      <c r="P321" s="136"/>
      <c r="Q321" s="137">
        <f t="shared" si="247"/>
        <v>35821.311999999998</v>
      </c>
      <c r="S321" s="63">
        <v>0.1</v>
      </c>
      <c r="X321" s="138"/>
      <c r="Y321" s="73">
        <f t="shared" si="249"/>
        <v>6.4705028128050915E-2</v>
      </c>
      <c r="Z321" s="56">
        <f t="shared" si="250"/>
        <v>3173</v>
      </c>
      <c r="AA321" s="56">
        <f t="shared" si="251"/>
        <v>4.5309039880231348E-2</v>
      </c>
      <c r="AB321" s="56">
        <f t="shared" si="252"/>
        <v>5.0016199497079368E-2</v>
      </c>
      <c r="AC321" s="56">
        <f t="shared" si="253"/>
        <v>4.556859999865992E-2</v>
      </c>
      <c r="AD321" s="56">
        <f t="shared" si="254"/>
        <v>2.5956011842857146E-4</v>
      </c>
      <c r="AE321" s="140">
        <f t="shared" si="255"/>
        <v>6.7371455078654051E-9</v>
      </c>
      <c r="AF321" s="56">
        <f t="shared" si="256"/>
        <v>4.556859999865992E-2</v>
      </c>
      <c r="AG321" s="69"/>
      <c r="AH321" s="56">
        <f t="shared" si="257"/>
        <v>-4.4475994984194463E-3</v>
      </c>
      <c r="AI321" s="56">
        <f t="shared" si="258"/>
        <v>1.1353858072878882</v>
      </c>
      <c r="AJ321" s="56">
        <f t="shared" si="259"/>
        <v>0.14676050913617281</v>
      </c>
      <c r="AK321" s="56">
        <f t="shared" si="260"/>
        <v>0.26668284261261904</v>
      </c>
      <c r="AL321" s="56">
        <f t="shared" si="261"/>
        <v>1.1010347560878557</v>
      </c>
      <c r="AM321" s="56">
        <f t="shared" si="262"/>
        <v>0.61381729864746781</v>
      </c>
      <c r="AN321" s="56">
        <f t="shared" ref="AN321:AT330" si="284">$AU321+$AB$7*SIN(AO321)</f>
        <v>7.1303463958346844</v>
      </c>
      <c r="AO321" s="56">
        <f t="shared" si="284"/>
        <v>7.1303338548080033</v>
      </c>
      <c r="AP321" s="56">
        <f t="shared" si="284"/>
        <v>7.1302705274788716</v>
      </c>
      <c r="AQ321" s="56">
        <f t="shared" si="284"/>
        <v>7.1299508182748497</v>
      </c>
      <c r="AR321" s="56">
        <f t="shared" si="284"/>
        <v>7.1283385214449204</v>
      </c>
      <c r="AS321" s="56">
        <f t="shared" si="284"/>
        <v>7.120251854181407</v>
      </c>
      <c r="AT321" s="56">
        <f t="shared" si="284"/>
        <v>7.0807302903304983</v>
      </c>
      <c r="AU321" s="56">
        <f t="shared" si="263"/>
        <v>6.9062169449699935</v>
      </c>
      <c r="AV321" s="56"/>
      <c r="AW321" s="56"/>
      <c r="AX321" s="56"/>
      <c r="AY321" s="56"/>
      <c r="AZ321" s="56">
        <f t="shared" si="264"/>
        <v>3.6620288155134694E-5</v>
      </c>
      <c r="BA321" s="56">
        <f t="shared" si="265"/>
        <v>1.9395988247819566E-2</v>
      </c>
      <c r="BB321" s="56">
        <f t="shared" si="266"/>
        <v>0.97212536768881752</v>
      </c>
      <c r="BC321" s="56">
        <f t="shared" si="267"/>
        <v>0.98139069060793571</v>
      </c>
      <c r="BD321" s="56">
        <f t="shared" si="268"/>
        <v>0.23837576402293162</v>
      </c>
      <c r="BE321" s="56">
        <f t="shared" si="269"/>
        <v>1.6872033474160792</v>
      </c>
      <c r="BF321" s="56">
        <f t="shared" si="270"/>
        <v>1.1237494441146838</v>
      </c>
      <c r="BG321" s="56">
        <f t="shared" ref="BG321:BM330" si="285">$BN321+$BB$7*SIN(BH321)</f>
        <v>14.009412582257458</v>
      </c>
      <c r="BH321" s="56">
        <f t="shared" si="285"/>
        <v>14.009412581876429</v>
      </c>
      <c r="BI321" s="56">
        <f t="shared" si="285"/>
        <v>14.009412569415478</v>
      </c>
      <c r="BJ321" s="56">
        <f t="shared" si="285"/>
        <v>14.009412161898686</v>
      </c>
      <c r="BK321" s="56">
        <f t="shared" si="285"/>
        <v>14.009398835383406</v>
      </c>
      <c r="BL321" s="56">
        <f t="shared" si="285"/>
        <v>14.008963794111331</v>
      </c>
      <c r="BM321" s="56">
        <f t="shared" si="285"/>
        <v>13.995489688216612</v>
      </c>
      <c r="BN321" s="56">
        <f t="shared" si="271"/>
        <v>13.771368461056021</v>
      </c>
      <c r="BO321" s="56"/>
      <c r="BP321" s="56"/>
      <c r="BQ321" s="56"/>
      <c r="BR321" s="56"/>
      <c r="BS321" s="56"/>
      <c r="BT321" s="56"/>
      <c r="BU321" s="56"/>
      <c r="BV321" s="56"/>
      <c r="BW321" s="56"/>
      <c r="BX321" s="56"/>
      <c r="BY321" s="56"/>
      <c r="BZ321" s="56"/>
      <c r="CA321" s="56"/>
      <c r="CB321" s="56"/>
      <c r="CC321" s="56"/>
      <c r="CD321" s="56"/>
      <c r="CE321" s="56"/>
      <c r="CG321" s="56"/>
      <c r="CH321" s="56"/>
      <c r="CI321" s="56"/>
      <c r="CJ321" s="56"/>
      <c r="CK321" s="56"/>
      <c r="CL321" s="56"/>
      <c r="CM321" s="56"/>
      <c r="CN321" s="56"/>
      <c r="CO321" s="56"/>
      <c r="CP321" s="56"/>
      <c r="CQ321" s="56"/>
      <c r="CR321" s="56"/>
      <c r="CS321" s="56"/>
      <c r="CT321" s="56"/>
      <c r="CU321" s="56"/>
      <c r="CV321" s="56"/>
    </row>
    <row r="322" spans="1:100" s="62" customFormat="1" ht="12.95" customHeight="1" x14ac:dyDescent="0.2">
      <c r="A322" s="59" t="s">
        <v>193</v>
      </c>
      <c r="B322" s="62" t="s">
        <v>131</v>
      </c>
      <c r="C322" s="59">
        <v>51080.815999999999</v>
      </c>
      <c r="D322" s="59" t="s">
        <v>150</v>
      </c>
      <c r="E322" s="62">
        <f t="shared" si="244"/>
        <v>3264.019055244305</v>
      </c>
      <c r="F322" s="73">
        <f t="shared" si="245"/>
        <v>3264</v>
      </c>
      <c r="G322" s="62">
        <f t="shared" si="246"/>
        <v>5.0464799998735543E-2</v>
      </c>
      <c r="I322" s="62">
        <f t="shared" si="283"/>
        <v>5.0464799998735543E-2</v>
      </c>
      <c r="O322" s="62">
        <f t="shared" ca="1" si="282"/>
        <v>0.11534759576147374</v>
      </c>
      <c r="P322" s="136"/>
      <c r="Q322" s="137">
        <f t="shared" si="247"/>
        <v>36062.315999999999</v>
      </c>
      <c r="S322" s="63">
        <v>0.1</v>
      </c>
      <c r="X322" s="138"/>
      <c r="Y322" s="73">
        <f t="shared" si="249"/>
        <v>6.8208509154770378E-2</v>
      </c>
      <c r="Z322" s="56">
        <f t="shared" si="250"/>
        <v>3264</v>
      </c>
      <c r="AA322" s="56">
        <f t="shared" si="251"/>
        <v>4.8943018459436265E-2</v>
      </c>
      <c r="AB322" s="56">
        <f t="shared" si="252"/>
        <v>5.2520326128416485E-2</v>
      </c>
      <c r="AC322" s="56">
        <f t="shared" si="253"/>
        <v>5.0464799998735543E-2</v>
      </c>
      <c r="AD322" s="56">
        <f t="shared" si="254"/>
        <v>1.5217815392992787E-3</v>
      </c>
      <c r="AE322" s="140">
        <f t="shared" si="255"/>
        <v>2.3158190533520819E-7</v>
      </c>
      <c r="AF322" s="56">
        <f t="shared" si="256"/>
        <v>5.0464799998735543E-2</v>
      </c>
      <c r="AG322" s="69"/>
      <c r="AH322" s="56">
        <f t="shared" si="257"/>
        <v>-2.0555261296809407E-3</v>
      </c>
      <c r="AI322" s="56">
        <f t="shared" si="258"/>
        <v>1.1132002321007679</v>
      </c>
      <c r="AJ322" s="56">
        <f t="shared" si="259"/>
        <v>0.22689171346419559</v>
      </c>
      <c r="AK322" s="56">
        <f t="shared" si="260"/>
        <v>0.27682984450971398</v>
      </c>
      <c r="AL322" s="56">
        <f t="shared" si="261"/>
        <v>1.1826272056945955</v>
      </c>
      <c r="AM322" s="56">
        <f t="shared" si="262"/>
        <v>0.67145981880831296</v>
      </c>
      <c r="AN322" s="56">
        <f t="shared" si="284"/>
        <v>7.1995948407414598</v>
      </c>
      <c r="AO322" s="56">
        <f t="shared" si="284"/>
        <v>7.1995864366094224</v>
      </c>
      <c r="AP322" s="56">
        <f t="shared" si="284"/>
        <v>7.1995402726288047</v>
      </c>
      <c r="AQ322" s="56">
        <f t="shared" si="284"/>
        <v>7.1992867429405543</v>
      </c>
      <c r="AR322" s="56">
        <f t="shared" si="284"/>
        <v>7.1978958633412526</v>
      </c>
      <c r="AS322" s="56">
        <f t="shared" si="284"/>
        <v>7.190309612090271</v>
      </c>
      <c r="AT322" s="56">
        <f t="shared" si="284"/>
        <v>7.150153242151446</v>
      </c>
      <c r="AU322" s="56">
        <f t="shared" si="263"/>
        <v>6.9622996452349426</v>
      </c>
      <c r="AV322" s="56"/>
      <c r="AW322" s="56"/>
      <c r="AX322" s="56"/>
      <c r="AY322" s="56"/>
      <c r="AZ322" s="56">
        <f t="shared" si="264"/>
        <v>3.1483921461395431E-5</v>
      </c>
      <c r="BA322" s="56">
        <f t="shared" si="265"/>
        <v>1.9265490695334109E-2</v>
      </c>
      <c r="BB322" s="56">
        <f t="shared" si="266"/>
        <v>0.93196192147292267</v>
      </c>
      <c r="BC322" s="56">
        <f t="shared" si="267"/>
        <v>0.93439183905867784</v>
      </c>
      <c r="BD322" s="56">
        <f t="shared" si="268"/>
        <v>0.2301539047471132</v>
      </c>
      <c r="BE322" s="56">
        <f t="shared" si="269"/>
        <v>1.8582298692742334</v>
      </c>
      <c r="BF322" s="56">
        <f t="shared" si="270"/>
        <v>1.3384004015293209</v>
      </c>
      <c r="BG322" s="56">
        <f t="shared" si="285"/>
        <v>14.183851032694641</v>
      </c>
      <c r="BH322" s="56">
        <f t="shared" si="285"/>
        <v>14.183851032695356</v>
      </c>
      <c r="BI322" s="56">
        <f t="shared" si="285"/>
        <v>14.183851032631543</v>
      </c>
      <c r="BJ322" s="56">
        <f t="shared" si="285"/>
        <v>14.183851038329161</v>
      </c>
      <c r="BK322" s="56">
        <f t="shared" si="285"/>
        <v>14.183850529615645</v>
      </c>
      <c r="BL322" s="56">
        <f t="shared" si="285"/>
        <v>14.183895928438726</v>
      </c>
      <c r="BM322" s="56">
        <f t="shared" si="285"/>
        <v>14.179653985587287</v>
      </c>
      <c r="BN322" s="56">
        <f t="shared" si="271"/>
        <v>13.94411251372842</v>
      </c>
      <c r="BO322" s="56"/>
      <c r="BP322" s="56"/>
      <c r="BQ322" s="56"/>
      <c r="BR322" s="56"/>
      <c r="BS322" s="56"/>
      <c r="BT322" s="56"/>
      <c r="BU322" s="56"/>
      <c r="BV322" s="56"/>
      <c r="BW322" s="56"/>
      <c r="BX322" s="56"/>
      <c r="BY322" s="56"/>
      <c r="BZ322" s="56"/>
      <c r="CA322" s="56"/>
      <c r="CB322" s="56"/>
      <c r="CC322" s="56"/>
      <c r="CD322" s="56"/>
      <c r="CE322" s="56"/>
      <c r="CG322" s="56"/>
      <c r="CH322" s="56"/>
      <c r="CI322" s="56"/>
      <c r="CJ322" s="56"/>
      <c r="CK322" s="56"/>
      <c r="CL322" s="56"/>
      <c r="CM322" s="56"/>
      <c r="CN322" s="56"/>
      <c r="CO322" s="56"/>
      <c r="CP322" s="56"/>
      <c r="CQ322" s="56"/>
      <c r="CR322" s="56"/>
      <c r="CS322" s="56"/>
      <c r="CT322" s="56"/>
      <c r="CU322" s="56"/>
      <c r="CV322" s="56"/>
    </row>
    <row r="323" spans="1:100" s="62" customFormat="1" ht="12.95" customHeight="1" x14ac:dyDescent="0.2">
      <c r="A323" s="59" t="s">
        <v>193</v>
      </c>
      <c r="B323" s="62" t="s">
        <v>131</v>
      </c>
      <c r="C323" s="59">
        <v>51157.618000000002</v>
      </c>
      <c r="D323" s="59" t="s">
        <v>150</v>
      </c>
      <c r="E323" s="62">
        <f t="shared" si="244"/>
        <v>3293.0190883971268</v>
      </c>
      <c r="F323" s="73">
        <f t="shared" si="245"/>
        <v>3293</v>
      </c>
      <c r="G323" s="62">
        <f t="shared" si="246"/>
        <v>5.0552600005175918E-2</v>
      </c>
      <c r="I323" s="62">
        <f t="shared" si="283"/>
        <v>5.0552600005175918E-2</v>
      </c>
      <c r="O323" s="62">
        <f t="shared" ca="1" si="282"/>
        <v>0.11504972650910653</v>
      </c>
      <c r="P323" s="136"/>
      <c r="Q323" s="137">
        <f t="shared" si="247"/>
        <v>36139.118000000002</v>
      </c>
      <c r="S323" s="63">
        <v>0.1</v>
      </c>
      <c r="X323" s="138"/>
      <c r="Y323" s="73">
        <f t="shared" si="249"/>
        <v>6.9202214445852089E-2</v>
      </c>
      <c r="Z323" s="56">
        <f t="shared" si="250"/>
        <v>3293</v>
      </c>
      <c r="AA323" s="56">
        <f t="shared" si="251"/>
        <v>5.0096640013353712E-2</v>
      </c>
      <c r="AB323" s="56">
        <f t="shared" si="252"/>
        <v>5.1853148250130439E-2</v>
      </c>
      <c r="AC323" s="56">
        <f t="shared" si="253"/>
        <v>5.0552600005175918E-2</v>
      </c>
      <c r="AD323" s="56">
        <f t="shared" si="254"/>
        <v>4.5595999182220653E-4</v>
      </c>
      <c r="AE323" s="140">
        <f t="shared" si="255"/>
        <v>2.0789951414250668E-8</v>
      </c>
      <c r="AF323" s="56">
        <f t="shared" si="256"/>
        <v>5.0552600005175918E-2</v>
      </c>
      <c r="AG323" s="69"/>
      <c r="AH323" s="56">
        <f t="shared" si="257"/>
        <v>-1.3005482449545238E-3</v>
      </c>
      <c r="AI323" s="56">
        <f t="shared" si="258"/>
        <v>1.1061526868421654</v>
      </c>
      <c r="AJ323" s="56">
        <f t="shared" si="259"/>
        <v>0.25148527619042471</v>
      </c>
      <c r="AK323" s="56">
        <f t="shared" si="260"/>
        <v>0.27960805144904061</v>
      </c>
      <c r="AL323" s="56">
        <f t="shared" si="261"/>
        <v>1.207956783368366</v>
      </c>
      <c r="AM323" s="56">
        <f t="shared" si="262"/>
        <v>0.68999322978719824</v>
      </c>
      <c r="AN323" s="56">
        <f t="shared" si="284"/>
        <v>7.2213760940135119</v>
      </c>
      <c r="AO323" s="56">
        <f t="shared" si="284"/>
        <v>7.2213688023227443</v>
      </c>
      <c r="AP323" s="56">
        <f t="shared" si="284"/>
        <v>7.2213275684553571</v>
      </c>
      <c r="AQ323" s="56">
        <f t="shared" si="284"/>
        <v>7.2210944381952054</v>
      </c>
      <c r="AR323" s="56">
        <f t="shared" si="284"/>
        <v>7.2197777445711209</v>
      </c>
      <c r="AS323" s="56">
        <f t="shared" si="284"/>
        <v>7.2123849469832706</v>
      </c>
      <c r="AT323" s="56">
        <f t="shared" si="284"/>
        <v>7.1721548748938853</v>
      </c>
      <c r="AU323" s="56">
        <f t="shared" si="263"/>
        <v>6.9801721541105852</v>
      </c>
      <c r="AV323" s="56"/>
      <c r="AW323" s="56"/>
      <c r="AX323" s="56"/>
      <c r="AY323" s="56"/>
      <c r="AZ323" s="56">
        <f t="shared" si="264"/>
        <v>3.4780811878587731E-5</v>
      </c>
      <c r="BA323" s="56">
        <f t="shared" si="265"/>
        <v>1.9105574432498381E-2</v>
      </c>
      <c r="BB323" s="56">
        <f t="shared" si="266"/>
        <v>0.92018144821213355</v>
      </c>
      <c r="BC323" s="56">
        <f t="shared" si="267"/>
        <v>0.91477335104269009</v>
      </c>
      <c r="BD323" s="56">
        <f t="shared" si="268"/>
        <v>0.22633823978834791</v>
      </c>
      <c r="BE323" s="56">
        <f t="shared" si="269"/>
        <v>1.9098314544220194</v>
      </c>
      <c r="BF323" s="56">
        <f t="shared" si="270"/>
        <v>1.4130115710316262</v>
      </c>
      <c r="BG323" s="56">
        <f t="shared" si="285"/>
        <v>14.23794509892064</v>
      </c>
      <c r="BH323" s="56">
        <f t="shared" si="285"/>
        <v>14.237945098929538</v>
      </c>
      <c r="BI323" s="56">
        <f t="shared" si="285"/>
        <v>14.237945098561015</v>
      </c>
      <c r="BJ323" s="56">
        <f t="shared" si="285"/>
        <v>14.237945113823423</v>
      </c>
      <c r="BK323" s="56">
        <f t="shared" si="285"/>
        <v>14.237944481728796</v>
      </c>
      <c r="BL323" s="56">
        <f t="shared" si="285"/>
        <v>14.237970656703485</v>
      </c>
      <c r="BM323" s="56">
        <f t="shared" si="285"/>
        <v>14.236881024479956</v>
      </c>
      <c r="BN323" s="56">
        <f t="shared" si="271"/>
        <v>13.999162816228417</v>
      </c>
      <c r="BO323" s="56"/>
      <c r="BP323" s="56"/>
      <c r="BQ323" s="56"/>
      <c r="BR323" s="56"/>
      <c r="BS323" s="56"/>
      <c r="BT323" s="56"/>
      <c r="BU323" s="56"/>
      <c r="BV323" s="56"/>
      <c r="BW323" s="56"/>
      <c r="BX323" s="56"/>
      <c r="BY323" s="56"/>
      <c r="BZ323" s="56"/>
      <c r="CA323" s="56"/>
      <c r="CB323" s="56"/>
      <c r="CC323" s="56"/>
      <c r="CD323" s="56"/>
      <c r="CE323" s="56"/>
      <c r="CG323" s="56"/>
      <c r="CH323" s="56"/>
      <c r="CI323" s="56"/>
      <c r="CJ323" s="56"/>
      <c r="CK323" s="56"/>
      <c r="CL323" s="56"/>
      <c r="CM323" s="56"/>
      <c r="CN323" s="56"/>
      <c r="CO323" s="56"/>
      <c r="CP323" s="56"/>
      <c r="CQ323" s="56"/>
      <c r="CR323" s="56"/>
      <c r="CS323" s="56"/>
      <c r="CT323" s="56"/>
      <c r="CU323" s="56"/>
      <c r="CV323" s="56"/>
    </row>
    <row r="324" spans="1:100" s="62" customFormat="1" ht="12.95" customHeight="1" x14ac:dyDescent="0.2">
      <c r="A324" s="59" t="s">
        <v>194</v>
      </c>
      <c r="B324" s="62" t="s">
        <v>131</v>
      </c>
      <c r="C324" s="59">
        <v>51197.343000000001</v>
      </c>
      <c r="D324" s="59" t="s">
        <v>150</v>
      </c>
      <c r="E324" s="62">
        <f t="shared" si="244"/>
        <v>3308.0190404425912</v>
      </c>
      <c r="F324" s="73">
        <f t="shared" si="245"/>
        <v>3308</v>
      </c>
      <c r="G324" s="62">
        <f t="shared" si="246"/>
        <v>5.0425600005837623E-2</v>
      </c>
      <c r="I324" s="62">
        <f t="shared" si="283"/>
        <v>5.0425600005837623E-2</v>
      </c>
      <c r="O324" s="62">
        <f t="shared" ca="1" si="282"/>
        <v>0.11489565620615799</v>
      </c>
      <c r="P324" s="136"/>
      <c r="Q324" s="137">
        <f t="shared" si="247"/>
        <v>36178.843000000001</v>
      </c>
      <c r="S324" s="63">
        <v>0.1</v>
      </c>
      <c r="X324" s="138"/>
      <c r="Y324" s="73">
        <f t="shared" si="249"/>
        <v>6.9694225956016945E-2</v>
      </c>
      <c r="Z324" s="56">
        <f t="shared" si="250"/>
        <v>3308</v>
      </c>
      <c r="AA324" s="56">
        <f t="shared" si="251"/>
        <v>5.0692268494863517E-2</v>
      </c>
      <c r="AB324" s="56">
        <f t="shared" si="252"/>
        <v>5.1337259399371941E-2</v>
      </c>
      <c r="AC324" s="56">
        <f t="shared" si="253"/>
        <v>5.0425600005837623E-2</v>
      </c>
      <c r="AD324" s="56">
        <f t="shared" si="254"/>
        <v>-2.6666848902589385E-4</v>
      </c>
      <c r="AE324" s="140">
        <f t="shared" si="255"/>
        <v>7.1112083039353277E-9</v>
      </c>
      <c r="AF324" s="56">
        <f t="shared" si="256"/>
        <v>5.0425600005837623E-2</v>
      </c>
      <c r="AG324" s="69"/>
      <c r="AH324" s="56">
        <f t="shared" si="257"/>
        <v>-9.1165939353431776E-4</v>
      </c>
      <c r="AI324" s="56">
        <f t="shared" si="258"/>
        <v>1.1025157592963295</v>
      </c>
      <c r="AJ324" s="56">
        <f t="shared" si="259"/>
        <v>0.2640223697842124</v>
      </c>
      <c r="AK324" s="56">
        <f t="shared" si="260"/>
        <v>0.28096187366765119</v>
      </c>
      <c r="AL324" s="56">
        <f t="shared" si="261"/>
        <v>1.2209324224615867</v>
      </c>
      <c r="AM324" s="56">
        <f t="shared" si="262"/>
        <v>0.69961303814545295</v>
      </c>
      <c r="AN324" s="56">
        <f t="shared" si="284"/>
        <v>7.2325880185984257</v>
      </c>
      <c r="AO324" s="56">
        <f t="shared" si="284"/>
        <v>7.2325812627016477</v>
      </c>
      <c r="AP324" s="56">
        <f t="shared" si="284"/>
        <v>7.2325424628278219</v>
      </c>
      <c r="AQ324" s="56">
        <f t="shared" si="284"/>
        <v>7.2323196714885851</v>
      </c>
      <c r="AR324" s="56">
        <f t="shared" si="284"/>
        <v>7.231041727839524</v>
      </c>
      <c r="AS324" s="56">
        <f t="shared" si="284"/>
        <v>7.2237547878471728</v>
      </c>
      <c r="AT324" s="56">
        <f t="shared" si="284"/>
        <v>7.1835110498331716</v>
      </c>
      <c r="AU324" s="56">
        <f t="shared" si="263"/>
        <v>6.9894165552531593</v>
      </c>
      <c r="AV324" s="56"/>
      <c r="AW324" s="56"/>
      <c r="AX324" s="56"/>
      <c r="AY324" s="56"/>
      <c r="AZ324" s="56">
        <f t="shared" si="264"/>
        <v>3.7127994600792383E-5</v>
      </c>
      <c r="BA324" s="56">
        <f t="shared" si="265"/>
        <v>1.9001957461153424E-2</v>
      </c>
      <c r="BB324" s="56">
        <f t="shared" si="266"/>
        <v>0.91428286093214273</v>
      </c>
      <c r="BC324" s="56">
        <f t="shared" si="267"/>
        <v>0.903883156524252</v>
      </c>
      <c r="BD324" s="56">
        <f t="shared" si="268"/>
        <v>0.22417085463998576</v>
      </c>
      <c r="BE324" s="56">
        <f t="shared" si="269"/>
        <v>1.9360162765313074</v>
      </c>
      <c r="BF324" s="56">
        <f t="shared" si="270"/>
        <v>1.4529861145016059</v>
      </c>
      <c r="BG324" s="56">
        <f t="shared" si="285"/>
        <v>14.265658621532531</v>
      </c>
      <c r="BH324" s="56">
        <f t="shared" si="285"/>
        <v>14.265658621517179</v>
      </c>
      <c r="BI324" s="56">
        <f t="shared" si="285"/>
        <v>14.265658622016343</v>
      </c>
      <c r="BJ324" s="56">
        <f t="shared" si="285"/>
        <v>14.265658605785081</v>
      </c>
      <c r="BK324" s="56">
        <f t="shared" si="285"/>
        <v>14.2656591335748</v>
      </c>
      <c r="BL324" s="56">
        <f t="shared" si="285"/>
        <v>14.26564197040487</v>
      </c>
      <c r="BM324" s="56">
        <f t="shared" si="285"/>
        <v>14.266198935224674</v>
      </c>
      <c r="BN324" s="56">
        <f t="shared" si="271"/>
        <v>14.027637110624966</v>
      </c>
      <c r="BO324" s="56"/>
      <c r="BP324" s="56"/>
      <c r="BQ324" s="56"/>
      <c r="BR324" s="56"/>
      <c r="BS324" s="56"/>
      <c r="BT324" s="56"/>
      <c r="BU324" s="56"/>
      <c r="BV324" s="56"/>
      <c r="BW324" s="56"/>
      <c r="BX324" s="56"/>
      <c r="BY324" s="56"/>
      <c r="BZ324" s="56"/>
      <c r="CA324" s="56"/>
      <c r="CB324" s="56"/>
      <c r="CC324" s="56"/>
      <c r="CD324" s="56"/>
      <c r="CE324" s="56"/>
      <c r="CG324" s="56"/>
      <c r="CH324" s="56"/>
      <c r="CI324" s="56"/>
      <c r="CJ324" s="56"/>
      <c r="CK324" s="56"/>
      <c r="CL324" s="56"/>
      <c r="CM324" s="56"/>
      <c r="CN324" s="56"/>
      <c r="CO324" s="56"/>
      <c r="CP324" s="56"/>
      <c r="CQ324" s="56"/>
      <c r="CR324" s="56"/>
      <c r="CS324" s="56"/>
      <c r="CT324" s="56"/>
      <c r="CU324" s="56"/>
      <c r="CV324" s="56"/>
    </row>
    <row r="325" spans="1:100" s="62" customFormat="1" ht="12.95" customHeight="1" x14ac:dyDescent="0.2">
      <c r="A325" s="59" t="s">
        <v>193</v>
      </c>
      <c r="B325" s="62" t="s">
        <v>131</v>
      </c>
      <c r="C325" s="59">
        <v>51480.737000000001</v>
      </c>
      <c r="D325" s="59" t="s">
        <v>150</v>
      </c>
      <c r="E325" s="62">
        <f t="shared" si="244"/>
        <v>3415.0271313166618</v>
      </c>
      <c r="F325" s="73">
        <f t="shared" si="245"/>
        <v>3415</v>
      </c>
      <c r="G325" s="62">
        <f t="shared" si="246"/>
        <v>7.185300000855932E-2</v>
      </c>
      <c r="I325" s="62">
        <f t="shared" si="283"/>
        <v>7.185300000855932E-2</v>
      </c>
      <c r="O325" s="62">
        <f t="shared" ca="1" si="282"/>
        <v>0.11379662137845832</v>
      </c>
      <c r="P325" s="136"/>
      <c r="Q325" s="137">
        <f t="shared" si="247"/>
        <v>36462.237000000001</v>
      </c>
      <c r="S325" s="63">
        <v>0.1</v>
      </c>
      <c r="X325" s="138"/>
      <c r="Y325" s="73">
        <f t="shared" si="249"/>
        <v>7.279820113855251E-2</v>
      </c>
      <c r="Z325" s="56">
        <f t="shared" si="250"/>
        <v>3415</v>
      </c>
      <c r="AA325" s="56">
        <f t="shared" si="251"/>
        <v>5.4915358700268681E-2</v>
      </c>
      <c r="AB325" s="56">
        <f t="shared" si="252"/>
        <v>7.0027083988517119E-2</v>
      </c>
      <c r="AC325" s="56">
        <f t="shared" si="253"/>
        <v>7.185300000855932E-2</v>
      </c>
      <c r="AD325" s="56">
        <f t="shared" si="254"/>
        <v>1.6937641308290639E-2</v>
      </c>
      <c r="AE325" s="140">
        <f t="shared" si="255"/>
        <v>2.8688369308831346E-5</v>
      </c>
      <c r="AF325" s="56">
        <f t="shared" si="256"/>
        <v>7.185300000855932E-2</v>
      </c>
      <c r="AG325" s="69"/>
      <c r="AH325" s="56">
        <f t="shared" si="257"/>
        <v>1.8259160200422078E-3</v>
      </c>
      <c r="AI325" s="56">
        <f t="shared" si="258"/>
        <v>1.0768153878682116</v>
      </c>
      <c r="AJ325" s="56">
        <f t="shared" si="259"/>
        <v>0.34975016677479487</v>
      </c>
      <c r="AK325" s="56">
        <f t="shared" si="260"/>
        <v>0.28904749012159986</v>
      </c>
      <c r="AL325" s="56">
        <f t="shared" si="261"/>
        <v>1.3110466517731043</v>
      </c>
      <c r="AM325" s="56">
        <f t="shared" si="262"/>
        <v>0.76895655234465898</v>
      </c>
      <c r="AN325" s="56">
        <f t="shared" si="284"/>
        <v>7.311500954810028</v>
      </c>
      <c r="AO325" s="56">
        <f t="shared" si="284"/>
        <v>7.3114972670624905</v>
      </c>
      <c r="AP325" s="56">
        <f t="shared" si="284"/>
        <v>7.3114733839022525</v>
      </c>
      <c r="AQ325" s="56">
        <f t="shared" si="284"/>
        <v>7.3113187309913341</v>
      </c>
      <c r="AR325" s="56">
        <f t="shared" si="284"/>
        <v>7.3103182503659125</v>
      </c>
      <c r="AS325" s="56">
        <f t="shared" si="284"/>
        <v>7.3038854858551545</v>
      </c>
      <c r="AT325" s="56">
        <f t="shared" si="284"/>
        <v>7.2640267518010111</v>
      </c>
      <c r="AU325" s="56">
        <f t="shared" si="263"/>
        <v>7.055359950070188</v>
      </c>
      <c r="AV325" s="56"/>
      <c r="AW325" s="56"/>
      <c r="AX325" s="56"/>
      <c r="AY325" s="56"/>
      <c r="AZ325" s="56">
        <f t="shared" si="264"/>
        <v>8.9340517614039582E-8</v>
      </c>
      <c r="BA325" s="56">
        <f t="shared" si="265"/>
        <v>1.7882842438283825E-2</v>
      </c>
      <c r="BB325" s="56">
        <f t="shared" si="266"/>
        <v>0.87600485555597063</v>
      </c>
      <c r="BC325" s="56">
        <f t="shared" si="267"/>
        <v>0.81402706592101615</v>
      </c>
      <c r="BD325" s="56">
        <f t="shared" si="268"/>
        <v>0.2054877226364249</v>
      </c>
      <c r="BE325" s="56">
        <f t="shared" si="269"/>
        <v>2.1137258217616335</v>
      </c>
      <c r="BF325" s="56">
        <f t="shared" si="270"/>
        <v>1.7713717382914216</v>
      </c>
      <c r="BG325" s="56">
        <f t="shared" si="285"/>
        <v>14.458471559381612</v>
      </c>
      <c r="BH325" s="56">
        <f t="shared" si="285"/>
        <v>14.458471528686827</v>
      </c>
      <c r="BI325" s="56">
        <f t="shared" si="285"/>
        <v>14.458471933667736</v>
      </c>
      <c r="BJ325" s="56">
        <f t="shared" si="285"/>
        <v>14.458466590390088</v>
      </c>
      <c r="BK325" s="56">
        <f t="shared" si="285"/>
        <v>14.458537082162612</v>
      </c>
      <c r="BL325" s="56">
        <f t="shared" si="285"/>
        <v>14.457605907817891</v>
      </c>
      <c r="BM325" s="56">
        <f t="shared" si="285"/>
        <v>14.469703492114769</v>
      </c>
      <c r="BN325" s="56">
        <f t="shared" si="271"/>
        <v>14.23075374398702</v>
      </c>
      <c r="BO325" s="56"/>
      <c r="BP325" s="56"/>
      <c r="BQ325" s="56"/>
      <c r="BR325" s="56"/>
      <c r="BS325" s="56"/>
      <c r="BT325" s="56"/>
      <c r="BU325" s="56"/>
      <c r="BV325" s="56"/>
      <c r="BW325" s="56"/>
      <c r="BX325" s="56"/>
      <c r="BY325" s="56"/>
      <c r="BZ325" s="56"/>
      <c r="CA325" s="56"/>
      <c r="CB325" s="56"/>
      <c r="CC325" s="56"/>
      <c r="CD325" s="56"/>
      <c r="CE325" s="56"/>
      <c r="CG325" s="56"/>
      <c r="CH325" s="56"/>
      <c r="CI325" s="56"/>
      <c r="CJ325" s="56"/>
      <c r="CK325" s="56"/>
      <c r="CL325" s="56"/>
      <c r="CM325" s="56"/>
      <c r="CN325" s="56"/>
      <c r="CO325" s="56"/>
      <c r="CP325" s="56"/>
      <c r="CQ325" s="56"/>
      <c r="CR325" s="56"/>
      <c r="CS325" s="56"/>
      <c r="CT325" s="56"/>
      <c r="CU325" s="56"/>
      <c r="CV325" s="56"/>
    </row>
    <row r="326" spans="1:100" s="62" customFormat="1" ht="12.95" customHeight="1" x14ac:dyDescent="0.2">
      <c r="A326" s="59" t="s">
        <v>193</v>
      </c>
      <c r="B326" s="62" t="s">
        <v>131</v>
      </c>
      <c r="C326" s="59">
        <v>51496.612000000001</v>
      </c>
      <c r="D326" s="59" t="s">
        <v>150</v>
      </c>
      <c r="E326" s="62">
        <f t="shared" si="244"/>
        <v>3421.0214482133706</v>
      </c>
      <c r="F326" s="73">
        <f t="shared" si="245"/>
        <v>3421</v>
      </c>
      <c r="G326" s="62">
        <f t="shared" si="246"/>
        <v>5.6802200000674929E-2</v>
      </c>
      <c r="I326" s="62">
        <f t="shared" si="283"/>
        <v>5.6802200000674929E-2</v>
      </c>
      <c r="O326" s="62">
        <f t="shared" ca="1" si="282"/>
        <v>0.1137349932572789</v>
      </c>
      <c r="P326" s="136"/>
      <c r="Q326" s="137">
        <f t="shared" si="247"/>
        <v>36478.112000000001</v>
      </c>
      <c r="S326" s="63">
        <v>0.1</v>
      </c>
      <c r="X326" s="138"/>
      <c r="Y326" s="73">
        <f t="shared" si="249"/>
        <v>7.2952437463899011E-2</v>
      </c>
      <c r="Z326" s="56">
        <f t="shared" si="250"/>
        <v>3421</v>
      </c>
      <c r="AA326" s="56">
        <f t="shared" si="251"/>
        <v>5.5150646028809064E-2</v>
      </c>
      <c r="AB326" s="56">
        <f t="shared" si="252"/>
        <v>5.4824856029257428E-2</v>
      </c>
      <c r="AC326" s="56">
        <f t="shared" si="253"/>
        <v>5.6802200000674929E-2</v>
      </c>
      <c r="AD326" s="56">
        <f t="shared" si="254"/>
        <v>1.6515539718658656E-3</v>
      </c>
      <c r="AE326" s="140">
        <f t="shared" si="255"/>
        <v>2.7276305219859166E-7</v>
      </c>
      <c r="AF326" s="56">
        <f t="shared" si="256"/>
        <v>5.6802200000674929E-2</v>
      </c>
      <c r="AG326" s="69"/>
      <c r="AH326" s="56">
        <f t="shared" si="257"/>
        <v>1.977343971417501E-3</v>
      </c>
      <c r="AI326" s="56">
        <f t="shared" si="258"/>
        <v>1.0753899626968779</v>
      </c>
      <c r="AJ326" s="56">
        <f t="shared" si="259"/>
        <v>0.35436289673993432</v>
      </c>
      <c r="AK326" s="56">
        <f t="shared" si="260"/>
        <v>0.28942254384118649</v>
      </c>
      <c r="AL326" s="56">
        <f t="shared" si="261"/>
        <v>1.3159749011295996</v>
      </c>
      <c r="AM326" s="56">
        <f t="shared" si="262"/>
        <v>0.77288515148239645</v>
      </c>
      <c r="AN326" s="56">
        <f t="shared" si="284"/>
        <v>7.3158710519302073</v>
      </c>
      <c r="AO326" s="56">
        <f t="shared" si="284"/>
        <v>7.3158674992955524</v>
      </c>
      <c r="AP326" s="56">
        <f t="shared" si="284"/>
        <v>7.3158443229215191</v>
      </c>
      <c r="AQ326" s="56">
        <f t="shared" si="284"/>
        <v>7.3156931489536516</v>
      </c>
      <c r="AR326" s="56">
        <f t="shared" si="284"/>
        <v>7.3147080144987182</v>
      </c>
      <c r="AS326" s="56">
        <f t="shared" si="284"/>
        <v>7.3083275800589327</v>
      </c>
      <c r="AT326" s="56">
        <f t="shared" si="284"/>
        <v>7.2685153649233527</v>
      </c>
      <c r="AU326" s="56">
        <f t="shared" si="263"/>
        <v>7.0590577105272176</v>
      </c>
      <c r="AV326" s="56"/>
      <c r="AW326" s="56"/>
      <c r="AX326" s="56"/>
      <c r="AY326" s="56"/>
      <c r="AZ326" s="56">
        <f t="shared" si="264"/>
        <v>2.6083017011852675E-5</v>
      </c>
      <c r="BA326" s="56">
        <f t="shared" si="265"/>
        <v>1.7801791435089951E-2</v>
      </c>
      <c r="BB326" s="56">
        <f t="shared" si="266"/>
        <v>0.87405172518977881</v>
      </c>
      <c r="BC326" s="56">
        <f t="shared" si="267"/>
        <v>0.80845348463735811</v>
      </c>
      <c r="BD326" s="56">
        <f t="shared" si="268"/>
        <v>0.20429643186391924</v>
      </c>
      <c r="BE326" s="56">
        <f t="shared" si="269"/>
        <v>2.1232582331794494</v>
      </c>
      <c r="BF326" s="56">
        <f t="shared" si="270"/>
        <v>1.791261215242258</v>
      </c>
      <c r="BG326" s="56">
        <f t="shared" si="285"/>
        <v>14.469047012213188</v>
      </c>
      <c r="BH326" s="56">
        <f t="shared" si="285"/>
        <v>14.46904697450638</v>
      </c>
      <c r="BI326" s="56">
        <f t="shared" si="285"/>
        <v>14.469047456708473</v>
      </c>
      <c r="BJ326" s="56">
        <f t="shared" si="285"/>
        <v>14.469041290162208</v>
      </c>
      <c r="BK326" s="56">
        <f t="shared" si="285"/>
        <v>14.469120141506384</v>
      </c>
      <c r="BL326" s="56">
        <f t="shared" si="285"/>
        <v>14.468110509558242</v>
      </c>
      <c r="BM326" s="56">
        <f t="shared" si="285"/>
        <v>14.480822267333968</v>
      </c>
      <c r="BN326" s="56">
        <f t="shared" si="271"/>
        <v>14.242143461745641</v>
      </c>
      <c r="BO326" s="56"/>
      <c r="BP326" s="56"/>
      <c r="BQ326" s="56"/>
      <c r="BR326" s="56"/>
      <c r="BS326" s="56"/>
      <c r="BT326" s="56"/>
      <c r="BU326" s="56"/>
      <c r="BV326" s="56"/>
      <c r="BW326" s="56"/>
      <c r="BX326" s="56"/>
      <c r="BY326" s="56"/>
      <c r="BZ326" s="56"/>
      <c r="CA326" s="56"/>
      <c r="CB326" s="56"/>
      <c r="CC326" s="56"/>
      <c r="CD326" s="56"/>
      <c r="CE326" s="56"/>
      <c r="CG326" s="56"/>
      <c r="CH326" s="56"/>
      <c r="CI326" s="56"/>
      <c r="CJ326" s="56"/>
      <c r="CK326" s="56"/>
      <c r="CL326" s="56"/>
      <c r="CM326" s="56"/>
      <c r="CN326" s="56"/>
      <c r="CO326" s="56"/>
      <c r="CP326" s="56"/>
      <c r="CQ326" s="56"/>
      <c r="CR326" s="56"/>
      <c r="CS326" s="56"/>
      <c r="CT326" s="56"/>
      <c r="CU326" s="56"/>
      <c r="CV326" s="56"/>
    </row>
    <row r="327" spans="1:100" s="62" customFormat="1" ht="12.95" customHeight="1" x14ac:dyDescent="0.2">
      <c r="A327" s="148" t="s">
        <v>127</v>
      </c>
      <c r="B327" s="57"/>
      <c r="C327" s="59">
        <v>51509.8531</v>
      </c>
      <c r="D327" s="59">
        <v>1E-4</v>
      </c>
      <c r="E327" s="62">
        <f t="shared" si="244"/>
        <v>3426.0212182581586</v>
      </c>
      <c r="F327" s="73">
        <f t="shared" si="245"/>
        <v>3426</v>
      </c>
      <c r="G327" s="62">
        <f t="shared" si="246"/>
        <v>5.6193200005509425E-2</v>
      </c>
      <c r="K327" s="62">
        <f>G327</f>
        <v>5.6193200005509425E-2</v>
      </c>
      <c r="O327" s="62">
        <f t="shared" ca="1" si="282"/>
        <v>0.11368363648962938</v>
      </c>
      <c r="P327" s="136"/>
      <c r="Q327" s="137">
        <f t="shared" si="247"/>
        <v>36491.3531</v>
      </c>
      <c r="R327" s="62">
        <f>+(P327-G327)^2</f>
        <v>3.1576757268591844E-3</v>
      </c>
      <c r="S327" s="63">
        <v>1</v>
      </c>
      <c r="X327" s="138"/>
      <c r="Y327" s="73">
        <f t="shared" si="249"/>
        <v>7.3079452109519549E-2</v>
      </c>
      <c r="Z327" s="56">
        <f t="shared" si="250"/>
        <v>3426</v>
      </c>
      <c r="AA327" s="56">
        <f t="shared" si="251"/>
        <v>5.5346582357839659E-2</v>
      </c>
      <c r="AB327" s="56">
        <f t="shared" si="252"/>
        <v>5.4089847905097556E-2</v>
      </c>
      <c r="AC327" s="56">
        <f t="shared" si="253"/>
        <v>5.6193200005509425E-2</v>
      </c>
      <c r="AD327" s="56">
        <f t="shared" si="254"/>
        <v>8.4661764766976594E-4</v>
      </c>
      <c r="AE327" s="140">
        <f t="shared" si="255"/>
        <v>7.1676144134588798E-7</v>
      </c>
      <c r="AF327" s="56">
        <f t="shared" si="256"/>
        <v>5.6193200005509425E-2</v>
      </c>
      <c r="AG327" s="69"/>
      <c r="AH327" s="56">
        <f t="shared" si="257"/>
        <v>2.1033521004118704E-3</v>
      </c>
      <c r="AI327" s="56">
        <f t="shared" si="258"/>
        <v>1.0742035945990891</v>
      </c>
      <c r="AJ327" s="56">
        <f t="shared" si="259"/>
        <v>0.35819096728132105</v>
      </c>
      <c r="AK327" s="56">
        <f t="shared" si="260"/>
        <v>0.28972898009607911</v>
      </c>
      <c r="AL327" s="56">
        <f t="shared" si="261"/>
        <v>1.3200718132134066</v>
      </c>
      <c r="AM327" s="56">
        <f t="shared" si="262"/>
        <v>0.77616244899744546</v>
      </c>
      <c r="AN327" s="56">
        <f t="shared" si="284"/>
        <v>7.319508379503203</v>
      </c>
      <c r="AO327" s="56">
        <f t="shared" si="284"/>
        <v>7.3195049366794693</v>
      </c>
      <c r="AP327" s="56">
        <f t="shared" si="284"/>
        <v>7.3194823388081112</v>
      </c>
      <c r="AQ327" s="56">
        <f t="shared" si="284"/>
        <v>7.3193340331944166</v>
      </c>
      <c r="AR327" s="56">
        <f t="shared" si="284"/>
        <v>7.3183616511962839</v>
      </c>
      <c r="AS327" s="56">
        <f t="shared" si="284"/>
        <v>7.3120251300112704</v>
      </c>
      <c r="AT327" s="56">
        <f t="shared" si="284"/>
        <v>7.2722536885372113</v>
      </c>
      <c r="AU327" s="56">
        <f t="shared" si="263"/>
        <v>7.0621391775747426</v>
      </c>
      <c r="AV327" s="56"/>
      <c r="AW327" s="56"/>
      <c r="AX327" s="56"/>
      <c r="AY327" s="56"/>
      <c r="AZ327" s="56">
        <f t="shared" si="264"/>
        <v>2.8514551012018638E-4</v>
      </c>
      <c r="BA327" s="56">
        <f t="shared" si="265"/>
        <v>1.773286975167989E-2</v>
      </c>
      <c r="BB327" s="56">
        <f t="shared" si="266"/>
        <v>0.87243942301224853</v>
      </c>
      <c r="BC327" s="56">
        <f t="shared" si="267"/>
        <v>0.80377192837353506</v>
      </c>
      <c r="BD327" s="56">
        <f t="shared" si="268"/>
        <v>0.20329362803234127</v>
      </c>
      <c r="BE327" s="56">
        <f t="shared" si="269"/>
        <v>2.1311695829729431</v>
      </c>
      <c r="BF327" s="56">
        <f t="shared" si="270"/>
        <v>1.8080280259904526</v>
      </c>
      <c r="BG327" s="56">
        <f t="shared" si="285"/>
        <v>14.477841940135898</v>
      </c>
      <c r="BH327" s="56">
        <f t="shared" si="285"/>
        <v>14.477841895663495</v>
      </c>
      <c r="BI327" s="56">
        <f t="shared" si="285"/>
        <v>14.477842450253728</v>
      </c>
      <c r="BJ327" s="56">
        <f t="shared" si="285"/>
        <v>14.477835534210033</v>
      </c>
      <c r="BK327" s="56">
        <f t="shared" si="285"/>
        <v>14.477921771411337</v>
      </c>
      <c r="BL327" s="56">
        <f t="shared" si="285"/>
        <v>14.47684496214889</v>
      </c>
      <c r="BM327" s="56">
        <f t="shared" si="285"/>
        <v>14.490064259878734</v>
      </c>
      <c r="BN327" s="56">
        <f t="shared" si="271"/>
        <v>14.251634893211158</v>
      </c>
      <c r="BO327" s="56"/>
      <c r="BP327" s="56"/>
      <c r="BQ327" s="56"/>
      <c r="BR327" s="56"/>
      <c r="BS327" s="56"/>
      <c r="BT327" s="56"/>
      <c r="BU327" s="56"/>
      <c r="BV327" s="56"/>
      <c r="BW327" s="56"/>
      <c r="BX327" s="56"/>
      <c r="BY327" s="56"/>
      <c r="BZ327" s="56"/>
      <c r="CA327" s="56"/>
      <c r="CB327" s="56"/>
      <c r="CC327" s="56"/>
      <c r="CD327" s="56"/>
      <c r="CE327" s="56"/>
      <c r="CG327" s="56"/>
      <c r="CH327" s="56"/>
      <c r="CI327" s="56"/>
      <c r="CJ327" s="56"/>
      <c r="CK327" s="56"/>
      <c r="CL327" s="56"/>
      <c r="CM327" s="56"/>
      <c r="CN327" s="56"/>
      <c r="CO327" s="56"/>
      <c r="CP327" s="56"/>
      <c r="CQ327" s="56"/>
      <c r="CR327" s="56"/>
      <c r="CS327" s="56"/>
      <c r="CT327" s="56"/>
      <c r="CU327" s="56"/>
      <c r="CV327" s="56"/>
    </row>
    <row r="328" spans="1:100" s="62" customFormat="1" ht="12.95" customHeight="1" x14ac:dyDescent="0.2">
      <c r="A328" s="59" t="s">
        <v>193</v>
      </c>
      <c r="B328" s="62" t="s">
        <v>131</v>
      </c>
      <c r="C328" s="59">
        <v>51541.6342</v>
      </c>
      <c r="D328" s="59" t="s">
        <v>150</v>
      </c>
      <c r="E328" s="62">
        <f t="shared" si="244"/>
        <v>3438.021595248772</v>
      </c>
      <c r="F328" s="73">
        <f t="shared" si="245"/>
        <v>3438</v>
      </c>
      <c r="G328" s="62">
        <f t="shared" si="246"/>
        <v>5.7191600004443899E-2</v>
      </c>
      <c r="I328" s="62">
        <f t="shared" ref="I328:I336" si="286">G328</f>
        <v>5.7191600004443899E-2</v>
      </c>
      <c r="O328" s="62">
        <f t="shared" ca="1" si="282"/>
        <v>0.11356038024727054</v>
      </c>
      <c r="P328" s="136"/>
      <c r="Q328" s="137">
        <f t="shared" si="247"/>
        <v>36523.1342</v>
      </c>
      <c r="S328" s="63">
        <v>0.1</v>
      </c>
      <c r="X328" s="138"/>
      <c r="Y328" s="73">
        <f t="shared" si="249"/>
        <v>7.3378730847160761E-2</v>
      </c>
      <c r="Z328" s="56">
        <f t="shared" si="250"/>
        <v>3438</v>
      </c>
      <c r="AA328" s="56">
        <f t="shared" si="251"/>
        <v>5.5816314620578213E-2</v>
      </c>
      <c r="AB328" s="56">
        <f t="shared" si="252"/>
        <v>5.4786511661186359E-2</v>
      </c>
      <c r="AC328" s="56">
        <f t="shared" si="253"/>
        <v>5.7191600004443899E-2</v>
      </c>
      <c r="AD328" s="56">
        <f t="shared" si="254"/>
        <v>1.3752853838656862E-3</v>
      </c>
      <c r="AE328" s="140">
        <f t="shared" si="255"/>
        <v>1.891409887074588E-7</v>
      </c>
      <c r="AF328" s="56">
        <f t="shared" si="256"/>
        <v>5.7191600004443899E-2</v>
      </c>
      <c r="AG328" s="69"/>
      <c r="AH328" s="56">
        <f t="shared" si="257"/>
        <v>2.4050883432575379E-3</v>
      </c>
      <c r="AI328" s="56">
        <f t="shared" si="258"/>
        <v>1.0713619626940356</v>
      </c>
      <c r="AJ328" s="56">
        <f t="shared" si="259"/>
        <v>0.36731943591528443</v>
      </c>
      <c r="AK328" s="56">
        <f t="shared" si="260"/>
        <v>0.29044194882866908</v>
      </c>
      <c r="AL328" s="56">
        <f t="shared" si="261"/>
        <v>1.3298675787041239</v>
      </c>
      <c r="AM328" s="56">
        <f t="shared" si="262"/>
        <v>0.78404096777455778</v>
      </c>
      <c r="AN328" s="56">
        <f t="shared" si="284"/>
        <v>7.3282216005008083</v>
      </c>
      <c r="AO328" s="56">
        <f t="shared" si="284"/>
        <v>7.3282184110801829</v>
      </c>
      <c r="AP328" s="56">
        <f t="shared" si="284"/>
        <v>7.3281971628931046</v>
      </c>
      <c r="AQ328" s="56">
        <f t="shared" si="284"/>
        <v>7.3280556255458862</v>
      </c>
      <c r="AR328" s="56">
        <f t="shared" si="284"/>
        <v>7.327113703188771</v>
      </c>
      <c r="AS328" s="56">
        <f t="shared" si="284"/>
        <v>7.3208836642286821</v>
      </c>
      <c r="AT328" s="56">
        <f t="shared" si="284"/>
        <v>7.2812175132524999</v>
      </c>
      <c r="AU328" s="56">
        <f t="shared" si="263"/>
        <v>7.069534698488801</v>
      </c>
      <c r="AV328" s="56"/>
      <c r="AW328" s="56"/>
      <c r="AX328" s="56"/>
      <c r="AY328" s="56"/>
      <c r="AZ328" s="56">
        <f t="shared" si="264"/>
        <v>2.6202320491923552E-5</v>
      </c>
      <c r="BA328" s="56">
        <f t="shared" si="265"/>
        <v>1.7562416226582549E-2</v>
      </c>
      <c r="BB328" s="56">
        <f t="shared" si="266"/>
        <v>0.86862636148258543</v>
      </c>
      <c r="BC328" s="56">
        <f t="shared" si="267"/>
        <v>0.79240348530053317</v>
      </c>
      <c r="BD328" s="56">
        <f t="shared" si="268"/>
        <v>0.20085060891791112</v>
      </c>
      <c r="BE328" s="56">
        <f t="shared" si="269"/>
        <v>2.1500388283767782</v>
      </c>
      <c r="BF328" s="56">
        <f t="shared" si="270"/>
        <v>1.8490042948746903</v>
      </c>
      <c r="BG328" s="56">
        <f t="shared" si="285"/>
        <v>14.4988840651817</v>
      </c>
      <c r="BH328" s="56">
        <f t="shared" si="285"/>
        <v>14.498884000518554</v>
      </c>
      <c r="BI328" s="56">
        <f t="shared" si="285"/>
        <v>14.498884761875402</v>
      </c>
      <c r="BJ328" s="56">
        <f t="shared" si="285"/>
        <v>14.498875797409809</v>
      </c>
      <c r="BK328" s="56">
        <f t="shared" si="285"/>
        <v>14.498981334503764</v>
      </c>
      <c r="BL328" s="56">
        <f t="shared" si="285"/>
        <v>14.497736992009116</v>
      </c>
      <c r="BM328" s="56">
        <f t="shared" si="285"/>
        <v>14.512157453321135</v>
      </c>
      <c r="BN328" s="56">
        <f t="shared" si="271"/>
        <v>14.274414328728398</v>
      </c>
      <c r="BO328" s="56"/>
      <c r="BP328" s="56"/>
      <c r="BQ328" s="56"/>
      <c r="BR328" s="56"/>
      <c r="BS328" s="56"/>
      <c r="BT328" s="56"/>
      <c r="BU328" s="56"/>
      <c r="BV328" s="56"/>
      <c r="BW328" s="56"/>
      <c r="BX328" s="56"/>
      <c r="BY328" s="56"/>
      <c r="BZ328" s="56"/>
      <c r="CA328" s="56"/>
      <c r="CB328" s="56"/>
      <c r="CC328" s="56"/>
      <c r="CD328" s="56"/>
      <c r="CE328" s="56"/>
      <c r="CG328" s="56"/>
      <c r="CH328" s="56"/>
      <c r="CI328" s="56"/>
      <c r="CJ328" s="56"/>
      <c r="CK328" s="56"/>
      <c r="CL328" s="56"/>
      <c r="CM328" s="56"/>
      <c r="CN328" s="56"/>
      <c r="CO328" s="56"/>
      <c r="CP328" s="56"/>
      <c r="CQ328" s="56"/>
      <c r="CR328" s="56"/>
      <c r="CS328" s="56"/>
      <c r="CT328" s="56"/>
      <c r="CU328" s="56"/>
      <c r="CV328" s="56"/>
    </row>
    <row r="329" spans="1:100" s="62" customFormat="1" ht="12.95" customHeight="1" x14ac:dyDescent="0.2">
      <c r="A329" s="59" t="s">
        <v>193</v>
      </c>
      <c r="B329" s="62" t="s">
        <v>131</v>
      </c>
      <c r="C329" s="59">
        <v>51586.656000000003</v>
      </c>
      <c r="D329" s="59" t="s">
        <v>150</v>
      </c>
      <c r="E329" s="62">
        <f t="shared" si="244"/>
        <v>3455.0215912462681</v>
      </c>
      <c r="F329" s="73">
        <f t="shared" si="245"/>
        <v>3455</v>
      </c>
      <c r="G329" s="62">
        <f t="shared" si="246"/>
        <v>5.718100001104176E-2</v>
      </c>
      <c r="I329" s="62">
        <f t="shared" si="286"/>
        <v>5.718100001104176E-2</v>
      </c>
      <c r="O329" s="62">
        <f t="shared" ca="1" si="282"/>
        <v>0.11338576723726218</v>
      </c>
      <c r="P329" s="136"/>
      <c r="Q329" s="137">
        <f t="shared" si="247"/>
        <v>36568.156000000003</v>
      </c>
      <c r="S329" s="63">
        <v>0.1</v>
      </c>
      <c r="X329" s="138"/>
      <c r="Y329" s="73">
        <f t="shared" si="249"/>
        <v>7.3789512255417619E-2</v>
      </c>
      <c r="Z329" s="56">
        <f t="shared" si="250"/>
        <v>3455</v>
      </c>
      <c r="AA329" s="56">
        <f t="shared" si="251"/>
        <v>5.6480493279639325E-2</v>
      </c>
      <c r="AB329" s="56">
        <f t="shared" si="252"/>
        <v>5.4350134191435695E-2</v>
      </c>
      <c r="AC329" s="56">
        <f t="shared" si="253"/>
        <v>5.718100001104176E-2</v>
      </c>
      <c r="AD329" s="56">
        <f t="shared" si="254"/>
        <v>7.0050673140243519E-4</v>
      </c>
      <c r="AE329" s="140">
        <f t="shared" si="255"/>
        <v>4.9070968074012355E-8</v>
      </c>
      <c r="AF329" s="56">
        <f t="shared" si="256"/>
        <v>5.718100001104176E-2</v>
      </c>
      <c r="AG329" s="69"/>
      <c r="AH329" s="56">
        <f t="shared" si="257"/>
        <v>2.830865819606068E-3</v>
      </c>
      <c r="AI329" s="56">
        <f t="shared" si="258"/>
        <v>1.0673504576838617</v>
      </c>
      <c r="AJ329" s="56">
        <f t="shared" si="259"/>
        <v>0.38010900895559691</v>
      </c>
      <c r="AK329" s="56">
        <f t="shared" si="260"/>
        <v>0.29139830337308847</v>
      </c>
      <c r="AL329" s="56">
        <f t="shared" si="261"/>
        <v>1.3436563856333064</v>
      </c>
      <c r="AM329" s="56">
        <f t="shared" si="262"/>
        <v>0.79523418279975167</v>
      </c>
      <c r="AN329" s="56">
        <f t="shared" si="284"/>
        <v>7.3405258883450664</v>
      </c>
      <c r="AO329" s="56">
        <f t="shared" si="284"/>
        <v>7.3405230340629961</v>
      </c>
      <c r="AP329" s="56">
        <f t="shared" si="284"/>
        <v>7.3405036051035966</v>
      </c>
      <c r="AQ329" s="56">
        <f t="shared" si="284"/>
        <v>7.3403713709020932</v>
      </c>
      <c r="AR329" s="56">
        <f t="shared" si="284"/>
        <v>7.3394722021243393</v>
      </c>
      <c r="AS329" s="56">
        <f t="shared" si="284"/>
        <v>7.3333955033354536</v>
      </c>
      <c r="AT329" s="56">
        <f t="shared" si="284"/>
        <v>7.2938964259480814</v>
      </c>
      <c r="AU329" s="56">
        <f t="shared" si="263"/>
        <v>7.0800116864503853</v>
      </c>
      <c r="AV329" s="56"/>
      <c r="AW329" s="56"/>
      <c r="AX329" s="56"/>
      <c r="AY329" s="56"/>
      <c r="AZ329" s="56">
        <f t="shared" si="264"/>
        <v>2.7584267897158273E-5</v>
      </c>
      <c r="BA329" s="56">
        <f t="shared" si="265"/>
        <v>1.730901897577829E-2</v>
      </c>
      <c r="BB329" s="56">
        <f t="shared" si="266"/>
        <v>0.86335984413268996</v>
      </c>
      <c r="BC329" s="56">
        <f t="shared" si="267"/>
        <v>0.77599188357112836</v>
      </c>
      <c r="BD329" s="56">
        <f t="shared" si="268"/>
        <v>0.19730551894094908</v>
      </c>
      <c r="BE329" s="56">
        <f t="shared" si="269"/>
        <v>2.1764918193988159</v>
      </c>
      <c r="BF329" s="56">
        <f t="shared" si="270"/>
        <v>1.9089185030857319</v>
      </c>
      <c r="BG329" s="56">
        <f t="shared" si="285"/>
        <v>14.528538062771384</v>
      </c>
      <c r="BH329" s="56">
        <f t="shared" si="285"/>
        <v>14.528537957855386</v>
      </c>
      <c r="BI329" s="56">
        <f t="shared" si="285"/>
        <v>14.52853910385714</v>
      </c>
      <c r="BJ329" s="56">
        <f t="shared" si="285"/>
        <v>14.528526585860472</v>
      </c>
      <c r="BK329" s="56">
        <f t="shared" si="285"/>
        <v>14.52866330176202</v>
      </c>
      <c r="BL329" s="56">
        <f t="shared" si="285"/>
        <v>14.527167689848927</v>
      </c>
      <c r="BM329" s="56">
        <f t="shared" si="285"/>
        <v>14.543245072998872</v>
      </c>
      <c r="BN329" s="56">
        <f t="shared" si="271"/>
        <v>14.306685195711154</v>
      </c>
      <c r="BO329" s="56"/>
      <c r="BP329" s="56"/>
      <c r="BQ329" s="56"/>
      <c r="BR329" s="56"/>
      <c r="BS329" s="56"/>
      <c r="BT329" s="56"/>
      <c r="BU329" s="56"/>
      <c r="BV329" s="56"/>
      <c r="BW329" s="56"/>
      <c r="BX329" s="56"/>
      <c r="BY329" s="56"/>
      <c r="BZ329" s="56"/>
      <c r="CA329" s="56"/>
      <c r="CB329" s="56"/>
      <c r="CC329" s="56"/>
      <c r="CD329" s="56"/>
      <c r="CE329" s="56"/>
      <c r="CG329" s="56"/>
      <c r="CH329" s="56"/>
      <c r="CI329" s="56"/>
      <c r="CJ329" s="56"/>
      <c r="CK329" s="56"/>
      <c r="CL329" s="56"/>
      <c r="CM329" s="56"/>
      <c r="CN329" s="56"/>
      <c r="CO329" s="56"/>
      <c r="CP329" s="56"/>
      <c r="CQ329" s="56"/>
      <c r="CR329" s="56"/>
      <c r="CS329" s="56"/>
      <c r="CT329" s="56"/>
      <c r="CU329" s="56"/>
      <c r="CV329" s="56"/>
    </row>
    <row r="330" spans="1:100" s="62" customFormat="1" ht="12.95" customHeight="1" x14ac:dyDescent="0.2">
      <c r="A330" s="59" t="s">
        <v>195</v>
      </c>
      <c r="B330" s="62" t="s">
        <v>131</v>
      </c>
      <c r="C330" s="59">
        <v>51798.508999999998</v>
      </c>
      <c r="D330" s="59" t="s">
        <v>150</v>
      </c>
      <c r="E330" s="62">
        <f t="shared" si="244"/>
        <v>3535.0161750269554</v>
      </c>
      <c r="F330" s="73">
        <f t="shared" si="245"/>
        <v>3535</v>
      </c>
      <c r="G330" s="62">
        <f t="shared" si="246"/>
        <v>4.2837000000872649E-2</v>
      </c>
      <c r="I330" s="62">
        <f t="shared" si="286"/>
        <v>4.2837000000872649E-2</v>
      </c>
      <c r="O330" s="62">
        <f t="shared" ca="1" si="282"/>
        <v>0.1125640589548699</v>
      </c>
      <c r="P330" s="136"/>
      <c r="Q330" s="137">
        <f t="shared" si="247"/>
        <v>36780.008999999998</v>
      </c>
      <c r="S330" s="63">
        <v>0.1</v>
      </c>
      <c r="X330" s="138"/>
      <c r="Y330" s="73">
        <f t="shared" si="249"/>
        <v>7.5526295713688296E-2</v>
      </c>
      <c r="Z330" s="56">
        <f t="shared" si="250"/>
        <v>3535</v>
      </c>
      <c r="AA330" s="56">
        <f t="shared" si="251"/>
        <v>5.958448752847461E-2</v>
      </c>
      <c r="AB330" s="56">
        <f t="shared" si="252"/>
        <v>3.8030431365265259E-2</v>
      </c>
      <c r="AC330" s="56">
        <f t="shared" si="253"/>
        <v>4.2837000000872649E-2</v>
      </c>
      <c r="AD330" s="56">
        <f t="shared" si="254"/>
        <v>-1.6747487527601961E-2</v>
      </c>
      <c r="AE330" s="140">
        <f t="shared" si="255"/>
        <v>2.8047833848718326E-5</v>
      </c>
      <c r="AF330" s="56">
        <f t="shared" si="256"/>
        <v>4.2837000000872649E-2</v>
      </c>
      <c r="AG330" s="69"/>
      <c r="AH330" s="56">
        <f t="shared" si="257"/>
        <v>4.8065686356073885E-3</v>
      </c>
      <c r="AI330" s="56">
        <f t="shared" si="258"/>
        <v>1.0487177086738109</v>
      </c>
      <c r="AJ330" s="56">
        <f t="shared" si="259"/>
        <v>0.43805446013901617</v>
      </c>
      <c r="AK330" s="56">
        <f t="shared" si="260"/>
        <v>0.29508581839951892</v>
      </c>
      <c r="AL330" s="56">
        <f t="shared" si="261"/>
        <v>1.4071755266646992</v>
      </c>
      <c r="AM330" s="56">
        <f t="shared" si="262"/>
        <v>0.84844009793522224</v>
      </c>
      <c r="AN330" s="56">
        <f t="shared" si="284"/>
        <v>7.3978134445718409</v>
      </c>
      <c r="AO330" s="56">
        <f t="shared" si="284"/>
        <v>7.3978118276533307</v>
      </c>
      <c r="AP330" s="56">
        <f t="shared" si="284"/>
        <v>7.3977995550616242</v>
      </c>
      <c r="AQ330" s="56">
        <f t="shared" si="284"/>
        <v>7.3977064147269385</v>
      </c>
      <c r="AR330" s="56">
        <f t="shared" si="284"/>
        <v>7.3970001203265126</v>
      </c>
      <c r="AS330" s="56">
        <f t="shared" si="284"/>
        <v>7.3916768425413091</v>
      </c>
      <c r="AT330" s="56">
        <f t="shared" si="284"/>
        <v>7.353242763678125</v>
      </c>
      <c r="AU330" s="56">
        <f t="shared" si="263"/>
        <v>7.1293151592107797</v>
      </c>
      <c r="AV330" s="56"/>
      <c r="AW330" s="56"/>
      <c r="AX330" s="56"/>
      <c r="AY330" s="56"/>
      <c r="AZ330" s="56">
        <f t="shared" si="264"/>
        <v>1.0685900541999075E-4</v>
      </c>
      <c r="BA330" s="56">
        <f t="shared" si="265"/>
        <v>1.5941808185213683E-2</v>
      </c>
      <c r="BB330" s="56">
        <f t="shared" si="266"/>
        <v>0.84064607649713896</v>
      </c>
      <c r="BC330" s="56">
        <f t="shared" si="267"/>
        <v>0.69459720773626943</v>
      </c>
      <c r="BD330" s="56">
        <f t="shared" si="268"/>
        <v>0.17946121325858772</v>
      </c>
      <c r="BE330" s="56">
        <f t="shared" si="269"/>
        <v>2.2969181125918259</v>
      </c>
      <c r="BF330" s="56">
        <f t="shared" si="270"/>
        <v>2.2252937905163246</v>
      </c>
      <c r="BG330" s="56">
        <f t="shared" si="285"/>
        <v>14.665788871177055</v>
      </c>
      <c r="BH330" s="56">
        <f t="shared" si="285"/>
        <v>14.665788265648716</v>
      </c>
      <c r="BI330" s="56">
        <f t="shared" si="285"/>
        <v>14.665793268240773</v>
      </c>
      <c r="BJ330" s="56">
        <f t="shared" si="285"/>
        <v>14.665751937878492</v>
      </c>
      <c r="BK330" s="56">
        <f t="shared" si="285"/>
        <v>14.666093312946945</v>
      </c>
      <c r="BL330" s="56">
        <f t="shared" si="285"/>
        <v>14.663267657638603</v>
      </c>
      <c r="BM330" s="56">
        <f t="shared" si="285"/>
        <v>14.686260110371686</v>
      </c>
      <c r="BN330" s="56">
        <f t="shared" si="271"/>
        <v>14.458548099159419</v>
      </c>
      <c r="BO330" s="56"/>
      <c r="BP330" s="56"/>
      <c r="BQ330" s="56"/>
      <c r="BR330" s="56"/>
      <c r="BS330" s="56"/>
      <c r="BT330" s="56"/>
      <c r="BU330" s="56"/>
      <c r="BV330" s="56"/>
      <c r="BW330" s="56"/>
      <c r="BX330" s="56"/>
      <c r="BY330" s="56"/>
      <c r="BZ330" s="56"/>
      <c r="CA330" s="56"/>
      <c r="CB330" s="56"/>
      <c r="CC330" s="56"/>
      <c r="CD330" s="56"/>
      <c r="CE330" s="56"/>
      <c r="CG330" s="56"/>
      <c r="CH330" s="56"/>
      <c r="CI330" s="56"/>
      <c r="CJ330" s="56"/>
      <c r="CK330" s="56"/>
      <c r="CL330" s="56"/>
      <c r="CM330" s="56"/>
      <c r="CN330" s="56"/>
      <c r="CO330" s="56"/>
      <c r="CP330" s="56"/>
      <c r="CQ330" s="56"/>
      <c r="CR330" s="56"/>
      <c r="CS330" s="56"/>
      <c r="CT330" s="56"/>
      <c r="CU330" s="56"/>
      <c r="CV330" s="56"/>
    </row>
    <row r="331" spans="1:100" s="62" customFormat="1" ht="12.95" customHeight="1" x14ac:dyDescent="0.2">
      <c r="A331" s="59" t="s">
        <v>193</v>
      </c>
      <c r="B331" s="62" t="s">
        <v>131</v>
      </c>
      <c r="C331" s="59">
        <v>52211.678999999996</v>
      </c>
      <c r="D331" s="59" t="s">
        <v>150</v>
      </c>
      <c r="E331" s="62">
        <f t="shared" si="244"/>
        <v>3691.0270041427434</v>
      </c>
      <c r="F331" s="73">
        <f t="shared" si="245"/>
        <v>3691</v>
      </c>
      <c r="G331" s="62">
        <f t="shared" si="246"/>
        <v>7.1516199997859076E-2</v>
      </c>
      <c r="I331" s="62">
        <f t="shared" si="286"/>
        <v>7.1516199997859076E-2</v>
      </c>
      <c r="O331" s="62">
        <f t="shared" ca="1" si="282"/>
        <v>0.11096172780420498</v>
      </c>
      <c r="P331" s="136"/>
      <c r="Q331" s="137">
        <f t="shared" si="247"/>
        <v>37193.178999999996</v>
      </c>
      <c r="S331" s="63">
        <v>0.1</v>
      </c>
      <c r="X331" s="138"/>
      <c r="Y331" s="73">
        <f t="shared" si="249"/>
        <v>7.8100844584909415E-2</v>
      </c>
      <c r="Z331" s="56">
        <f t="shared" si="250"/>
        <v>3691</v>
      </c>
      <c r="AA331" s="56">
        <f t="shared" si="251"/>
        <v>6.5520807262406819E-2</v>
      </c>
      <c r="AB331" s="56">
        <f t="shared" si="252"/>
        <v>6.3003860306145854E-2</v>
      </c>
      <c r="AC331" s="56">
        <f t="shared" si="253"/>
        <v>7.1516199997859076E-2</v>
      </c>
      <c r="AD331" s="56">
        <f t="shared" si="254"/>
        <v>5.9953927354522568E-3</v>
      </c>
      <c r="AE331" s="140">
        <f t="shared" si="255"/>
        <v>3.5944734052313701E-6</v>
      </c>
      <c r="AF331" s="56">
        <f t="shared" si="256"/>
        <v>7.1516199997859076E-2</v>
      </c>
      <c r="AG331" s="69"/>
      <c r="AH331" s="56">
        <f t="shared" si="257"/>
        <v>8.5123396917132169E-3</v>
      </c>
      <c r="AI331" s="56">
        <f t="shared" si="258"/>
        <v>1.0137455392679358</v>
      </c>
      <c r="AJ331" s="56">
        <f t="shared" si="259"/>
        <v>0.54053976017791328</v>
      </c>
      <c r="AK331" s="56">
        <f t="shared" si="260"/>
        <v>0.2987643143167768</v>
      </c>
      <c r="AL331" s="56">
        <f t="shared" si="261"/>
        <v>1.5248207789726476</v>
      </c>
      <c r="AM331" s="56">
        <f t="shared" si="262"/>
        <v>0.95504983826656276</v>
      </c>
      <c r="AN331" s="56">
        <f t="shared" ref="AN331:AT340" si="287">$AU331+$AB$7*SIN(AO331)</f>
        <v>7.5066805718187162</v>
      </c>
      <c r="AO331" s="56">
        <f t="shared" si="287"/>
        <v>7.5066801625086219</v>
      </c>
      <c r="AP331" s="56">
        <f t="shared" si="287"/>
        <v>7.5066761416244852</v>
      </c>
      <c r="AQ331" s="56">
        <f t="shared" si="287"/>
        <v>7.5066366445838009</v>
      </c>
      <c r="AR331" s="56">
        <f t="shared" si="287"/>
        <v>7.5062488949838615</v>
      </c>
      <c r="AS331" s="56">
        <f t="shared" si="287"/>
        <v>7.5024640746303586</v>
      </c>
      <c r="AT331" s="56">
        <f t="shared" si="287"/>
        <v>7.4673817672084839</v>
      </c>
      <c r="AU331" s="56">
        <f t="shared" si="263"/>
        <v>7.2254569310935501</v>
      </c>
      <c r="AV331" s="56"/>
      <c r="AW331" s="56"/>
      <c r="AX331" s="56"/>
      <c r="AY331" s="56"/>
      <c r="AZ331" s="56">
        <f t="shared" si="264"/>
        <v>4.3357544337771267E-6</v>
      </c>
      <c r="BA331" s="56">
        <f t="shared" si="265"/>
        <v>1.2580037322502591E-2</v>
      </c>
      <c r="BB331" s="56">
        <f t="shared" si="266"/>
        <v>0.8054909184397071</v>
      </c>
      <c r="BC331" s="56">
        <f t="shared" si="267"/>
        <v>0.52188056125842064</v>
      </c>
      <c r="BD331" s="56">
        <f t="shared" si="268"/>
        <v>0.14059237956081161</v>
      </c>
      <c r="BE331" s="56">
        <f t="shared" si="269"/>
        <v>2.5157238971296123</v>
      </c>
      <c r="BF331" s="56">
        <f t="shared" si="270"/>
        <v>3.0905592672777198</v>
      </c>
      <c r="BG331" s="56">
        <f t="shared" ref="BG331:BM340" si="288">$BN331+$BB$7*SIN(BH331)</f>
        <v>14.924122612951013</v>
      </c>
      <c r="BH331" s="56">
        <f t="shared" si="288"/>
        <v>14.924118210659167</v>
      </c>
      <c r="BI331" s="56">
        <f t="shared" si="288"/>
        <v>14.924144110883216</v>
      </c>
      <c r="BJ331" s="56">
        <f t="shared" si="288"/>
        <v>14.923991721190058</v>
      </c>
      <c r="BK331" s="56">
        <f t="shared" si="288"/>
        <v>14.924888007353459</v>
      </c>
      <c r="BL331" s="56">
        <f t="shared" si="288"/>
        <v>14.919604900611299</v>
      </c>
      <c r="BM331" s="56">
        <f t="shared" si="288"/>
        <v>14.950357680403377</v>
      </c>
      <c r="BN331" s="56">
        <f t="shared" si="271"/>
        <v>14.754680760883534</v>
      </c>
      <c r="BO331" s="56"/>
      <c r="BP331" s="56"/>
      <c r="BQ331" s="56"/>
      <c r="BR331" s="56"/>
      <c r="BS331" s="56"/>
      <c r="BT331" s="56"/>
      <c r="BU331" s="56"/>
      <c r="BV331" s="56"/>
      <c r="BW331" s="56"/>
      <c r="BX331" s="56"/>
      <c r="BY331" s="56"/>
      <c r="BZ331" s="56"/>
      <c r="CA331" s="56"/>
      <c r="CB331" s="56"/>
      <c r="CC331" s="56"/>
      <c r="CD331" s="56"/>
      <c r="CE331" s="56"/>
      <c r="CG331" s="56"/>
      <c r="CH331" s="56"/>
      <c r="CI331" s="56"/>
      <c r="CJ331" s="56"/>
      <c r="CK331" s="56"/>
      <c r="CL331" s="56"/>
      <c r="CM331" s="56"/>
      <c r="CN331" s="56"/>
      <c r="CO331" s="56"/>
      <c r="CP331" s="56"/>
      <c r="CQ331" s="56"/>
      <c r="CR331" s="56"/>
      <c r="CS331" s="56"/>
      <c r="CT331" s="56"/>
      <c r="CU331" s="56"/>
      <c r="CV331" s="56"/>
    </row>
    <row r="332" spans="1:100" s="62" customFormat="1" ht="12.95" customHeight="1" x14ac:dyDescent="0.2">
      <c r="A332" s="59" t="s">
        <v>193</v>
      </c>
      <c r="B332" s="62" t="s">
        <v>131</v>
      </c>
      <c r="C332" s="59">
        <v>52219.625999999997</v>
      </c>
      <c r="D332" s="59" t="s">
        <v>150</v>
      </c>
      <c r="E332" s="62">
        <f t="shared" si="244"/>
        <v>3694.0277497413667</v>
      </c>
      <c r="F332" s="73">
        <f t="shared" si="245"/>
        <v>3694</v>
      </c>
      <c r="G332" s="62">
        <f t="shared" si="246"/>
        <v>7.3490800001309253E-2</v>
      </c>
      <c r="I332" s="62">
        <f t="shared" si="286"/>
        <v>7.3490800001309253E-2</v>
      </c>
      <c r="O332" s="62">
        <f t="shared" ca="1" si="282"/>
        <v>0.11093091374361527</v>
      </c>
      <c r="P332" s="136"/>
      <c r="Q332" s="137">
        <f t="shared" si="247"/>
        <v>37201.125999999997</v>
      </c>
      <c r="S332" s="63">
        <v>0.1</v>
      </c>
      <c r="X332" s="138"/>
      <c r="Y332" s="73">
        <f t="shared" si="249"/>
        <v>7.8141214367667106E-2</v>
      </c>
      <c r="Z332" s="56">
        <f t="shared" si="250"/>
        <v>3694</v>
      </c>
      <c r="AA332" s="56">
        <f t="shared" si="251"/>
        <v>6.5633306886352508E-2</v>
      </c>
      <c r="AB332" s="56">
        <f t="shared" si="252"/>
        <v>6.490924947060725E-2</v>
      </c>
      <c r="AC332" s="56">
        <f t="shared" si="253"/>
        <v>7.3490800001309253E-2</v>
      </c>
      <c r="AD332" s="56">
        <f t="shared" si="254"/>
        <v>7.8574931149567456E-3</v>
      </c>
      <c r="AE332" s="140">
        <f t="shared" si="255"/>
        <v>6.174019805159267E-6</v>
      </c>
      <c r="AF332" s="56">
        <f t="shared" si="256"/>
        <v>7.3490800001309253E-2</v>
      </c>
      <c r="AG332" s="69"/>
      <c r="AH332" s="56">
        <f t="shared" si="257"/>
        <v>8.581550530702E-3</v>
      </c>
      <c r="AI332" s="56">
        <f t="shared" si="258"/>
        <v>1.0130925875607928</v>
      </c>
      <c r="AJ332" s="56">
        <f t="shared" si="259"/>
        <v>0.5423770849322066</v>
      </c>
      <c r="AK332" s="56">
        <f t="shared" si="260"/>
        <v>0.29879364034380507</v>
      </c>
      <c r="AL332" s="56">
        <f t="shared" si="261"/>
        <v>1.5270061785382534</v>
      </c>
      <c r="AM332" s="56">
        <f t="shared" si="262"/>
        <v>0.95714139513187479</v>
      </c>
      <c r="AN332" s="56">
        <f t="shared" si="287"/>
        <v>7.508738328025129</v>
      </c>
      <c r="AO332" s="56">
        <f t="shared" si="287"/>
        <v>7.5087379310735747</v>
      </c>
      <c r="AP332" s="56">
        <f t="shared" si="287"/>
        <v>7.508734009290877</v>
      </c>
      <c r="AQ332" s="56">
        <f t="shared" si="287"/>
        <v>7.508695265350676</v>
      </c>
      <c r="AR332" s="56">
        <f t="shared" si="287"/>
        <v>7.5083127315701255</v>
      </c>
      <c r="AS332" s="56">
        <f t="shared" si="287"/>
        <v>7.5045574058359836</v>
      </c>
      <c r="AT332" s="56">
        <f t="shared" si="287"/>
        <v>7.4695553499188359</v>
      </c>
      <c r="AU332" s="56">
        <f t="shared" si="263"/>
        <v>7.227305811322065</v>
      </c>
      <c r="AV332" s="56"/>
      <c r="AW332" s="56"/>
      <c r="AX332" s="56"/>
      <c r="AY332" s="56"/>
      <c r="AZ332" s="56">
        <f t="shared" si="264"/>
        <v>2.1626353778827572E-6</v>
      </c>
      <c r="BA332" s="56">
        <f t="shared" si="265"/>
        <v>1.2507907481314605E-2</v>
      </c>
      <c r="BB332" s="56">
        <f t="shared" si="266"/>
        <v>0.80492507788462231</v>
      </c>
      <c r="BC332" s="56">
        <f t="shared" si="267"/>
        <v>0.51843356491503667</v>
      </c>
      <c r="BD332" s="56">
        <f t="shared" si="268"/>
        <v>0.13980620430324017</v>
      </c>
      <c r="BE332" s="56">
        <f t="shared" si="269"/>
        <v>2.5197598646384631</v>
      </c>
      <c r="BF332" s="56">
        <f t="shared" si="270"/>
        <v>3.1119857969371547</v>
      </c>
      <c r="BG332" s="56">
        <f t="shared" si="288"/>
        <v>14.928988447978806</v>
      </c>
      <c r="BH332" s="56">
        <f t="shared" si="288"/>
        <v>14.92898392948813</v>
      </c>
      <c r="BI332" s="56">
        <f t="shared" si="288"/>
        <v>14.929010385332822</v>
      </c>
      <c r="BJ332" s="56">
        <f t="shared" si="288"/>
        <v>14.928855476060733</v>
      </c>
      <c r="BK332" s="56">
        <f t="shared" si="288"/>
        <v>14.929762193736263</v>
      </c>
      <c r="BL332" s="56">
        <f t="shared" si="288"/>
        <v>14.924443382537664</v>
      </c>
      <c r="BM332" s="56">
        <f t="shared" si="288"/>
        <v>14.955257999382924</v>
      </c>
      <c r="BN332" s="56">
        <f t="shared" si="271"/>
        <v>14.760375619762844</v>
      </c>
      <c r="BO332" s="56"/>
      <c r="BP332" s="56"/>
      <c r="BQ332" s="56"/>
      <c r="BR332" s="56"/>
      <c r="BS332" s="56"/>
      <c r="BT332" s="56"/>
      <c r="BU332" s="56"/>
      <c r="BV332" s="56"/>
      <c r="BW332" s="56"/>
      <c r="BX332" s="56"/>
      <c r="BY332" s="56"/>
      <c r="BZ332" s="56"/>
      <c r="CA332" s="56"/>
      <c r="CB332" s="56"/>
      <c r="CC332" s="56"/>
      <c r="CD332" s="56"/>
      <c r="CE332" s="56"/>
      <c r="CG332" s="56"/>
      <c r="CH332" s="56"/>
      <c r="CI332" s="56"/>
      <c r="CJ332" s="56"/>
      <c r="CK332" s="56"/>
      <c r="CL332" s="56"/>
      <c r="CM332" s="56"/>
      <c r="CN332" s="56"/>
      <c r="CO332" s="56"/>
      <c r="CP332" s="56"/>
      <c r="CQ332" s="56"/>
      <c r="CR332" s="56"/>
      <c r="CS332" s="56"/>
      <c r="CT332" s="56"/>
      <c r="CU332" s="56"/>
      <c r="CV332" s="56"/>
    </row>
    <row r="333" spans="1:100" s="62" customFormat="1" ht="12.95" customHeight="1" x14ac:dyDescent="0.2">
      <c r="A333" s="59" t="s">
        <v>196</v>
      </c>
      <c r="B333" s="62" t="s">
        <v>131</v>
      </c>
      <c r="C333" s="59">
        <v>52251.396000000001</v>
      </c>
      <c r="D333" s="59" t="s">
        <v>150</v>
      </c>
      <c r="E333" s="62">
        <f t="shared" si="244"/>
        <v>3706.0239354300884</v>
      </c>
      <c r="F333" s="73">
        <f t="shared" si="245"/>
        <v>3706</v>
      </c>
      <c r="G333" s="62">
        <f t="shared" si="246"/>
        <v>6.3389200004166923E-2</v>
      </c>
      <c r="I333" s="62">
        <f t="shared" si="286"/>
        <v>6.3389200004166923E-2</v>
      </c>
      <c r="O333" s="62">
        <f t="shared" ca="1" si="282"/>
        <v>0.11080765750125643</v>
      </c>
      <c r="P333" s="136"/>
      <c r="Q333" s="137">
        <f t="shared" si="247"/>
        <v>37232.896000000001</v>
      </c>
      <c r="S333" s="63">
        <v>0.1</v>
      </c>
      <c r="X333" s="138"/>
      <c r="Y333" s="73">
        <f t="shared" si="249"/>
        <v>7.8299598095715295E-2</v>
      </c>
      <c r="Z333" s="56">
        <f t="shared" si="250"/>
        <v>3706</v>
      </c>
      <c r="AA333" s="56">
        <f t="shared" si="251"/>
        <v>6.6082643533617799E-2</v>
      </c>
      <c r="AB333" s="56">
        <f t="shared" si="252"/>
        <v>5.4531616501150182E-2</v>
      </c>
      <c r="AC333" s="56">
        <f t="shared" si="253"/>
        <v>6.3389200004166923E-2</v>
      </c>
      <c r="AD333" s="56">
        <f t="shared" si="254"/>
        <v>-2.6934435294508757E-3</v>
      </c>
      <c r="AE333" s="140">
        <f t="shared" si="255"/>
        <v>7.2546380463407909E-7</v>
      </c>
      <c r="AF333" s="56">
        <f t="shared" si="256"/>
        <v>6.3389200004166923E-2</v>
      </c>
      <c r="AG333" s="69"/>
      <c r="AH333" s="56">
        <f t="shared" si="257"/>
        <v>8.8575835030167433E-3</v>
      </c>
      <c r="AI333" s="56">
        <f t="shared" si="258"/>
        <v>1.0104885809225463</v>
      </c>
      <c r="AJ333" s="56">
        <f t="shared" si="259"/>
        <v>0.54967693185275746</v>
      </c>
      <c r="AK333" s="56">
        <f t="shared" si="260"/>
        <v>0.29889637841427813</v>
      </c>
      <c r="AL333" s="56">
        <f t="shared" si="261"/>
        <v>1.5357196925025607</v>
      </c>
      <c r="AM333" s="56">
        <f t="shared" si="262"/>
        <v>0.96552447354665449</v>
      </c>
      <c r="AN333" s="56">
        <f t="shared" si="287"/>
        <v>7.5169561178617155</v>
      </c>
      <c r="AO333" s="56">
        <f t="shared" si="287"/>
        <v>7.5169557673875227</v>
      </c>
      <c r="AP333" s="56">
        <f t="shared" si="287"/>
        <v>7.5169522236973023</v>
      </c>
      <c r="AQ333" s="56">
        <f t="shared" si="287"/>
        <v>7.5169163949967537</v>
      </c>
      <c r="AR333" s="56">
        <f t="shared" si="287"/>
        <v>7.5165543522156817</v>
      </c>
      <c r="AS333" s="56">
        <f t="shared" si="287"/>
        <v>7.5129167105157464</v>
      </c>
      <c r="AT333" s="56">
        <f t="shared" si="287"/>
        <v>7.4782413887488737</v>
      </c>
      <c r="AU333" s="56">
        <f t="shared" si="263"/>
        <v>7.2347013322361242</v>
      </c>
      <c r="AV333" s="56"/>
      <c r="AW333" s="56"/>
      <c r="AX333" s="56"/>
      <c r="AY333" s="56"/>
      <c r="AZ333" s="56">
        <f t="shared" si="264"/>
        <v>2.223199712484493E-5</v>
      </c>
      <c r="BA333" s="56">
        <f t="shared" si="265"/>
        <v>1.2216954562097494E-2</v>
      </c>
      <c r="BB333" s="56">
        <f t="shared" si="266"/>
        <v>0.80270124413171351</v>
      </c>
      <c r="BC333" s="56">
        <f t="shared" si="267"/>
        <v>0.50461010182728638</v>
      </c>
      <c r="BD333" s="56">
        <f t="shared" si="268"/>
        <v>0.13664992108605944</v>
      </c>
      <c r="BE333" s="56">
        <f t="shared" si="269"/>
        <v>2.5358476672557204</v>
      </c>
      <c r="BF333" s="56">
        <f t="shared" si="270"/>
        <v>3.2001391028457613</v>
      </c>
      <c r="BG333" s="56">
        <f t="shared" si="288"/>
        <v>14.948417956654273</v>
      </c>
      <c r="BH333" s="56">
        <f t="shared" si="288"/>
        <v>14.948412960108787</v>
      </c>
      <c r="BI333" s="56">
        <f t="shared" si="288"/>
        <v>14.948441669724799</v>
      </c>
      <c r="BJ333" s="56">
        <f t="shared" si="288"/>
        <v>14.948276696667936</v>
      </c>
      <c r="BK333" s="56">
        <f t="shared" si="288"/>
        <v>14.949224323471631</v>
      </c>
      <c r="BL333" s="56">
        <f t="shared" si="288"/>
        <v>14.943769344639993</v>
      </c>
      <c r="BM333" s="56">
        <f t="shared" si="288"/>
        <v>14.974796333102889</v>
      </c>
      <c r="BN333" s="56">
        <f t="shared" si="271"/>
        <v>14.783155055280083</v>
      </c>
      <c r="BO333" s="56"/>
      <c r="BP333" s="56"/>
      <c r="BQ333" s="56"/>
      <c r="BR333" s="56"/>
      <c r="BS333" s="56"/>
      <c r="BT333" s="56"/>
      <c r="BU333" s="56"/>
      <c r="BV333" s="56"/>
      <c r="BW333" s="56"/>
      <c r="BX333" s="56"/>
      <c r="BY333" s="56"/>
      <c r="BZ333" s="56"/>
      <c r="CA333" s="56"/>
      <c r="CB333" s="56"/>
      <c r="CC333" s="56"/>
      <c r="CD333" s="56"/>
      <c r="CE333" s="56"/>
      <c r="CG333" s="56"/>
      <c r="CH333" s="56"/>
      <c r="CI333" s="56"/>
      <c r="CJ333" s="56"/>
      <c r="CK333" s="56"/>
      <c r="CL333" s="56"/>
      <c r="CM333" s="56"/>
      <c r="CN333" s="56"/>
      <c r="CO333" s="56"/>
      <c r="CP333" s="56"/>
      <c r="CQ333" s="56"/>
      <c r="CR333" s="56"/>
      <c r="CS333" s="56"/>
      <c r="CT333" s="56"/>
      <c r="CU333" s="56"/>
      <c r="CV333" s="56"/>
    </row>
    <row r="334" spans="1:100" s="62" customFormat="1" ht="12.95" customHeight="1" x14ac:dyDescent="0.2">
      <c r="A334" s="59" t="s">
        <v>193</v>
      </c>
      <c r="B334" s="62" t="s">
        <v>131</v>
      </c>
      <c r="C334" s="59">
        <v>52264.656999999999</v>
      </c>
      <c r="D334" s="59" t="s">
        <v>150</v>
      </c>
      <c r="E334" s="62">
        <f t="shared" si="244"/>
        <v>3711.0312196107025</v>
      </c>
      <c r="F334" s="73">
        <f t="shared" si="245"/>
        <v>3711</v>
      </c>
      <c r="G334" s="62">
        <f t="shared" si="246"/>
        <v>8.2680200001050252E-2</v>
      </c>
      <c r="I334" s="62">
        <f t="shared" si="286"/>
        <v>8.2680200001050252E-2</v>
      </c>
      <c r="O334" s="62">
        <f t="shared" ca="1" si="282"/>
        <v>0.11075630073360691</v>
      </c>
      <c r="P334" s="136"/>
      <c r="Q334" s="137">
        <f t="shared" si="247"/>
        <v>37246.156999999999</v>
      </c>
      <c r="S334" s="63">
        <v>0.1</v>
      </c>
      <c r="X334" s="138"/>
      <c r="Y334" s="73">
        <f t="shared" si="249"/>
        <v>7.8364148456557953E-2</v>
      </c>
      <c r="Z334" s="56">
        <f t="shared" si="250"/>
        <v>3711</v>
      </c>
      <c r="AA334" s="56">
        <f t="shared" si="251"/>
        <v>6.6269552848181798E-2</v>
      </c>
      <c r="AB334" s="56">
        <f t="shared" si="252"/>
        <v>7.3707987189618032E-2</v>
      </c>
      <c r="AC334" s="56">
        <f t="shared" si="253"/>
        <v>8.2680200001050252E-2</v>
      </c>
      <c r="AD334" s="56">
        <f t="shared" si="254"/>
        <v>1.6410647152868454E-2</v>
      </c>
      <c r="AE334" s="140">
        <f t="shared" si="255"/>
        <v>2.6930933997594951E-5</v>
      </c>
      <c r="AF334" s="56">
        <f t="shared" si="256"/>
        <v>8.2680200001050252E-2</v>
      </c>
      <c r="AG334" s="69"/>
      <c r="AH334" s="56">
        <f t="shared" si="257"/>
        <v>8.9722128114322151E-3</v>
      </c>
      <c r="AI334" s="56">
        <f t="shared" si="258"/>
        <v>1.0094072800041287</v>
      </c>
      <c r="AJ334" s="56">
        <f t="shared" si="259"/>
        <v>0.55269524198621522</v>
      </c>
      <c r="AK334" s="56">
        <f t="shared" si="260"/>
        <v>0.29893236432655479</v>
      </c>
      <c r="AL334" s="56">
        <f t="shared" si="261"/>
        <v>1.5393371155602875</v>
      </c>
      <c r="AM334" s="56">
        <f t="shared" si="262"/>
        <v>0.96902545157480924</v>
      </c>
      <c r="AN334" s="56">
        <f t="shared" si="287"/>
        <v>7.5203739637814024</v>
      </c>
      <c r="AO334" s="56">
        <f t="shared" si="287"/>
        <v>7.5203736313321921</v>
      </c>
      <c r="AP334" s="56">
        <f t="shared" si="287"/>
        <v>7.5203702367628171</v>
      </c>
      <c r="AQ334" s="56">
        <f t="shared" si="287"/>
        <v>7.5203355774276437</v>
      </c>
      <c r="AR334" s="56">
        <f t="shared" si="287"/>
        <v>7.5199818957706803</v>
      </c>
      <c r="AS334" s="56">
        <f t="shared" si="287"/>
        <v>7.5163931360865943</v>
      </c>
      <c r="AT334" s="56">
        <f t="shared" si="287"/>
        <v>7.4818566443543988</v>
      </c>
      <c r="AU334" s="56">
        <f t="shared" si="263"/>
        <v>7.2377827992836483</v>
      </c>
      <c r="AV334" s="56"/>
      <c r="AW334" s="56"/>
      <c r="AX334" s="56"/>
      <c r="AY334" s="56"/>
      <c r="AZ334" s="56">
        <f t="shared" si="264"/>
        <v>1.8628300934714382E-6</v>
      </c>
      <c r="BA334" s="56">
        <f t="shared" si="265"/>
        <v>1.2094595608376153E-2</v>
      </c>
      <c r="BB334" s="56">
        <f t="shared" si="266"/>
        <v>0.8017932064188702</v>
      </c>
      <c r="BC334" s="56">
        <f t="shared" si="267"/>
        <v>0.4988341277500325</v>
      </c>
      <c r="BD334" s="56">
        <f t="shared" si="268"/>
        <v>0.13532947564476638</v>
      </c>
      <c r="BE334" s="56">
        <f t="shared" si="269"/>
        <v>2.5425248961192861</v>
      </c>
      <c r="BF334" s="56">
        <f t="shared" si="270"/>
        <v>3.2380735349289487</v>
      </c>
      <c r="BG334" s="56">
        <f t="shared" si="288"/>
        <v>14.956497859173005</v>
      </c>
      <c r="BH334" s="56">
        <f t="shared" si="288"/>
        <v>14.956492657585285</v>
      </c>
      <c r="BI334" s="56">
        <f t="shared" si="288"/>
        <v>14.956522318742252</v>
      </c>
      <c r="BJ334" s="56">
        <f t="shared" si="288"/>
        <v>14.956353170086832</v>
      </c>
      <c r="BK334" s="56">
        <f t="shared" si="288"/>
        <v>14.957317415890358</v>
      </c>
      <c r="BL334" s="56">
        <f t="shared" si="288"/>
        <v>14.951808946414918</v>
      </c>
      <c r="BM334" s="56">
        <f t="shared" si="288"/>
        <v>14.982907858896869</v>
      </c>
      <c r="BN334" s="56">
        <f t="shared" si="271"/>
        <v>14.7926464867456</v>
      </c>
      <c r="BO334" s="56"/>
      <c r="BP334" s="56"/>
      <c r="BQ334" s="56"/>
      <c r="BR334" s="56"/>
      <c r="BS334" s="56"/>
      <c r="BT334" s="56"/>
      <c r="BU334" s="56"/>
      <c r="BV334" s="56"/>
      <c r="BW334" s="56"/>
      <c r="BX334" s="56"/>
      <c r="BY334" s="56"/>
      <c r="BZ334" s="56"/>
      <c r="CA334" s="56"/>
      <c r="CB334" s="56"/>
      <c r="CC334" s="56"/>
      <c r="CD334" s="56"/>
      <c r="CE334" s="56"/>
      <c r="CG334" s="56"/>
      <c r="CH334" s="56"/>
      <c r="CI334" s="56"/>
      <c r="CJ334" s="56"/>
      <c r="CK334" s="56"/>
      <c r="CL334" s="56"/>
      <c r="CM334" s="56"/>
      <c r="CN334" s="56"/>
      <c r="CO334" s="56"/>
      <c r="CP334" s="56"/>
      <c r="CQ334" s="56"/>
      <c r="CR334" s="56"/>
      <c r="CS334" s="56"/>
      <c r="CT334" s="56"/>
      <c r="CU334" s="56"/>
      <c r="CV334" s="56"/>
    </row>
    <row r="335" spans="1:100" s="62" customFormat="1" ht="12.95" customHeight="1" x14ac:dyDescent="0.2">
      <c r="A335" s="59" t="s">
        <v>197</v>
      </c>
      <c r="B335" s="62" t="s">
        <v>131</v>
      </c>
      <c r="C335" s="59">
        <v>52288.476000000002</v>
      </c>
      <c r="D335" s="59" t="s">
        <v>150</v>
      </c>
      <c r="E335" s="62">
        <f t="shared" si="244"/>
        <v>3720.0251493217402</v>
      </c>
      <c r="F335" s="73">
        <f t="shared" si="245"/>
        <v>3720</v>
      </c>
      <c r="G335" s="62">
        <f t="shared" si="246"/>
        <v>6.6604000006918795E-2</v>
      </c>
      <c r="I335" s="62">
        <f t="shared" si="286"/>
        <v>6.6604000006918795E-2</v>
      </c>
      <c r="O335" s="62">
        <f t="shared" ca="1" si="282"/>
        <v>0.11066385855183777</v>
      </c>
      <c r="P335" s="136"/>
      <c r="Q335" s="137">
        <f t="shared" si="247"/>
        <v>37269.976000000002</v>
      </c>
      <c r="S335" s="63">
        <v>0.1</v>
      </c>
      <c r="X335" s="138"/>
      <c r="Y335" s="73">
        <f t="shared" si="249"/>
        <v>7.8478236417647645E-2</v>
      </c>
      <c r="Z335" s="56">
        <f t="shared" si="250"/>
        <v>3720</v>
      </c>
      <c r="AA335" s="56">
        <f t="shared" si="251"/>
        <v>6.6605520417938394E-2</v>
      </c>
      <c r="AB335" s="56">
        <f t="shared" si="252"/>
        <v>5.7426027611383351E-2</v>
      </c>
      <c r="AC335" s="56">
        <f t="shared" si="253"/>
        <v>6.6604000006918795E-2</v>
      </c>
      <c r="AD335" s="56">
        <f t="shared" si="254"/>
        <v>-1.5204110195982112E-6</v>
      </c>
      <c r="AE335" s="140">
        <f t="shared" si="255"/>
        <v>2.3116496685156722E-13</v>
      </c>
      <c r="AF335" s="56">
        <f t="shared" si="256"/>
        <v>6.6604000006918795E-2</v>
      </c>
      <c r="AG335" s="69"/>
      <c r="AH335" s="56">
        <f t="shared" si="257"/>
        <v>9.1779723955354425E-3</v>
      </c>
      <c r="AI335" s="56">
        <f t="shared" si="258"/>
        <v>1.0074664601046606</v>
      </c>
      <c r="AJ335" s="56">
        <f t="shared" si="259"/>
        <v>0.55809378909835994</v>
      </c>
      <c r="AK335" s="56">
        <f t="shared" si="260"/>
        <v>0.29898713573069607</v>
      </c>
      <c r="AL335" s="56">
        <f t="shared" si="261"/>
        <v>1.5458290031238153</v>
      </c>
      <c r="AM335" s="56">
        <f t="shared" si="262"/>
        <v>0.97533925169943103</v>
      </c>
      <c r="AN335" s="56">
        <f t="shared" si="287"/>
        <v>7.5265168789734629</v>
      </c>
      <c r="AO335" s="56">
        <f t="shared" si="287"/>
        <v>7.5265165770866496</v>
      </c>
      <c r="AP335" s="56">
        <f t="shared" si="287"/>
        <v>7.5265134388980686</v>
      </c>
      <c r="AQ335" s="56">
        <f t="shared" si="287"/>
        <v>7.5264808183634093</v>
      </c>
      <c r="AR335" s="56">
        <f t="shared" si="287"/>
        <v>7.5261419229328155</v>
      </c>
      <c r="AS335" s="56">
        <f t="shared" si="287"/>
        <v>7.5226408973457541</v>
      </c>
      <c r="AT335" s="56">
        <f t="shared" si="287"/>
        <v>7.4883582607343113</v>
      </c>
      <c r="AU335" s="56">
        <f t="shared" si="263"/>
        <v>7.2433294399691928</v>
      </c>
      <c r="AV335" s="56"/>
      <c r="AW335" s="56"/>
      <c r="AX335" s="56"/>
      <c r="AY335" s="56"/>
      <c r="AZ335" s="56">
        <f t="shared" si="264"/>
        <v>1.4099749033787862E-5</v>
      </c>
      <c r="BA335" s="56">
        <f t="shared" si="265"/>
        <v>1.1872715999709245E-2</v>
      </c>
      <c r="BB335" s="56">
        <f t="shared" si="266"/>
        <v>0.80018604791801118</v>
      </c>
      <c r="BC335" s="56">
        <f t="shared" si="267"/>
        <v>0.4884144065254506</v>
      </c>
      <c r="BD335" s="56">
        <f t="shared" si="268"/>
        <v>0.13294504335768478</v>
      </c>
      <c r="BE335" s="56">
        <f t="shared" si="269"/>
        <v>2.5545062000532957</v>
      </c>
      <c r="BF335" s="56">
        <f t="shared" si="270"/>
        <v>3.3082388103682958</v>
      </c>
      <c r="BG335" s="56">
        <f t="shared" si="288"/>
        <v>14.971018850581263</v>
      </c>
      <c r="BH335" s="56">
        <f t="shared" si="288"/>
        <v>14.971013272107699</v>
      </c>
      <c r="BI335" s="56">
        <f t="shared" si="288"/>
        <v>14.971044659856041</v>
      </c>
      <c r="BJ335" s="56">
        <f t="shared" si="288"/>
        <v>14.970868042424101</v>
      </c>
      <c r="BK335" s="56">
        <f t="shared" si="288"/>
        <v>14.971861492543617</v>
      </c>
      <c r="BL335" s="56">
        <f t="shared" si="288"/>
        <v>14.966261746757167</v>
      </c>
      <c r="BM335" s="56">
        <f t="shared" si="288"/>
        <v>14.997465497051154</v>
      </c>
      <c r="BN335" s="56">
        <f t="shared" si="271"/>
        <v>14.809731063383531</v>
      </c>
      <c r="BO335" s="56"/>
      <c r="BP335" s="56"/>
      <c r="BQ335" s="56"/>
      <c r="BR335" s="56"/>
      <c r="BS335" s="56"/>
      <c r="BT335" s="56"/>
      <c r="BU335" s="56"/>
      <c r="BV335" s="56"/>
      <c r="BW335" s="56"/>
      <c r="BX335" s="56"/>
      <c r="BY335" s="56"/>
      <c r="BZ335" s="56"/>
      <c r="CA335" s="56"/>
      <c r="CB335" s="56"/>
      <c r="CC335" s="56"/>
      <c r="CD335" s="56"/>
      <c r="CE335" s="56"/>
      <c r="CG335" s="56"/>
      <c r="CH335" s="56"/>
      <c r="CI335" s="56"/>
      <c r="CJ335" s="56"/>
      <c r="CK335" s="56"/>
      <c r="CL335" s="56"/>
      <c r="CM335" s="56"/>
      <c r="CN335" s="56"/>
      <c r="CO335" s="56"/>
      <c r="CP335" s="56"/>
      <c r="CQ335" s="56"/>
      <c r="CR335" s="56"/>
      <c r="CS335" s="56"/>
      <c r="CT335" s="56"/>
      <c r="CU335" s="56"/>
      <c r="CV335" s="56"/>
    </row>
    <row r="336" spans="1:100" s="62" customFormat="1" ht="12.95" customHeight="1" x14ac:dyDescent="0.2">
      <c r="A336" s="59" t="s">
        <v>198</v>
      </c>
      <c r="B336" s="62" t="s">
        <v>131</v>
      </c>
      <c r="C336" s="59">
        <v>52603.636899999998</v>
      </c>
      <c r="D336" s="59" t="s">
        <v>150</v>
      </c>
      <c r="E336" s="62">
        <f t="shared" si="244"/>
        <v>3839.0282553407578</v>
      </c>
      <c r="F336" s="73">
        <f t="shared" si="245"/>
        <v>3839</v>
      </c>
      <c r="G336" s="62">
        <f t="shared" si="246"/>
        <v>7.4829800003499258E-2</v>
      </c>
      <c r="I336" s="62">
        <f t="shared" si="286"/>
        <v>7.4829800003499258E-2</v>
      </c>
      <c r="O336" s="62">
        <f t="shared" ca="1" si="282"/>
        <v>0.10944156748177927</v>
      </c>
      <c r="P336" s="136"/>
      <c r="Q336" s="137">
        <f t="shared" si="247"/>
        <v>37585.136899999998</v>
      </c>
      <c r="S336" s="63">
        <v>0.1</v>
      </c>
      <c r="X336" s="138"/>
      <c r="Y336" s="73">
        <f t="shared" si="249"/>
        <v>7.9754298293446615E-2</v>
      </c>
      <c r="Z336" s="56">
        <f t="shared" si="250"/>
        <v>3839</v>
      </c>
      <c r="AA336" s="56">
        <f t="shared" si="251"/>
        <v>7.0989168562465538E-2</v>
      </c>
      <c r="AB336" s="56">
        <f t="shared" si="252"/>
        <v>6.3002387757029821E-2</v>
      </c>
      <c r="AC336" s="56">
        <f t="shared" si="253"/>
        <v>7.4829800003499258E-2</v>
      </c>
      <c r="AD336" s="56">
        <f t="shared" si="254"/>
        <v>3.8406314410337206E-3</v>
      </c>
      <c r="AE336" s="140">
        <f t="shared" si="255"/>
        <v>1.4750449865856754E-6</v>
      </c>
      <c r="AF336" s="56">
        <f t="shared" si="256"/>
        <v>7.4829800003499258E-2</v>
      </c>
      <c r="AG336" s="69"/>
      <c r="AH336" s="56">
        <f t="shared" si="257"/>
        <v>1.1827412246469432E-2</v>
      </c>
      <c r="AI336" s="56">
        <f t="shared" si="258"/>
        <v>0.98248978927425945</v>
      </c>
      <c r="AJ336" s="56">
        <f t="shared" si="259"/>
        <v>0.62539249730510382</v>
      </c>
      <c r="AK336" s="56">
        <f t="shared" si="260"/>
        <v>0.29856732553861337</v>
      </c>
      <c r="AL336" s="56">
        <f t="shared" si="261"/>
        <v>1.6293766702179964</v>
      </c>
      <c r="AM336" s="56">
        <f t="shared" si="262"/>
        <v>1.0603657298755222</v>
      </c>
      <c r="AN336" s="56">
        <f t="shared" si="287"/>
        <v>7.6066472231757203</v>
      </c>
      <c r="AO336" s="56">
        <f t="shared" si="287"/>
        <v>7.6066471541413474</v>
      </c>
      <c r="AP336" s="56">
        <f t="shared" si="287"/>
        <v>7.6066462113207951</v>
      </c>
      <c r="AQ336" s="56">
        <f t="shared" si="287"/>
        <v>7.6066333353253386</v>
      </c>
      <c r="AR336" s="56">
        <f t="shared" si="287"/>
        <v>7.6064575549502242</v>
      </c>
      <c r="AS336" s="56">
        <f t="shared" si="287"/>
        <v>7.604069949900901</v>
      </c>
      <c r="AT336" s="56">
        <f t="shared" si="287"/>
        <v>7.5736043731505056</v>
      </c>
      <c r="AU336" s="56">
        <f t="shared" si="263"/>
        <v>7.3166683557002807</v>
      </c>
      <c r="AV336" s="56"/>
      <c r="AW336" s="56"/>
      <c r="AX336" s="56"/>
      <c r="AY336" s="56"/>
      <c r="AZ336" s="56">
        <f t="shared" si="264"/>
        <v>2.4250683407694496E-6</v>
      </c>
      <c r="BA336" s="56">
        <f t="shared" si="265"/>
        <v>8.7651297309810829E-3</v>
      </c>
      <c r="BB336" s="56">
        <f t="shared" si="266"/>
        <v>0.78212068641627486</v>
      </c>
      <c r="BC336" s="56">
        <f t="shared" si="267"/>
        <v>0.34843467012381923</v>
      </c>
      <c r="BD336" s="56">
        <f t="shared" si="268"/>
        <v>0.10064096935286734</v>
      </c>
      <c r="BE336" s="56">
        <f t="shared" si="269"/>
        <v>2.7088773591304669</v>
      </c>
      <c r="BF336" s="56">
        <f t="shared" si="270"/>
        <v>4.5496313929400731</v>
      </c>
      <c r="BG336" s="56">
        <f t="shared" si="288"/>
        <v>15.160545512279297</v>
      </c>
      <c r="BH336" s="56">
        <f t="shared" si="288"/>
        <v>15.160534751912035</v>
      </c>
      <c r="BI336" s="56">
        <f t="shared" si="288"/>
        <v>15.160587259164306</v>
      </c>
      <c r="BJ336" s="56">
        <f t="shared" si="288"/>
        <v>15.160331024159671</v>
      </c>
      <c r="BK336" s="56">
        <f t="shared" si="288"/>
        <v>15.161581070625076</v>
      </c>
      <c r="BL336" s="56">
        <f t="shared" si="288"/>
        <v>15.155473639100656</v>
      </c>
      <c r="BM336" s="56">
        <f t="shared" si="288"/>
        <v>15.185102829369752</v>
      </c>
      <c r="BN336" s="56">
        <f t="shared" si="271"/>
        <v>15.035627132262825</v>
      </c>
      <c r="BO336" s="56"/>
      <c r="BP336" s="56"/>
      <c r="BQ336" s="56"/>
      <c r="BR336" s="56"/>
      <c r="BS336" s="56"/>
      <c r="BT336" s="56"/>
      <c r="BU336" s="56"/>
      <c r="BV336" s="56"/>
      <c r="BW336" s="56"/>
      <c r="BX336" s="56"/>
      <c r="BY336" s="56"/>
      <c r="BZ336" s="56"/>
      <c r="CA336" s="56"/>
      <c r="CB336" s="56"/>
      <c r="CC336" s="56"/>
      <c r="CD336" s="56"/>
      <c r="CE336" s="56"/>
      <c r="CG336" s="56"/>
      <c r="CH336" s="56"/>
      <c r="CI336" s="56"/>
      <c r="CJ336" s="56"/>
      <c r="CK336" s="56"/>
      <c r="CL336" s="56"/>
      <c r="CM336" s="56"/>
      <c r="CN336" s="56"/>
      <c r="CO336" s="56"/>
      <c r="CP336" s="56"/>
      <c r="CQ336" s="56"/>
      <c r="CR336" s="56"/>
      <c r="CS336" s="56"/>
      <c r="CT336" s="56"/>
      <c r="CU336" s="56"/>
      <c r="CV336" s="56"/>
    </row>
    <row r="337" spans="1:100" s="62" customFormat="1" ht="12.95" customHeight="1" x14ac:dyDescent="0.2">
      <c r="A337" s="135" t="s">
        <v>129</v>
      </c>
      <c r="C337" s="59">
        <v>52619.5239</v>
      </c>
      <c r="D337" s="59">
        <v>5.9999999999999995E-4</v>
      </c>
      <c r="E337" s="62">
        <f t="shared" si="244"/>
        <v>3845.027103374649</v>
      </c>
      <c r="F337" s="73">
        <f t="shared" si="245"/>
        <v>3845</v>
      </c>
      <c r="G337" s="62">
        <f t="shared" si="246"/>
        <v>7.1779000005335547E-2</v>
      </c>
      <c r="J337" s="62">
        <f>G337</f>
        <v>7.1779000005335547E-2</v>
      </c>
      <c r="O337" s="62">
        <f t="shared" ca="1" si="282"/>
        <v>0.10937993936059985</v>
      </c>
      <c r="P337" s="136"/>
      <c r="Q337" s="137">
        <f t="shared" si="247"/>
        <v>37601.0239</v>
      </c>
      <c r="R337" s="62">
        <f>+(P337-G337)^2</f>
        <v>5.1522248417659603E-3</v>
      </c>
      <c r="S337" s="63">
        <v>1</v>
      </c>
      <c r="X337" s="138"/>
      <c r="Y337" s="73">
        <f t="shared" si="249"/>
        <v>7.9808246119541112E-2</v>
      </c>
      <c r="Z337" s="56">
        <f t="shared" si="250"/>
        <v>3845</v>
      </c>
      <c r="AA337" s="56">
        <f t="shared" si="251"/>
        <v>7.120722331424921E-2</v>
      </c>
      <c r="AB337" s="56">
        <f t="shared" si="252"/>
        <v>5.9821590977054334E-2</v>
      </c>
      <c r="AC337" s="56">
        <f t="shared" si="253"/>
        <v>7.1779000005335547E-2</v>
      </c>
      <c r="AD337" s="56">
        <f t="shared" si="254"/>
        <v>5.71776691086337E-4</v>
      </c>
      <c r="AE337" s="140">
        <f t="shared" si="255"/>
        <v>3.2692858446964046E-7</v>
      </c>
      <c r="AF337" s="56">
        <f t="shared" si="256"/>
        <v>7.1779000005335547E-2</v>
      </c>
      <c r="AG337" s="69"/>
      <c r="AH337" s="56">
        <f t="shared" si="257"/>
        <v>1.1957409028281209E-2</v>
      </c>
      <c r="AI337" s="56">
        <f t="shared" si="258"/>
        <v>0.98126493178028984</v>
      </c>
      <c r="AJ337" s="56">
        <f t="shared" si="259"/>
        <v>0.6285888025704508</v>
      </c>
      <c r="AK337" s="56">
        <f t="shared" si="260"/>
        <v>0.2984929690591438</v>
      </c>
      <c r="AL337" s="56">
        <f t="shared" si="261"/>
        <v>1.6334796252687886</v>
      </c>
      <c r="AM337" s="56">
        <f t="shared" si="262"/>
        <v>1.0647333455037986</v>
      </c>
      <c r="AN337" s="56">
        <f t="shared" si="287"/>
        <v>7.6106346406234833</v>
      </c>
      <c r="AO337" s="56">
        <f t="shared" si="287"/>
        <v>7.6106345772930428</v>
      </c>
      <c r="AP337" s="56">
        <f t="shared" si="287"/>
        <v>7.610633698487919</v>
      </c>
      <c r="AQ337" s="56">
        <f t="shared" si="287"/>
        <v>7.610621504065934</v>
      </c>
      <c r="AR337" s="56">
        <f t="shared" si="287"/>
        <v>7.6104523543463731</v>
      </c>
      <c r="AS337" s="56">
        <f t="shared" si="287"/>
        <v>7.6081178303014578</v>
      </c>
      <c r="AT337" s="56">
        <f t="shared" si="287"/>
        <v>7.5778664222717307</v>
      </c>
      <c r="AU337" s="56">
        <f t="shared" si="263"/>
        <v>7.3203661161573104</v>
      </c>
      <c r="AV337" s="56"/>
      <c r="AW337" s="56"/>
      <c r="AX337" s="56"/>
      <c r="AY337" s="56"/>
      <c r="AZ337" s="56">
        <f t="shared" si="264"/>
        <v>6.446879316248512E-5</v>
      </c>
      <c r="BA337" s="56">
        <f t="shared" si="265"/>
        <v>8.601022805291899E-3</v>
      </c>
      <c r="BB337" s="56">
        <f t="shared" si="266"/>
        <v>0.78136129462248471</v>
      </c>
      <c r="BC337" s="56">
        <f t="shared" si="267"/>
        <v>0.34129315659315423</v>
      </c>
      <c r="BD337" s="56">
        <f t="shared" si="268"/>
        <v>9.8980384475127511E-2</v>
      </c>
      <c r="BE337" s="56">
        <f t="shared" si="269"/>
        <v>2.716485644677523</v>
      </c>
      <c r="BF337" s="56">
        <f t="shared" si="270"/>
        <v>4.633632287948581</v>
      </c>
      <c r="BG337" s="56">
        <f t="shared" si="288"/>
        <v>15.169993562145839</v>
      </c>
      <c r="BH337" s="56">
        <f t="shared" si="288"/>
        <v>15.169982575275773</v>
      </c>
      <c r="BI337" s="56">
        <f t="shared" si="288"/>
        <v>15.170035883173092</v>
      </c>
      <c r="BJ337" s="56">
        <f t="shared" si="288"/>
        <v>15.169777219329273</v>
      </c>
      <c r="BK337" s="56">
        <f t="shared" si="288"/>
        <v>15.171031951172386</v>
      </c>
      <c r="BL337" s="56">
        <f t="shared" si="288"/>
        <v>15.164936651404901</v>
      </c>
      <c r="BM337" s="56">
        <f t="shared" si="288"/>
        <v>15.194344267642045</v>
      </c>
      <c r="BN337" s="56">
        <f t="shared" si="271"/>
        <v>15.047016850021443</v>
      </c>
      <c r="BO337" s="56"/>
      <c r="BP337" s="56"/>
      <c r="BQ337" s="56"/>
      <c r="BR337" s="56"/>
      <c r="BS337" s="56"/>
      <c r="BT337" s="56"/>
      <c r="BU337" s="56"/>
      <c r="BV337" s="56"/>
      <c r="BW337" s="56"/>
      <c r="BX337" s="56"/>
      <c r="BY337" s="56"/>
      <c r="BZ337" s="56"/>
      <c r="CA337" s="56"/>
      <c r="CB337" s="56"/>
      <c r="CC337" s="56"/>
      <c r="CD337" s="56"/>
      <c r="CE337" s="56"/>
      <c r="CG337" s="56"/>
      <c r="CH337" s="56"/>
      <c r="CI337" s="56"/>
      <c r="CJ337" s="56"/>
      <c r="CK337" s="56"/>
      <c r="CL337" s="56"/>
      <c r="CM337" s="56"/>
      <c r="CN337" s="56"/>
      <c r="CO337" s="56"/>
      <c r="CP337" s="56"/>
      <c r="CQ337" s="56"/>
      <c r="CR337" s="56"/>
      <c r="CS337" s="56"/>
      <c r="CT337" s="56"/>
      <c r="CU337" s="56"/>
      <c r="CV337" s="56"/>
    </row>
    <row r="338" spans="1:100" s="62" customFormat="1" ht="12.95" customHeight="1" x14ac:dyDescent="0.2">
      <c r="A338" s="10" t="s">
        <v>130</v>
      </c>
      <c r="B338" s="30" t="s">
        <v>131</v>
      </c>
      <c r="C338" s="13">
        <v>52627.47</v>
      </c>
      <c r="D338" s="13">
        <v>5.0000000000000001E-3</v>
      </c>
      <c r="E338" s="62">
        <f t="shared" si="244"/>
        <v>3848.027509137984</v>
      </c>
      <c r="F338" s="73">
        <f t="shared" si="245"/>
        <v>3848</v>
      </c>
      <c r="G338" s="62">
        <f t="shared" si="246"/>
        <v>7.2853600002417807E-2</v>
      </c>
      <c r="I338" s="62">
        <f>G338</f>
        <v>7.2853600002417807E-2</v>
      </c>
      <c r="O338" s="62">
        <f t="shared" ca="1" si="282"/>
        <v>0.10934912530001015</v>
      </c>
      <c r="P338" s="136"/>
      <c r="Q338" s="137">
        <f t="shared" si="247"/>
        <v>37608.97</v>
      </c>
      <c r="S338" s="63">
        <v>0.1</v>
      </c>
      <c r="X338" s="138"/>
      <c r="Y338" s="73">
        <f t="shared" si="249"/>
        <v>7.9834881343687047E-2</v>
      </c>
      <c r="Z338" s="56">
        <f t="shared" si="250"/>
        <v>3848</v>
      </c>
      <c r="AA338" s="56">
        <f t="shared" si="251"/>
        <v>7.1316141137234015E-2</v>
      </c>
      <c r="AB338" s="56">
        <f t="shared" si="252"/>
        <v>6.0831324416406152E-2</v>
      </c>
      <c r="AC338" s="56">
        <f t="shared" si="253"/>
        <v>7.2853600002417807E-2</v>
      </c>
      <c r="AD338" s="56">
        <f t="shared" si="254"/>
        <v>1.5374588651837912E-3</v>
      </c>
      <c r="AE338" s="140">
        <f t="shared" si="255"/>
        <v>2.3637797621322309E-7</v>
      </c>
      <c r="AF338" s="56">
        <f t="shared" si="256"/>
        <v>7.2853600002417807E-2</v>
      </c>
      <c r="AG338" s="69"/>
      <c r="AH338" s="56">
        <f t="shared" si="257"/>
        <v>1.2022275586011655E-2</v>
      </c>
      <c r="AI338" s="56">
        <f t="shared" si="258"/>
        <v>0.98065376417868444</v>
      </c>
      <c r="AJ338" s="56">
        <f t="shared" si="259"/>
        <v>0.63018001376881838</v>
      </c>
      <c r="AK338" s="56">
        <f t="shared" si="260"/>
        <v>0.29845398057068395</v>
      </c>
      <c r="AL338" s="56">
        <f t="shared" si="261"/>
        <v>1.6355272691622371</v>
      </c>
      <c r="AM338" s="56">
        <f t="shared" si="262"/>
        <v>1.0669202151314423</v>
      </c>
      <c r="AN338" s="56">
        <f t="shared" si="287"/>
        <v>7.6126264857256434</v>
      </c>
      <c r="AO338" s="56">
        <f t="shared" si="287"/>
        <v>7.6126264250989912</v>
      </c>
      <c r="AP338" s="56">
        <f t="shared" si="287"/>
        <v>7.6126255770070328</v>
      </c>
      <c r="AQ338" s="56">
        <f t="shared" si="287"/>
        <v>7.612613713554671</v>
      </c>
      <c r="AR338" s="56">
        <f t="shared" si="287"/>
        <v>7.612447822692924</v>
      </c>
      <c r="AS338" s="56">
        <f t="shared" si="287"/>
        <v>7.610139703957123</v>
      </c>
      <c r="AT338" s="56">
        <f t="shared" si="287"/>
        <v>7.5799961269718166</v>
      </c>
      <c r="AU338" s="56">
        <f t="shared" si="263"/>
        <v>7.3222149963858252</v>
      </c>
      <c r="AV338" s="56"/>
      <c r="AW338" s="56"/>
      <c r="AX338" s="56"/>
      <c r="AY338" s="56"/>
      <c r="AZ338" s="56">
        <f t="shared" si="264"/>
        <v>4.8738289165953982E-6</v>
      </c>
      <c r="BA338" s="56">
        <f t="shared" si="265"/>
        <v>8.5187402064530269E-3</v>
      </c>
      <c r="BB338" s="56">
        <f t="shared" si="266"/>
        <v>0.78098688256725635</v>
      </c>
      <c r="BC338" s="56">
        <f t="shared" si="267"/>
        <v>0.33772014921641003</v>
      </c>
      <c r="BD338" s="56">
        <f t="shared" si="268"/>
        <v>9.8149143615169826E-2</v>
      </c>
      <c r="BE338" s="56">
        <f t="shared" si="269"/>
        <v>2.7202842801091238</v>
      </c>
      <c r="BF338" s="56">
        <f t="shared" si="270"/>
        <v>4.6766899895986365</v>
      </c>
      <c r="BG338" s="56">
        <f t="shared" si="288"/>
        <v>15.174714166240138</v>
      </c>
      <c r="BH338" s="56">
        <f t="shared" si="288"/>
        <v>15.174703069058346</v>
      </c>
      <c r="BI338" s="56">
        <f t="shared" si="288"/>
        <v>15.174756761552381</v>
      </c>
      <c r="BJ338" s="56">
        <f t="shared" si="288"/>
        <v>15.174496960517439</v>
      </c>
      <c r="BK338" s="56">
        <f t="shared" si="288"/>
        <v>15.175753686126457</v>
      </c>
      <c r="BL338" s="56">
        <f t="shared" si="288"/>
        <v>15.169665876393255</v>
      </c>
      <c r="BM338" s="56">
        <f t="shared" si="288"/>
        <v>15.198957802285127</v>
      </c>
      <c r="BN338" s="56">
        <f t="shared" si="271"/>
        <v>15.052711708900752</v>
      </c>
      <c r="BO338" s="56"/>
      <c r="BP338" s="56"/>
      <c r="BQ338" s="56"/>
      <c r="BR338" s="56"/>
      <c r="BS338" s="56"/>
      <c r="BT338" s="56"/>
      <c r="BU338" s="56"/>
      <c r="BV338" s="56"/>
      <c r="BW338" s="56"/>
      <c r="BX338" s="56"/>
      <c r="BY338" s="56"/>
      <c r="BZ338" s="56"/>
      <c r="CA338" s="56"/>
      <c r="CB338" s="56"/>
      <c r="CC338" s="56"/>
      <c r="CD338" s="56"/>
      <c r="CE338" s="56"/>
      <c r="CG338" s="56"/>
      <c r="CH338" s="56"/>
      <c r="CI338" s="56"/>
      <c r="CJ338" s="56"/>
      <c r="CK338" s="56"/>
      <c r="CL338" s="56"/>
      <c r="CM338" s="56"/>
      <c r="CN338" s="56"/>
      <c r="CO338" s="56"/>
      <c r="CP338" s="56"/>
      <c r="CQ338" s="56"/>
      <c r="CR338" s="56"/>
      <c r="CS338" s="56"/>
      <c r="CT338" s="56"/>
      <c r="CU338" s="56"/>
      <c r="CV338" s="56"/>
    </row>
    <row r="339" spans="1:100" s="62" customFormat="1" ht="12.95" customHeight="1" x14ac:dyDescent="0.2">
      <c r="A339" s="10" t="s">
        <v>130</v>
      </c>
      <c r="B339" s="30" t="s">
        <v>131</v>
      </c>
      <c r="C339" s="13">
        <v>52688.387999999999</v>
      </c>
      <c r="D339" s="13">
        <v>8.0000000000000002E-3</v>
      </c>
      <c r="E339" s="62">
        <f t="shared" si="244"/>
        <v>3871.0298270412086</v>
      </c>
      <c r="F339" s="73">
        <f t="shared" si="245"/>
        <v>3871</v>
      </c>
      <c r="G339" s="62">
        <f t="shared" si="246"/>
        <v>7.8992200003995094E-2</v>
      </c>
      <c r="I339" s="62">
        <f>G339</f>
        <v>7.8992200003995094E-2</v>
      </c>
      <c r="O339" s="62">
        <f t="shared" ca="1" si="282"/>
        <v>0.10911288416882237</v>
      </c>
      <c r="P339" s="136"/>
      <c r="Q339" s="137">
        <f t="shared" si="247"/>
        <v>37669.887999999999</v>
      </c>
      <c r="S339" s="63">
        <v>0.1</v>
      </c>
      <c r="X339" s="138"/>
      <c r="Y339" s="73">
        <f t="shared" si="249"/>
        <v>8.0031774883002935E-2</v>
      </c>
      <c r="Z339" s="56">
        <f t="shared" si="250"/>
        <v>3871</v>
      </c>
      <c r="AA339" s="56">
        <f t="shared" si="251"/>
        <v>7.2148738225282519E-2</v>
      </c>
      <c r="AB339" s="56">
        <f t="shared" si="252"/>
        <v>6.647554716357118E-2</v>
      </c>
      <c r="AC339" s="56">
        <f t="shared" si="253"/>
        <v>7.8992200003995094E-2</v>
      </c>
      <c r="AD339" s="56">
        <f t="shared" si="254"/>
        <v>6.8434617787125757E-3</v>
      </c>
      <c r="AE339" s="140">
        <f t="shared" si="255"/>
        <v>4.6832969116699895E-6</v>
      </c>
      <c r="AF339" s="56">
        <f t="shared" si="256"/>
        <v>7.8992200003995094E-2</v>
      </c>
      <c r="AG339" s="69"/>
      <c r="AH339" s="56">
        <f t="shared" si="257"/>
        <v>1.2516652840423919E-2</v>
      </c>
      <c r="AI339" s="56">
        <f t="shared" si="258"/>
        <v>0.97599616262136601</v>
      </c>
      <c r="AJ339" s="56">
        <f t="shared" si="259"/>
        <v>0.6422264084470235</v>
      </c>
      <c r="AK339" s="56">
        <f t="shared" si="260"/>
        <v>0.29811553322502377</v>
      </c>
      <c r="AL339" s="56">
        <f t="shared" si="261"/>
        <v>1.6511415666409073</v>
      </c>
      <c r="AM339" s="56">
        <f t="shared" si="262"/>
        <v>1.0837549564073108</v>
      </c>
      <c r="AN339" s="56">
        <f t="shared" si="287"/>
        <v>7.6278562244999586</v>
      </c>
      <c r="AO339" s="56">
        <f t="shared" si="287"/>
        <v>7.6278561816261989</v>
      </c>
      <c r="AP339" s="56">
        <f t="shared" si="287"/>
        <v>7.6278555422432195</v>
      </c>
      <c r="AQ339" s="56">
        <f t="shared" si="287"/>
        <v>7.6278460072371264</v>
      </c>
      <c r="AR339" s="56">
        <f t="shared" si="287"/>
        <v>7.6277038602237539</v>
      </c>
      <c r="AS339" s="56">
        <f t="shared" si="287"/>
        <v>7.6255950562348405</v>
      </c>
      <c r="AT339" s="56">
        <f t="shared" si="287"/>
        <v>7.5962945176505245</v>
      </c>
      <c r="AU339" s="56">
        <f t="shared" si="263"/>
        <v>7.3363897448044391</v>
      </c>
      <c r="AV339" s="56"/>
      <c r="AW339" s="56"/>
      <c r="AX339" s="56"/>
      <c r="AY339" s="56"/>
      <c r="AZ339" s="56">
        <f t="shared" si="264"/>
        <v>1.0807159290641547E-7</v>
      </c>
      <c r="BA339" s="56">
        <f t="shared" si="265"/>
        <v>7.8830366577204106E-3</v>
      </c>
      <c r="BB339" s="56">
        <f t="shared" si="266"/>
        <v>0.77823257521470957</v>
      </c>
      <c r="BC339" s="56">
        <f t="shared" si="267"/>
        <v>0.31028095700063818</v>
      </c>
      <c r="BD339" s="56">
        <f t="shared" si="268"/>
        <v>9.1756249400793133E-2</v>
      </c>
      <c r="BE339" s="56">
        <f t="shared" si="269"/>
        <v>2.7492893989939389</v>
      </c>
      <c r="BF339" s="56">
        <f t="shared" si="270"/>
        <v>5.0325446800716653</v>
      </c>
      <c r="BG339" s="56">
        <f t="shared" si="288"/>
        <v>15.210832199898061</v>
      </c>
      <c r="BH339" s="56">
        <f t="shared" si="288"/>
        <v>15.210820331578923</v>
      </c>
      <c r="BI339" s="56">
        <f t="shared" si="288"/>
        <v>15.210876592625134</v>
      </c>
      <c r="BJ339" s="56">
        <f t="shared" si="288"/>
        <v>15.210609875321962</v>
      </c>
      <c r="BK339" s="56">
        <f t="shared" si="288"/>
        <v>15.211873962833099</v>
      </c>
      <c r="BL339" s="56">
        <f t="shared" si="288"/>
        <v>15.205875187652405</v>
      </c>
      <c r="BM339" s="56">
        <f t="shared" si="288"/>
        <v>15.234173279274138</v>
      </c>
      <c r="BN339" s="56">
        <f t="shared" si="271"/>
        <v>15.09637229364213</v>
      </c>
      <c r="BO339" s="56"/>
      <c r="BP339" s="56"/>
      <c r="BQ339" s="56"/>
      <c r="BR339" s="56"/>
      <c r="BS339" s="56"/>
      <c r="BT339" s="56"/>
      <c r="BU339" s="56"/>
      <c r="BV339" s="56"/>
      <c r="BW339" s="56"/>
      <c r="BX339" s="56"/>
      <c r="BY339" s="56"/>
      <c r="BZ339" s="56"/>
      <c r="CA339" s="56"/>
      <c r="CB339" s="56"/>
      <c r="CC339" s="56"/>
      <c r="CD339" s="56"/>
      <c r="CE339" s="56"/>
      <c r="CG339" s="56"/>
      <c r="CH339" s="56"/>
      <c r="CI339" s="56"/>
      <c r="CJ339" s="56"/>
      <c r="CK339" s="56"/>
      <c r="CL339" s="56"/>
      <c r="CM339" s="56"/>
      <c r="CN339" s="56"/>
      <c r="CO339" s="56"/>
      <c r="CP339" s="56"/>
      <c r="CQ339" s="56"/>
      <c r="CR339" s="56"/>
      <c r="CS339" s="56"/>
      <c r="CT339" s="56"/>
      <c r="CU339" s="56"/>
      <c r="CV339" s="56"/>
    </row>
    <row r="340" spans="1:100" s="62" customFormat="1" ht="12.95" customHeight="1" x14ac:dyDescent="0.2">
      <c r="A340" s="59" t="s">
        <v>199</v>
      </c>
      <c r="B340" s="62" t="s">
        <v>131</v>
      </c>
      <c r="C340" s="59">
        <v>52688.392999999996</v>
      </c>
      <c r="D340" s="59" t="s">
        <v>150</v>
      </c>
      <c r="E340" s="62">
        <f t="shared" si="244"/>
        <v>3871.0317150150331</v>
      </c>
      <c r="F340" s="73">
        <f t="shared" si="245"/>
        <v>3871</v>
      </c>
      <c r="G340" s="62">
        <f t="shared" si="246"/>
        <v>8.399220000137575E-2</v>
      </c>
      <c r="I340" s="62">
        <f>G340</f>
        <v>8.399220000137575E-2</v>
      </c>
      <c r="O340" s="62">
        <f t="shared" ca="1" si="282"/>
        <v>0.10911288416882237</v>
      </c>
      <c r="P340" s="136"/>
      <c r="Q340" s="137">
        <f t="shared" si="247"/>
        <v>37669.892999999996</v>
      </c>
      <c r="S340" s="63">
        <v>0.1</v>
      </c>
      <c r="X340" s="138"/>
      <c r="Y340" s="73">
        <f t="shared" si="249"/>
        <v>8.0031774883002935E-2</v>
      </c>
      <c r="Z340" s="56">
        <f t="shared" si="250"/>
        <v>3871</v>
      </c>
      <c r="AA340" s="56">
        <f t="shared" si="251"/>
        <v>7.2148738225282519E-2</v>
      </c>
      <c r="AB340" s="56">
        <f t="shared" si="252"/>
        <v>7.1475547160951836E-2</v>
      </c>
      <c r="AC340" s="56">
        <f t="shared" si="253"/>
        <v>8.399220000137575E-2</v>
      </c>
      <c r="AD340" s="56">
        <f t="shared" si="254"/>
        <v>1.1843461776093231E-2</v>
      </c>
      <c r="AE340" s="140">
        <f t="shared" si="255"/>
        <v>1.4026758684178143E-5</v>
      </c>
      <c r="AF340" s="56">
        <f t="shared" si="256"/>
        <v>8.399220000137575E-2</v>
      </c>
      <c r="AG340" s="69"/>
      <c r="AH340" s="56">
        <f t="shared" si="257"/>
        <v>1.2516652840423919E-2</v>
      </c>
      <c r="AI340" s="56">
        <f t="shared" si="258"/>
        <v>0.97599616262136601</v>
      </c>
      <c r="AJ340" s="56">
        <f t="shared" si="259"/>
        <v>0.6422264084470235</v>
      </c>
      <c r="AK340" s="56">
        <f t="shared" si="260"/>
        <v>0.29811553322502377</v>
      </c>
      <c r="AL340" s="56">
        <f t="shared" si="261"/>
        <v>1.6511415666409073</v>
      </c>
      <c r="AM340" s="56">
        <f t="shared" si="262"/>
        <v>1.0837549564073108</v>
      </c>
      <c r="AN340" s="56">
        <f t="shared" si="287"/>
        <v>7.6278562244999586</v>
      </c>
      <c r="AO340" s="56">
        <f t="shared" si="287"/>
        <v>7.6278561816261989</v>
      </c>
      <c r="AP340" s="56">
        <f t="shared" si="287"/>
        <v>7.6278555422432195</v>
      </c>
      <c r="AQ340" s="56">
        <f t="shared" si="287"/>
        <v>7.6278460072371264</v>
      </c>
      <c r="AR340" s="56">
        <f t="shared" si="287"/>
        <v>7.6277038602237539</v>
      </c>
      <c r="AS340" s="56">
        <f t="shared" si="287"/>
        <v>7.6255950562348405</v>
      </c>
      <c r="AT340" s="56">
        <f t="shared" si="287"/>
        <v>7.5962945176505245</v>
      </c>
      <c r="AU340" s="56">
        <f t="shared" si="263"/>
        <v>7.3363897448044391</v>
      </c>
      <c r="AV340" s="56"/>
      <c r="AW340" s="56"/>
      <c r="AX340" s="56"/>
      <c r="AY340" s="56"/>
      <c r="AZ340" s="56">
        <f t="shared" si="264"/>
        <v>1.5684967118238369E-6</v>
      </c>
      <c r="BA340" s="56">
        <f t="shared" si="265"/>
        <v>7.8830366577204106E-3</v>
      </c>
      <c r="BB340" s="56">
        <f t="shared" si="266"/>
        <v>0.77823257521470957</v>
      </c>
      <c r="BC340" s="56">
        <f t="shared" si="267"/>
        <v>0.31028095700063818</v>
      </c>
      <c r="BD340" s="56">
        <f t="shared" si="268"/>
        <v>9.1756249400793133E-2</v>
      </c>
      <c r="BE340" s="56">
        <f t="shared" si="269"/>
        <v>2.7492893989939389</v>
      </c>
      <c r="BF340" s="56">
        <f t="shared" si="270"/>
        <v>5.0325446800716653</v>
      </c>
      <c r="BG340" s="56">
        <f t="shared" si="288"/>
        <v>15.210832199898061</v>
      </c>
      <c r="BH340" s="56">
        <f t="shared" si="288"/>
        <v>15.210820331578923</v>
      </c>
      <c r="BI340" s="56">
        <f t="shared" si="288"/>
        <v>15.210876592625134</v>
      </c>
      <c r="BJ340" s="56">
        <f t="shared" si="288"/>
        <v>15.210609875321962</v>
      </c>
      <c r="BK340" s="56">
        <f t="shared" si="288"/>
        <v>15.211873962833099</v>
      </c>
      <c r="BL340" s="56">
        <f t="shared" si="288"/>
        <v>15.205875187652405</v>
      </c>
      <c r="BM340" s="56">
        <f t="shared" si="288"/>
        <v>15.234173279274138</v>
      </c>
      <c r="BN340" s="56">
        <f t="shared" si="271"/>
        <v>15.09637229364213</v>
      </c>
      <c r="BO340" s="56"/>
      <c r="BP340" s="56"/>
      <c r="BQ340" s="56"/>
      <c r="BR340" s="56"/>
      <c r="BS340" s="56"/>
      <c r="BT340" s="56"/>
      <c r="BU340" s="56"/>
      <c r="BV340" s="56"/>
      <c r="BW340" s="56"/>
      <c r="BX340" s="56"/>
      <c r="BY340" s="56"/>
      <c r="BZ340" s="56"/>
      <c r="CA340" s="56"/>
      <c r="CB340" s="56"/>
      <c r="CC340" s="56"/>
      <c r="CD340" s="56"/>
      <c r="CE340" s="56"/>
      <c r="CG340" s="56"/>
      <c r="CH340" s="56"/>
      <c r="CI340" s="56"/>
      <c r="CJ340" s="56"/>
      <c r="CK340" s="56"/>
      <c r="CL340" s="56"/>
      <c r="CM340" s="56"/>
      <c r="CN340" s="56"/>
      <c r="CO340" s="56"/>
      <c r="CP340" s="56"/>
      <c r="CQ340" s="56"/>
      <c r="CR340" s="56"/>
      <c r="CS340" s="56"/>
      <c r="CT340" s="56"/>
      <c r="CU340" s="56"/>
      <c r="CV340" s="56"/>
    </row>
    <row r="341" spans="1:100" s="62" customFormat="1" ht="12.95" customHeight="1" x14ac:dyDescent="0.2">
      <c r="A341" s="12" t="s">
        <v>132</v>
      </c>
      <c r="B341" s="11" t="s">
        <v>131</v>
      </c>
      <c r="C341" s="12">
        <v>52860.538999999997</v>
      </c>
      <c r="D341" s="12">
        <v>5.0000000000000001E-3</v>
      </c>
      <c r="E341" s="62">
        <f t="shared" ref="E341:E385" si="289">(C341-C$7)/C$8</f>
        <v>3936.0331434560303</v>
      </c>
      <c r="F341" s="73">
        <f t="shared" ref="F341:F387" si="290">ROUND(2*E341,0)/2</f>
        <v>3936</v>
      </c>
      <c r="G341" s="62">
        <f t="shared" ref="G341:G385" si="291">C341-(C$7+F341*C$8)</f>
        <v>8.7775200001487974E-2</v>
      </c>
      <c r="K341" s="62">
        <f>G341</f>
        <v>8.7775200001487974E-2</v>
      </c>
      <c r="O341" s="62">
        <f t="shared" ca="1" si="282"/>
        <v>0.10844524618937865</v>
      </c>
      <c r="P341" s="136"/>
      <c r="Q341" s="137">
        <f t="shared" ref="Q341:Q385" si="292">C341-15018.5</f>
        <v>37842.038999999997</v>
      </c>
      <c r="S341" s="63">
        <v>0.1</v>
      </c>
      <c r="X341" s="138"/>
      <c r="Y341" s="73">
        <f t="shared" ref="Y341:Y385" si="293">AA341+BA341</f>
        <v>8.0523432909753931E-2</v>
      </c>
      <c r="Z341" s="56">
        <f t="shared" ref="Z341:Z385" si="294">F341</f>
        <v>3936</v>
      </c>
      <c r="AA341" s="56">
        <f t="shared" ref="AA341:AA385" si="295">AB$3+AB$4*Z341+AB$5*Z341^2+AH341</f>
        <v>7.447806171641945E-2</v>
      </c>
      <c r="AB341" s="56">
        <f t="shared" ref="AB341:AB385" si="296">IF(S341&lt;&gt;0,G341-AH341,-9999)</f>
        <v>7.3889782446330599E-2</v>
      </c>
      <c r="AC341" s="56">
        <f t="shared" ref="AC341:AC385" si="297">+G341-P341</f>
        <v>8.7775200001487974E-2</v>
      </c>
      <c r="AD341" s="56">
        <f t="shared" ref="AD341:AD385" si="298">G341-AA341</f>
        <v>1.3297138285068524E-2</v>
      </c>
      <c r="AE341" s="140">
        <f t="shared" ref="AE341:AE385" si="299">+(G341-AA341)^2*S341</f>
        <v>1.768138865722351E-5</v>
      </c>
      <c r="AF341" s="56">
        <f t="shared" ref="AF341:AF385" si="300">IF(S341&lt;&gt;0,G341-P341,-9999)</f>
        <v>8.7775200001487974E-2</v>
      </c>
      <c r="AG341" s="69"/>
      <c r="AH341" s="56">
        <f t="shared" ref="AH341:AH385" si="301">$AB$6*($AB$11/AI341*AJ341+$AB$12)</f>
        <v>1.3885417555157381E-2</v>
      </c>
      <c r="AI341" s="56">
        <f t="shared" ref="AI341:AI385" si="302">1+$AB$7*COS(AL341)</f>
        <v>0.9631032404648473</v>
      </c>
      <c r="AJ341" s="56">
        <f t="shared" ref="AJ341:AJ385" si="303">SIN(AL341+RADIANS($AB$9))</f>
        <v>0.67483165938867584</v>
      </c>
      <c r="AK341" s="56">
        <f t="shared" ref="AK341:AK387" si="304">$AB$7*SIN(AL341)</f>
        <v>0.29679569487232338</v>
      </c>
      <c r="AL341" s="56">
        <f t="shared" ref="AL341:AL387" si="305">2*ATAN(AM341)</f>
        <v>1.6944788029125453</v>
      </c>
      <c r="AM341" s="56">
        <f t="shared" ref="AM341:AM387" si="306">SQRT((1+$AB$7)/(1-$AB$7))*TAN(AN341/2)</f>
        <v>1.1320147652939456</v>
      </c>
      <c r="AN341" s="56">
        <f t="shared" ref="AN341:AT350" si="307">$AU341+$AB$7*SIN(AO341)</f>
        <v>7.6705094417657511</v>
      </c>
      <c r="AO341" s="56">
        <f t="shared" si="307"/>
        <v>7.6705094276989154</v>
      </c>
      <c r="AP341" s="56">
        <f t="shared" si="307"/>
        <v>7.6705091699022816</v>
      </c>
      <c r="AQ341" s="56">
        <f t="shared" si="307"/>
        <v>7.6705044454417326</v>
      </c>
      <c r="AR341" s="56">
        <f t="shared" si="307"/>
        <v>7.6704178848128777</v>
      </c>
      <c r="AS341" s="56">
        <f t="shared" si="307"/>
        <v>7.668839020817491</v>
      </c>
      <c r="AT341" s="56">
        <f t="shared" si="307"/>
        <v>7.6420715003454358</v>
      </c>
      <c r="AU341" s="56">
        <f t="shared" ref="AU341:AU385" si="308">RADIANS($AB$9)+$AB$18*(F341-AB$15)</f>
        <v>7.3764488164222595</v>
      </c>
      <c r="AV341" s="56"/>
      <c r="AW341" s="56"/>
      <c r="AX341" s="56"/>
      <c r="AY341" s="56"/>
      <c r="AZ341" s="56">
        <f t="shared" ref="AZ341:AZ385" si="309">(AD341-BA341)^2*S341</f>
        <v>5.2588125952756885E-6</v>
      </c>
      <c r="BA341" s="56">
        <f t="shared" ref="BA341:BA385" si="310">$BB$6*($BB$11/BB341*BC341+$BB$12)</f>
        <v>6.0453711933344768E-3</v>
      </c>
      <c r="BB341" s="56">
        <f t="shared" ref="BB341:BB385" si="311">1+$BB$7*COS(BE341)</f>
        <v>0.77153873763829339</v>
      </c>
      <c r="BC341" s="56">
        <f t="shared" ref="BC341:BC385" si="312">SIN(BE341+RADIANS($BB$9))</f>
        <v>0.23238769524019107</v>
      </c>
      <c r="BD341" s="56">
        <f t="shared" ref="BD341:BD387" si="313">$BB$7*SIN(BE341)</f>
        <v>7.3521776366566691E-2</v>
      </c>
      <c r="BE341" s="56">
        <f t="shared" ref="BE341:BE387" si="314">2*ATAN(BF341)</f>
        <v>2.8302460924524335</v>
      </c>
      <c r="BF341" s="56">
        <f t="shared" ref="BF341:BF387" si="315">TAN(BG341/2)*SQRT((1+$BB$7)/(1-$BB$7))</f>
        <v>6.3717348180767717</v>
      </c>
      <c r="BG341" s="56">
        <f t="shared" ref="BG341:BM350" si="316">$BN341+$BB$7*SIN(BH341)</f>
        <v>15.312271079054518</v>
      </c>
      <c r="BH341" s="56">
        <f t="shared" si="316"/>
        <v>15.312257983501388</v>
      </c>
      <c r="BI341" s="56">
        <f t="shared" si="316"/>
        <v>15.312317117191942</v>
      </c>
      <c r="BJ341" s="56">
        <f t="shared" si="316"/>
        <v>15.312050084162417</v>
      </c>
      <c r="BK341" s="56">
        <f t="shared" si="316"/>
        <v>15.313255702665893</v>
      </c>
      <c r="BL341" s="56">
        <f t="shared" si="316"/>
        <v>15.307807655065547</v>
      </c>
      <c r="BM341" s="56">
        <f t="shared" si="316"/>
        <v>15.332330266632448</v>
      </c>
      <c r="BN341" s="56">
        <f t="shared" ref="BN341:BN385" si="317">RADIANS($BB$9)+$BB$18*(F341-BB$15)</f>
        <v>15.219760902693846</v>
      </c>
      <c r="BO341" s="56"/>
      <c r="BP341" s="56"/>
      <c r="BQ341" s="56"/>
      <c r="BR341" s="56"/>
      <c r="BS341" s="56"/>
      <c r="BT341" s="56"/>
      <c r="BU341" s="56"/>
      <c r="BV341" s="56"/>
      <c r="BW341" s="56"/>
      <c r="BX341" s="56"/>
      <c r="BY341" s="56"/>
      <c r="BZ341" s="56"/>
      <c r="CA341" s="56"/>
      <c r="CB341" s="56"/>
      <c r="CC341" s="56"/>
      <c r="CD341" s="56"/>
      <c r="CE341" s="56"/>
      <c r="CG341" s="56"/>
      <c r="CH341" s="56"/>
      <c r="CI341" s="56"/>
      <c r="CJ341" s="56"/>
      <c r="CK341" s="56"/>
      <c r="CL341" s="56"/>
      <c r="CM341" s="56"/>
      <c r="CN341" s="56"/>
      <c r="CO341" s="56"/>
      <c r="CP341" s="56"/>
      <c r="CQ341" s="56"/>
      <c r="CR341" s="56"/>
      <c r="CS341" s="56"/>
      <c r="CT341" s="56"/>
      <c r="CU341" s="56"/>
      <c r="CV341" s="56"/>
    </row>
    <row r="342" spans="1:100" s="62" customFormat="1" ht="12.95" customHeight="1" x14ac:dyDescent="0.2">
      <c r="A342" s="59" t="s">
        <v>198</v>
      </c>
      <c r="B342" s="62" t="s">
        <v>131</v>
      </c>
      <c r="C342" s="59">
        <v>52979.707600000002</v>
      </c>
      <c r="D342" s="59" t="s">
        <v>150</v>
      </c>
      <c r="E342" s="62">
        <f t="shared" si="289"/>
        <v>3981.0305829859294</v>
      </c>
      <c r="F342" s="73">
        <f t="shared" si="290"/>
        <v>3981</v>
      </c>
      <c r="G342" s="62">
        <f t="shared" si="291"/>
        <v>8.099420000507962E-2</v>
      </c>
      <c r="I342" s="62">
        <f>G342</f>
        <v>8.099420000507962E-2</v>
      </c>
      <c r="O342" s="62">
        <f t="shared" ca="1" si="282"/>
        <v>0.10798303528053299</v>
      </c>
      <c r="P342" s="136"/>
      <c r="Q342" s="137">
        <f t="shared" si="292"/>
        <v>37961.207600000002</v>
      </c>
      <c r="S342" s="63">
        <v>0.1</v>
      </c>
      <c r="X342" s="138"/>
      <c r="Y342" s="73">
        <f t="shared" si="293"/>
        <v>8.081414355549113E-2</v>
      </c>
      <c r="Z342" s="56">
        <f t="shared" si="294"/>
        <v>3981</v>
      </c>
      <c r="AA342" s="56">
        <f t="shared" si="295"/>
        <v>7.6069807973475609E-2</v>
      </c>
      <c r="AB342" s="56">
        <f t="shared" si="296"/>
        <v>6.6186123138563119E-2</v>
      </c>
      <c r="AC342" s="56">
        <f t="shared" si="297"/>
        <v>8.099420000507962E-2</v>
      </c>
      <c r="AD342" s="56">
        <f t="shared" si="298"/>
        <v>4.9243920316040107E-3</v>
      </c>
      <c r="AE342" s="140">
        <f t="shared" si="299"/>
        <v>2.4249636880925079E-6</v>
      </c>
      <c r="AF342" s="56">
        <f t="shared" si="300"/>
        <v>8.099420000507962E-2</v>
      </c>
      <c r="AG342" s="69"/>
      <c r="AH342" s="56">
        <f t="shared" si="301"/>
        <v>1.4808076866516501E-2</v>
      </c>
      <c r="AI342" s="56">
        <f t="shared" si="302"/>
        <v>0.95441258598682932</v>
      </c>
      <c r="AJ342" s="56">
        <f t="shared" si="303"/>
        <v>0.69618971339372704</v>
      </c>
      <c r="AK342" s="56">
        <f t="shared" si="304"/>
        <v>0.29558559342859037</v>
      </c>
      <c r="AL342" s="56">
        <f t="shared" si="305"/>
        <v>1.7238181194451365</v>
      </c>
      <c r="AM342" s="56">
        <f t="shared" si="306"/>
        <v>1.1660506161726445</v>
      </c>
      <c r="AN342" s="56">
        <f t="shared" si="307"/>
        <v>7.6997104246511245</v>
      </c>
      <c r="AO342" s="56">
        <f t="shared" si="307"/>
        <v>7.6997104190724412</v>
      </c>
      <c r="AP342" s="56">
        <f t="shared" si="307"/>
        <v>7.6997102976824774</v>
      </c>
      <c r="AQ342" s="56">
        <f t="shared" si="307"/>
        <v>7.6997076563077567</v>
      </c>
      <c r="AR342" s="56">
        <f t="shared" si="307"/>
        <v>7.6996501926413625</v>
      </c>
      <c r="AS342" s="56">
        <f t="shared" si="307"/>
        <v>7.6984052701627377</v>
      </c>
      <c r="AT342" s="56">
        <f t="shared" si="307"/>
        <v>7.6735141165002894</v>
      </c>
      <c r="AU342" s="56">
        <f t="shared" si="308"/>
        <v>7.4041820198499817</v>
      </c>
      <c r="AV342" s="56"/>
      <c r="AW342" s="56"/>
      <c r="AX342" s="56"/>
      <c r="AY342" s="56"/>
      <c r="AZ342" s="56">
        <f t="shared" si="309"/>
        <v>3.2420325038412512E-9</v>
      </c>
      <c r="BA342" s="56">
        <f t="shared" si="310"/>
        <v>4.7443355820155205E-3</v>
      </c>
      <c r="BB342" s="56">
        <f t="shared" si="311"/>
        <v>0.76782391142609474</v>
      </c>
      <c r="BC342" s="56">
        <f t="shared" si="312"/>
        <v>0.17826760788782253</v>
      </c>
      <c r="BD342" s="56">
        <f t="shared" si="313"/>
        <v>6.0780456517881699E-2</v>
      </c>
      <c r="BE342" s="56">
        <f t="shared" si="314"/>
        <v>2.8855523845267816</v>
      </c>
      <c r="BF342" s="56">
        <f t="shared" si="315"/>
        <v>7.7685512025562016</v>
      </c>
      <c r="BG342" s="56">
        <f t="shared" si="316"/>
        <v>15.382032483254402</v>
      </c>
      <c r="BH342" s="56">
        <f t="shared" si="316"/>
        <v>15.382019605759009</v>
      </c>
      <c r="BI342" s="56">
        <f t="shared" si="316"/>
        <v>15.38207624351142</v>
      </c>
      <c r="BJ342" s="56">
        <f t="shared" si="316"/>
        <v>15.381827131454974</v>
      </c>
      <c r="BK342" s="56">
        <f t="shared" si="316"/>
        <v>15.38292265422939</v>
      </c>
      <c r="BL342" s="56">
        <f t="shared" si="316"/>
        <v>15.378101817607741</v>
      </c>
      <c r="BM342" s="56">
        <f t="shared" si="316"/>
        <v>15.399258243634927</v>
      </c>
      <c r="BN342" s="56">
        <f t="shared" si="317"/>
        <v>15.305183785883493</v>
      </c>
      <c r="BO342" s="56"/>
      <c r="BP342" s="56"/>
      <c r="BQ342" s="56"/>
      <c r="BR342" s="56"/>
      <c r="BS342" s="56"/>
      <c r="BT342" s="56"/>
      <c r="BU342" s="56"/>
      <c r="BV342" s="56"/>
      <c r="BW342" s="56"/>
      <c r="BX342" s="56"/>
      <c r="BY342" s="56"/>
      <c r="BZ342" s="56"/>
      <c r="CA342" s="56"/>
      <c r="CB342" s="56"/>
      <c r="CC342" s="56"/>
      <c r="CD342" s="56"/>
      <c r="CE342" s="56"/>
      <c r="CG342" s="56"/>
      <c r="CH342" s="56"/>
      <c r="CI342" s="56"/>
      <c r="CJ342" s="56"/>
      <c r="CK342" s="56"/>
      <c r="CL342" s="56"/>
      <c r="CM342" s="56"/>
      <c r="CN342" s="56"/>
      <c r="CO342" s="56"/>
      <c r="CP342" s="56"/>
      <c r="CQ342" s="56"/>
      <c r="CR342" s="56"/>
      <c r="CS342" s="56"/>
      <c r="CT342" s="56"/>
      <c r="CU342" s="56"/>
      <c r="CV342" s="56"/>
    </row>
    <row r="343" spans="1:100" s="62" customFormat="1" ht="12.95" customHeight="1" x14ac:dyDescent="0.2">
      <c r="A343" s="10" t="s">
        <v>133</v>
      </c>
      <c r="B343" s="149"/>
      <c r="C343" s="13">
        <v>52982.355900000002</v>
      </c>
      <c r="D343" s="13">
        <v>2.9999999999999997E-4</v>
      </c>
      <c r="E343" s="62">
        <f t="shared" si="289"/>
        <v>3982.0305672024683</v>
      </c>
      <c r="F343" s="73">
        <f t="shared" si="290"/>
        <v>3982</v>
      </c>
      <c r="G343" s="62">
        <f t="shared" si="291"/>
        <v>8.0952400006935932E-2</v>
      </c>
      <c r="J343" s="62">
        <f>G343</f>
        <v>8.0952400006935932E-2</v>
      </c>
      <c r="O343" s="62">
        <f t="shared" ca="1" si="282"/>
        <v>0.10797276392700308</v>
      </c>
      <c r="P343" s="136"/>
      <c r="Q343" s="137">
        <f t="shared" si="292"/>
        <v>37963.855900000002</v>
      </c>
      <c r="S343" s="63">
        <v>1</v>
      </c>
      <c r="X343" s="138"/>
      <c r="Y343" s="73">
        <f t="shared" si="293"/>
        <v>8.0820191060768973E-2</v>
      </c>
      <c r="Z343" s="56">
        <f t="shared" si="294"/>
        <v>3982</v>
      </c>
      <c r="AA343" s="56">
        <f t="shared" si="295"/>
        <v>7.6104983594950756E-2</v>
      </c>
      <c r="AB343" s="56">
        <f t="shared" si="296"/>
        <v>6.6124054076713401E-2</v>
      </c>
      <c r="AC343" s="56">
        <f t="shared" si="297"/>
        <v>8.0952400006935932E-2</v>
      </c>
      <c r="AD343" s="56">
        <f t="shared" si="298"/>
        <v>4.8474164119851754E-3</v>
      </c>
      <c r="AE343" s="140">
        <f t="shared" si="299"/>
        <v>2.3497445871183232E-5</v>
      </c>
      <c r="AF343" s="56">
        <f t="shared" si="300"/>
        <v>8.0952400006935932E-2</v>
      </c>
      <c r="AG343" s="69"/>
      <c r="AH343" s="56">
        <f t="shared" si="301"/>
        <v>1.4828345930222536E-2</v>
      </c>
      <c r="AI343" s="56">
        <f t="shared" si="302"/>
        <v>0.95422165422628547</v>
      </c>
      <c r="AJ343" s="56">
        <f t="shared" si="303"/>
        <v>0.69665328725354014</v>
      </c>
      <c r="AK343" s="56">
        <f t="shared" si="304"/>
        <v>0.29555608337025036</v>
      </c>
      <c r="AL343" s="56">
        <f t="shared" si="305"/>
        <v>1.7244640957360939</v>
      </c>
      <c r="AM343" s="56">
        <f t="shared" si="306"/>
        <v>1.1668130500893648</v>
      </c>
      <c r="AN343" s="56">
        <f t="shared" si="307"/>
        <v>7.7003563405734168</v>
      </c>
      <c r="AO343" s="56">
        <f t="shared" si="307"/>
        <v>7.7003563351181255</v>
      </c>
      <c r="AP343" s="56">
        <f t="shared" si="307"/>
        <v>7.700356215917985</v>
      </c>
      <c r="AQ343" s="56">
        <f t="shared" si="307"/>
        <v>7.7003536113734734</v>
      </c>
      <c r="AR343" s="56">
        <f t="shared" si="307"/>
        <v>7.7002967125396289</v>
      </c>
      <c r="AS343" s="56">
        <f t="shared" si="307"/>
        <v>7.699058875279106</v>
      </c>
      <c r="AT343" s="56">
        <f t="shared" si="307"/>
        <v>7.6742104988864064</v>
      </c>
      <c r="AU343" s="56">
        <f t="shared" si="308"/>
        <v>7.4047983132594863</v>
      </c>
      <c r="AV343" s="56"/>
      <c r="AW343" s="56"/>
      <c r="AX343" s="56"/>
      <c r="AY343" s="56"/>
      <c r="AZ343" s="56">
        <f t="shared" si="309"/>
        <v>1.747920544657809E-8</v>
      </c>
      <c r="BA343" s="56">
        <f t="shared" si="310"/>
        <v>4.7152074658182155E-3</v>
      </c>
      <c r="BB343" s="56">
        <f t="shared" si="311"/>
        <v>0.76774973982677108</v>
      </c>
      <c r="BC343" s="56">
        <f t="shared" si="312"/>
        <v>0.17706388984734139</v>
      </c>
      <c r="BD343" s="56">
        <f t="shared" si="313"/>
        <v>6.0496418484629916E-2</v>
      </c>
      <c r="BE343" s="56">
        <f t="shared" si="314"/>
        <v>2.8867755623184985</v>
      </c>
      <c r="BF343" s="56">
        <f t="shared" si="315"/>
        <v>7.8062515435225626</v>
      </c>
      <c r="BG343" s="56">
        <f t="shared" si="316"/>
        <v>15.383579042590174</v>
      </c>
      <c r="BH343" s="56">
        <f t="shared" si="316"/>
        <v>15.383566181150421</v>
      </c>
      <c r="BI343" s="56">
        <f t="shared" si="316"/>
        <v>15.383622718803776</v>
      </c>
      <c r="BJ343" s="56">
        <f t="shared" si="316"/>
        <v>15.383374176687306</v>
      </c>
      <c r="BK343" s="56">
        <f t="shared" si="316"/>
        <v>15.384466624330823</v>
      </c>
      <c r="BL343" s="56">
        <f t="shared" si="316"/>
        <v>15.37966184702737</v>
      </c>
      <c r="BM343" s="56">
        <f t="shared" si="316"/>
        <v>15.400737230432147</v>
      </c>
      <c r="BN343" s="56">
        <f t="shared" si="317"/>
        <v>15.307082072176598</v>
      </c>
      <c r="BO343" s="56"/>
      <c r="BP343" s="56"/>
      <c r="BQ343" s="56"/>
      <c r="BR343" s="56"/>
      <c r="BS343" s="56"/>
      <c r="BT343" s="56"/>
      <c r="BU343" s="56"/>
      <c r="BV343" s="56"/>
      <c r="BW343" s="56"/>
      <c r="BX343" s="56"/>
      <c r="BY343" s="56"/>
      <c r="BZ343" s="56"/>
      <c r="CA343" s="56"/>
      <c r="CB343" s="56"/>
      <c r="CC343" s="56"/>
      <c r="CD343" s="56"/>
      <c r="CE343" s="56"/>
      <c r="CG343" s="56"/>
      <c r="CH343" s="56"/>
      <c r="CI343" s="56"/>
      <c r="CJ343" s="56"/>
      <c r="CK343" s="56"/>
      <c r="CL343" s="56"/>
      <c r="CM343" s="56"/>
      <c r="CN343" s="56"/>
      <c r="CO343" s="56"/>
      <c r="CP343" s="56"/>
      <c r="CQ343" s="56"/>
      <c r="CR343" s="56"/>
      <c r="CS343" s="56"/>
      <c r="CT343" s="56"/>
      <c r="CU343" s="56"/>
      <c r="CV343" s="56"/>
    </row>
    <row r="344" spans="1:100" s="62" customFormat="1" ht="12.95" customHeight="1" x14ac:dyDescent="0.2">
      <c r="A344" s="59" t="s">
        <v>200</v>
      </c>
      <c r="B344" s="62" t="s">
        <v>131</v>
      </c>
      <c r="C344" s="59">
        <v>52982.356</v>
      </c>
      <c r="D344" s="59" t="s">
        <v>150</v>
      </c>
      <c r="E344" s="62">
        <f t="shared" si="289"/>
        <v>3982.0306049619439</v>
      </c>
      <c r="F344" s="73">
        <f t="shared" si="290"/>
        <v>3982</v>
      </c>
      <c r="G344" s="62">
        <f t="shared" si="291"/>
        <v>8.1052400004409719E-2</v>
      </c>
      <c r="I344" s="62">
        <f>G344</f>
        <v>8.1052400004409719E-2</v>
      </c>
      <c r="O344" s="62">
        <f t="shared" ca="1" si="282"/>
        <v>0.10797276392700308</v>
      </c>
      <c r="P344" s="136"/>
      <c r="Q344" s="137">
        <f t="shared" si="292"/>
        <v>37963.856</v>
      </c>
      <c r="S344" s="63">
        <v>0.1</v>
      </c>
      <c r="X344" s="138"/>
      <c r="Y344" s="73">
        <f t="shared" si="293"/>
        <v>8.0820191060768973E-2</v>
      </c>
      <c r="Z344" s="56">
        <f t="shared" si="294"/>
        <v>3982</v>
      </c>
      <c r="AA344" s="56">
        <f t="shared" si="295"/>
        <v>7.6104983594950756E-2</v>
      </c>
      <c r="AB344" s="56">
        <f t="shared" si="296"/>
        <v>6.6224054074187189E-2</v>
      </c>
      <c r="AC344" s="56">
        <f t="shared" si="297"/>
        <v>8.1052400004409719E-2</v>
      </c>
      <c r="AD344" s="56">
        <f t="shared" si="298"/>
        <v>4.9474164094589629E-3</v>
      </c>
      <c r="AE344" s="140">
        <f t="shared" si="299"/>
        <v>2.4476929128583815E-6</v>
      </c>
      <c r="AF344" s="56">
        <f t="shared" si="300"/>
        <v>8.1052400004409719E-2</v>
      </c>
      <c r="AG344" s="69"/>
      <c r="AH344" s="56">
        <f t="shared" si="301"/>
        <v>1.4828345930222536E-2</v>
      </c>
      <c r="AI344" s="56">
        <f t="shared" si="302"/>
        <v>0.95422165422628547</v>
      </c>
      <c r="AJ344" s="56">
        <f t="shared" si="303"/>
        <v>0.69665328725354014</v>
      </c>
      <c r="AK344" s="56">
        <f t="shared" si="304"/>
        <v>0.29555608337025036</v>
      </c>
      <c r="AL344" s="56">
        <f t="shared" si="305"/>
        <v>1.7244640957360939</v>
      </c>
      <c r="AM344" s="56">
        <f t="shared" si="306"/>
        <v>1.1668130500893648</v>
      </c>
      <c r="AN344" s="56">
        <f t="shared" si="307"/>
        <v>7.7003563405734168</v>
      </c>
      <c r="AO344" s="56">
        <f t="shared" si="307"/>
        <v>7.7003563351181255</v>
      </c>
      <c r="AP344" s="56">
        <f t="shared" si="307"/>
        <v>7.700356215917985</v>
      </c>
      <c r="AQ344" s="56">
        <f t="shared" si="307"/>
        <v>7.7003536113734734</v>
      </c>
      <c r="AR344" s="56">
        <f t="shared" si="307"/>
        <v>7.7002967125396289</v>
      </c>
      <c r="AS344" s="56">
        <f t="shared" si="307"/>
        <v>7.699058875279106</v>
      </c>
      <c r="AT344" s="56">
        <f t="shared" si="307"/>
        <v>7.6742104988864064</v>
      </c>
      <c r="AU344" s="56">
        <f t="shared" si="308"/>
        <v>7.4047983132594863</v>
      </c>
      <c r="AV344" s="56"/>
      <c r="AW344" s="56"/>
      <c r="AX344" s="56"/>
      <c r="AY344" s="56"/>
      <c r="AZ344" s="56">
        <f t="shared" si="309"/>
        <v>5.3920993506751794E-9</v>
      </c>
      <c r="BA344" s="56">
        <f t="shared" si="310"/>
        <v>4.7152074658182155E-3</v>
      </c>
      <c r="BB344" s="56">
        <f t="shared" si="311"/>
        <v>0.76774973982677108</v>
      </c>
      <c r="BC344" s="56">
        <f t="shared" si="312"/>
        <v>0.17706388984734139</v>
      </c>
      <c r="BD344" s="56">
        <f t="shared" si="313"/>
        <v>6.0496418484629916E-2</v>
      </c>
      <c r="BE344" s="56">
        <f t="shared" si="314"/>
        <v>2.8867755623184985</v>
      </c>
      <c r="BF344" s="56">
        <f t="shared" si="315"/>
        <v>7.8062515435225626</v>
      </c>
      <c r="BG344" s="56">
        <f t="shared" si="316"/>
        <v>15.383579042590174</v>
      </c>
      <c r="BH344" s="56">
        <f t="shared" si="316"/>
        <v>15.383566181150421</v>
      </c>
      <c r="BI344" s="56">
        <f t="shared" si="316"/>
        <v>15.383622718803776</v>
      </c>
      <c r="BJ344" s="56">
        <f t="shared" si="316"/>
        <v>15.383374176687306</v>
      </c>
      <c r="BK344" s="56">
        <f t="shared" si="316"/>
        <v>15.384466624330823</v>
      </c>
      <c r="BL344" s="56">
        <f t="shared" si="316"/>
        <v>15.37966184702737</v>
      </c>
      <c r="BM344" s="56">
        <f t="shared" si="316"/>
        <v>15.400737230432147</v>
      </c>
      <c r="BN344" s="56">
        <f t="shared" si="317"/>
        <v>15.307082072176598</v>
      </c>
      <c r="BO344" s="56"/>
      <c r="BP344" s="56"/>
      <c r="BQ344" s="56"/>
      <c r="BR344" s="56"/>
      <c r="BS344" s="56"/>
      <c r="BT344" s="56"/>
      <c r="BU344" s="56"/>
      <c r="BV344" s="56"/>
      <c r="BW344" s="56"/>
      <c r="BX344" s="56"/>
      <c r="BY344" s="56"/>
      <c r="BZ344" s="56"/>
      <c r="CA344" s="56"/>
      <c r="CB344" s="56"/>
      <c r="CC344" s="56"/>
      <c r="CD344" s="56"/>
      <c r="CE344" s="56"/>
      <c r="CG344" s="56"/>
      <c r="CH344" s="56"/>
      <c r="CI344" s="56"/>
      <c r="CJ344" s="56"/>
      <c r="CK344" s="56"/>
      <c r="CL344" s="56"/>
      <c r="CM344" s="56"/>
      <c r="CN344" s="56"/>
      <c r="CO344" s="56"/>
      <c r="CP344" s="56"/>
      <c r="CQ344" s="56"/>
      <c r="CR344" s="56"/>
      <c r="CS344" s="56"/>
      <c r="CT344" s="56"/>
      <c r="CU344" s="56"/>
      <c r="CV344" s="56"/>
    </row>
    <row r="345" spans="1:100" s="62" customFormat="1" ht="12.95" customHeight="1" x14ac:dyDescent="0.2">
      <c r="A345" s="59" t="s">
        <v>198</v>
      </c>
      <c r="B345" s="62" t="s">
        <v>131</v>
      </c>
      <c r="C345" s="59">
        <v>53032.68</v>
      </c>
      <c r="D345" s="59" t="s">
        <v>150</v>
      </c>
      <c r="E345" s="62">
        <f t="shared" si="289"/>
        <v>4001.0326839232021</v>
      </c>
      <c r="F345" s="73">
        <f t="shared" si="290"/>
        <v>4001</v>
      </c>
      <c r="G345" s="62">
        <f t="shared" si="291"/>
        <v>8.6558200004219543E-2</v>
      </c>
      <c r="I345" s="62">
        <f>G345</f>
        <v>8.6558200004219543E-2</v>
      </c>
      <c r="O345" s="62">
        <f t="shared" ca="1" si="282"/>
        <v>0.10777760820993493</v>
      </c>
      <c r="P345" s="136"/>
      <c r="Q345" s="137">
        <f t="shared" si="292"/>
        <v>38014.18</v>
      </c>
      <c r="S345" s="63">
        <v>0.1</v>
      </c>
      <c r="X345" s="138"/>
      <c r="Y345" s="73">
        <f t="shared" si="293"/>
        <v>8.0931917337945553E-2</v>
      </c>
      <c r="Z345" s="56">
        <f t="shared" si="294"/>
        <v>4001</v>
      </c>
      <c r="AA345" s="56">
        <f t="shared" si="295"/>
        <v>7.6771685545674262E-2</v>
      </c>
      <c r="AB345" s="56">
        <f t="shared" si="296"/>
        <v>7.1346690295035001E-2</v>
      </c>
      <c r="AC345" s="56">
        <f t="shared" si="297"/>
        <v>8.6558200004219543E-2</v>
      </c>
      <c r="AD345" s="56">
        <f t="shared" si="298"/>
        <v>9.7865144585452812E-3</v>
      </c>
      <c r="AE345" s="140">
        <f t="shared" si="299"/>
        <v>9.5775865247315843E-6</v>
      </c>
      <c r="AF345" s="56">
        <f t="shared" si="300"/>
        <v>8.6558200004219543E-2</v>
      </c>
      <c r="AG345" s="69"/>
      <c r="AH345" s="56">
        <f t="shared" si="301"/>
        <v>1.5211509709184548E-2</v>
      </c>
      <c r="AI345" s="56">
        <f t="shared" si="302"/>
        <v>0.95061209193119101</v>
      </c>
      <c r="AJ345" s="56">
        <f t="shared" si="303"/>
        <v>0.70537108379626445</v>
      </c>
      <c r="AK345" s="56">
        <f t="shared" si="304"/>
        <v>0.29497438854166141</v>
      </c>
      <c r="AL345" s="56">
        <f t="shared" si="305"/>
        <v>1.7366887564941162</v>
      </c>
      <c r="AM345" s="56">
        <f t="shared" si="306"/>
        <v>1.1813508933016608</v>
      </c>
      <c r="AN345" s="56">
        <f t="shared" si="307"/>
        <v>7.7126042692848493</v>
      </c>
      <c r="AO345" s="56">
        <f t="shared" si="307"/>
        <v>7.712604265780576</v>
      </c>
      <c r="AP345" s="56">
        <f t="shared" si="307"/>
        <v>7.7126041826276053</v>
      </c>
      <c r="AQ345" s="56">
        <f t="shared" si="307"/>
        <v>7.7126022095032987</v>
      </c>
      <c r="AR345" s="56">
        <f t="shared" si="307"/>
        <v>7.7125553975568613</v>
      </c>
      <c r="AS345" s="56">
        <f t="shared" si="307"/>
        <v>7.7114492733635611</v>
      </c>
      <c r="AT345" s="56">
        <f t="shared" si="307"/>
        <v>7.6874222875568599</v>
      </c>
      <c r="AU345" s="56">
        <f t="shared" si="308"/>
        <v>7.4165078880400799</v>
      </c>
      <c r="AV345" s="56"/>
      <c r="AW345" s="56"/>
      <c r="AX345" s="56"/>
      <c r="AY345" s="56"/>
      <c r="AZ345" s="56">
        <f t="shared" si="309"/>
        <v>3.1655056640815089E-6</v>
      </c>
      <c r="BA345" s="56">
        <f t="shared" si="310"/>
        <v>4.1602317922712975E-3</v>
      </c>
      <c r="BB345" s="56">
        <f t="shared" si="311"/>
        <v>0.76640901961231234</v>
      </c>
      <c r="BC345" s="56">
        <f t="shared" si="312"/>
        <v>0.15418791976150026</v>
      </c>
      <c r="BD345" s="56">
        <f t="shared" si="313"/>
        <v>5.5093138243513647E-2</v>
      </c>
      <c r="BE345" s="56">
        <f t="shared" si="314"/>
        <v>2.9099724692386597</v>
      </c>
      <c r="BF345" s="56">
        <f t="shared" si="315"/>
        <v>8.5961881186437203</v>
      </c>
      <c r="BG345" s="56">
        <f t="shared" si="316"/>
        <v>15.412936161668235</v>
      </c>
      <c r="BH345" s="56">
        <f t="shared" si="316"/>
        <v>15.412923700609564</v>
      </c>
      <c r="BI345" s="56">
        <f t="shared" si="316"/>
        <v>15.412977966033619</v>
      </c>
      <c r="BJ345" s="56">
        <f t="shared" si="316"/>
        <v>15.412741644401351</v>
      </c>
      <c r="BK345" s="56">
        <f t="shared" si="316"/>
        <v>15.413770682569979</v>
      </c>
      <c r="BL345" s="56">
        <f t="shared" si="316"/>
        <v>15.40928748146635</v>
      </c>
      <c r="BM345" s="56">
        <f t="shared" si="316"/>
        <v>15.428775586993105</v>
      </c>
      <c r="BN345" s="56">
        <f t="shared" si="317"/>
        <v>15.343149511745558</v>
      </c>
      <c r="BO345" s="56"/>
      <c r="BP345" s="56"/>
      <c r="BQ345" s="56"/>
      <c r="BR345" s="56"/>
      <c r="BS345" s="56"/>
      <c r="BT345" s="56"/>
      <c r="BU345" s="56"/>
      <c r="BV345" s="56"/>
      <c r="BW345" s="56"/>
      <c r="BX345" s="56"/>
      <c r="BY345" s="56"/>
      <c r="BZ345" s="56"/>
      <c r="CA345" s="56"/>
      <c r="CB345" s="56"/>
      <c r="CC345" s="56"/>
      <c r="CD345" s="56"/>
      <c r="CE345" s="56"/>
      <c r="CG345" s="56"/>
      <c r="CH345" s="56"/>
      <c r="CI345" s="56"/>
      <c r="CJ345" s="56"/>
      <c r="CK345" s="56"/>
      <c r="CL345" s="56"/>
      <c r="CM345" s="56"/>
      <c r="CN345" s="56"/>
      <c r="CO345" s="56"/>
      <c r="CP345" s="56"/>
      <c r="CQ345" s="56"/>
      <c r="CR345" s="56"/>
      <c r="CS345" s="56"/>
      <c r="CT345" s="56"/>
      <c r="CU345" s="56"/>
      <c r="CV345" s="56"/>
    </row>
    <row r="346" spans="1:100" s="62" customFormat="1" ht="12.95" customHeight="1" x14ac:dyDescent="0.2">
      <c r="A346" s="59" t="s">
        <v>198</v>
      </c>
      <c r="B346" s="62" t="s">
        <v>131</v>
      </c>
      <c r="C346" s="59">
        <v>53363.723100000003</v>
      </c>
      <c r="D346" s="59" t="s">
        <v>150</v>
      </c>
      <c r="E346" s="62">
        <f t="shared" si="289"/>
        <v>4126.0328255212398</v>
      </c>
      <c r="F346" s="73">
        <f t="shared" si="290"/>
        <v>4126</v>
      </c>
      <c r="G346" s="62">
        <f t="shared" si="291"/>
        <v>8.6933200007479172E-2</v>
      </c>
      <c r="I346" s="62">
        <f>G346</f>
        <v>8.6933200007479172E-2</v>
      </c>
      <c r="O346" s="62">
        <f t="shared" ca="1" si="282"/>
        <v>0.10649368901869699</v>
      </c>
      <c r="P346" s="136"/>
      <c r="Q346" s="137">
        <f t="shared" si="292"/>
        <v>38345.223100000003</v>
      </c>
      <c r="S346" s="63">
        <v>0.1</v>
      </c>
      <c r="X346" s="138"/>
      <c r="Y346" s="73">
        <f t="shared" si="293"/>
        <v>8.1540797943505522E-2</v>
      </c>
      <c r="Z346" s="56">
        <f t="shared" si="294"/>
        <v>4126</v>
      </c>
      <c r="AA346" s="56">
        <f t="shared" si="295"/>
        <v>8.1079421855739464E-2</v>
      </c>
      <c r="AB346" s="56">
        <f t="shared" si="296"/>
        <v>6.929419020947486E-2</v>
      </c>
      <c r="AC346" s="56">
        <f t="shared" si="297"/>
        <v>8.6933200007479172E-2</v>
      </c>
      <c r="AD346" s="56">
        <f t="shared" si="298"/>
        <v>5.8537781517397081E-3</v>
      </c>
      <c r="AE346" s="140">
        <f t="shared" si="299"/>
        <v>3.4266718649785155E-6</v>
      </c>
      <c r="AF346" s="56">
        <f t="shared" si="300"/>
        <v>8.6933200007479172E-2</v>
      </c>
      <c r="AG346" s="69"/>
      <c r="AH346" s="56">
        <f t="shared" si="301"/>
        <v>1.7639009798004309E-2</v>
      </c>
      <c r="AI346" s="56">
        <f t="shared" si="302"/>
        <v>0.92772331718526946</v>
      </c>
      <c r="AJ346" s="56">
        <f t="shared" si="303"/>
        <v>0.75858159437245831</v>
      </c>
      <c r="AK346" s="56">
        <f t="shared" si="304"/>
        <v>0.2902156723546111</v>
      </c>
      <c r="AL346" s="56">
        <f t="shared" si="305"/>
        <v>1.8148757073088444</v>
      </c>
      <c r="AM346" s="56">
        <f t="shared" si="306"/>
        <v>1.2795898620422115</v>
      </c>
      <c r="AN346" s="56">
        <f t="shared" si="307"/>
        <v>7.7920515603290657</v>
      </c>
      <c r="AO346" s="56">
        <f t="shared" si="307"/>
        <v>7.7920515602831761</v>
      </c>
      <c r="AP346" s="56">
        <f t="shared" si="307"/>
        <v>7.7920515578040126</v>
      </c>
      <c r="AQ346" s="56">
        <f t="shared" si="307"/>
        <v>7.7920514238693874</v>
      </c>
      <c r="AR346" s="56">
        <f t="shared" si="307"/>
        <v>7.7920441885993723</v>
      </c>
      <c r="AS346" s="56">
        <f t="shared" si="307"/>
        <v>7.791654579359383</v>
      </c>
      <c r="AT346" s="56">
        <f t="shared" si="307"/>
        <v>7.7734068375364878</v>
      </c>
      <c r="AU346" s="56">
        <f t="shared" si="308"/>
        <v>7.4935445642281966</v>
      </c>
      <c r="AV346" s="56"/>
      <c r="AW346" s="56"/>
      <c r="AX346" s="56"/>
      <c r="AY346" s="56"/>
      <c r="AZ346" s="56">
        <f t="shared" si="309"/>
        <v>2.9078000019547305E-6</v>
      </c>
      <c r="BA346" s="56">
        <f t="shared" si="310"/>
        <v>4.6137608776605559E-4</v>
      </c>
      <c r="BB346" s="56">
        <f t="shared" si="311"/>
        <v>0.76077855541135286</v>
      </c>
      <c r="BC346" s="56">
        <f t="shared" si="312"/>
        <v>3.7549738102574805E-3</v>
      </c>
      <c r="BD346" s="56">
        <f t="shared" si="313"/>
        <v>1.9315808264756935E-2</v>
      </c>
      <c r="BE346" s="56">
        <f t="shared" si="314"/>
        <v>3.0610229781349854</v>
      </c>
      <c r="BF346" s="56">
        <f t="shared" si="315"/>
        <v>24.809805420517684</v>
      </c>
      <c r="BG346" s="56">
        <f t="shared" si="316"/>
        <v>15.605084111377611</v>
      </c>
      <c r="BH346" s="56">
        <f t="shared" si="316"/>
        <v>15.605078465733136</v>
      </c>
      <c r="BI346" s="56">
        <f t="shared" si="316"/>
        <v>15.605102114275949</v>
      </c>
      <c r="BJ346" s="56">
        <f t="shared" si="316"/>
        <v>15.605003054592455</v>
      </c>
      <c r="BK346" s="56">
        <f t="shared" si="316"/>
        <v>15.605417991829977</v>
      </c>
      <c r="BL346" s="56">
        <f t="shared" si="316"/>
        <v>15.603679800162974</v>
      </c>
      <c r="BM346" s="56">
        <f t="shared" si="316"/>
        <v>15.610959117066166</v>
      </c>
      <c r="BN346" s="56">
        <f t="shared" si="317"/>
        <v>15.580435298383474</v>
      </c>
      <c r="BO346" s="56"/>
      <c r="BP346" s="56"/>
      <c r="BQ346" s="56"/>
      <c r="BR346" s="56"/>
      <c r="BS346" s="56"/>
      <c r="BT346" s="56"/>
      <c r="BU346" s="56"/>
      <c r="BV346" s="56"/>
      <c r="BW346" s="56"/>
      <c r="BX346" s="56"/>
      <c r="BY346" s="56"/>
      <c r="BZ346" s="56"/>
      <c r="CA346" s="56"/>
      <c r="CB346" s="56"/>
      <c r="CC346" s="56"/>
      <c r="CD346" s="56"/>
      <c r="CE346" s="56"/>
      <c r="CG346" s="56"/>
      <c r="CH346" s="56"/>
      <c r="CI346" s="56"/>
      <c r="CJ346" s="56"/>
      <c r="CK346" s="56"/>
      <c r="CL346" s="56"/>
      <c r="CM346" s="56"/>
      <c r="CN346" s="56"/>
      <c r="CO346" s="56"/>
      <c r="CP346" s="56"/>
      <c r="CQ346" s="56"/>
      <c r="CR346" s="56"/>
      <c r="CS346" s="56"/>
      <c r="CT346" s="56"/>
      <c r="CU346" s="56"/>
      <c r="CV346" s="56"/>
    </row>
    <row r="347" spans="1:100" s="62" customFormat="1" ht="12.95" customHeight="1" x14ac:dyDescent="0.2">
      <c r="A347" s="10" t="s">
        <v>134</v>
      </c>
      <c r="B347" s="149"/>
      <c r="C347" s="13">
        <v>53652.396000000001</v>
      </c>
      <c r="D347" s="13">
        <v>1.1999999999999999E-3</v>
      </c>
      <c r="E347" s="62">
        <f t="shared" si="289"/>
        <v>4235.0342014010448</v>
      </c>
      <c r="F347" s="73">
        <f t="shared" si="290"/>
        <v>4235</v>
      </c>
      <c r="G347" s="62">
        <f t="shared" si="291"/>
        <v>9.0577000002667774E-2</v>
      </c>
      <c r="J347" s="62">
        <f>G347</f>
        <v>9.0577000002667774E-2</v>
      </c>
      <c r="O347" s="62">
        <f t="shared" ref="O347:O378" ca="1" si="318">+C$11+C$12*F347</f>
        <v>0.10537411148393752</v>
      </c>
      <c r="P347" s="136"/>
      <c r="Q347" s="137">
        <f t="shared" si="292"/>
        <v>38633.896000000001</v>
      </c>
      <c r="S347" s="63">
        <v>1</v>
      </c>
      <c r="X347" s="138"/>
      <c r="Y347" s="73">
        <f t="shared" si="293"/>
        <v>8.1952368854498622E-2</v>
      </c>
      <c r="Z347" s="56">
        <f t="shared" si="294"/>
        <v>4235</v>
      </c>
      <c r="AA347" s="56">
        <f t="shared" si="295"/>
        <v>8.4722630280308575E-2</v>
      </c>
      <c r="AB347" s="56">
        <f t="shared" si="296"/>
        <v>7.095539519193278E-2</v>
      </c>
      <c r="AC347" s="56">
        <f t="shared" si="297"/>
        <v>9.0577000002667774E-2</v>
      </c>
      <c r="AD347" s="56">
        <f t="shared" si="298"/>
        <v>5.8543697223591984E-3</v>
      </c>
      <c r="AE347" s="140">
        <f t="shared" si="299"/>
        <v>3.4273644846076115E-5</v>
      </c>
      <c r="AF347" s="56">
        <f t="shared" si="300"/>
        <v>9.0577000002667774E-2</v>
      </c>
      <c r="AG347" s="69"/>
      <c r="AH347" s="56">
        <f t="shared" si="301"/>
        <v>1.9621604810735001E-2</v>
      </c>
      <c r="AI347" s="56">
        <f t="shared" si="302"/>
        <v>0.90897033160936647</v>
      </c>
      <c r="AJ347" s="56">
        <f t="shared" si="303"/>
        <v>0.79941814966470282</v>
      </c>
      <c r="AK347" s="56">
        <f t="shared" si="304"/>
        <v>0.28489060151509288</v>
      </c>
      <c r="AL347" s="56">
        <f t="shared" si="305"/>
        <v>1.8800683304905681</v>
      </c>
      <c r="AM347" s="56">
        <f t="shared" si="306"/>
        <v>1.3693327040343248</v>
      </c>
      <c r="AN347" s="56">
        <f t="shared" si="307"/>
        <v>7.8597958400100882</v>
      </c>
      <c r="AO347" s="56">
        <f t="shared" si="307"/>
        <v>7.8597958400100882</v>
      </c>
      <c r="AP347" s="56">
        <f t="shared" si="307"/>
        <v>7.8597958400100998</v>
      </c>
      <c r="AQ347" s="56">
        <f t="shared" si="307"/>
        <v>7.859795840003537</v>
      </c>
      <c r="AR347" s="56">
        <f t="shared" si="307"/>
        <v>7.8597958437777748</v>
      </c>
      <c r="AS347" s="56">
        <f t="shared" si="307"/>
        <v>7.8597936729057452</v>
      </c>
      <c r="AT347" s="56">
        <f t="shared" si="307"/>
        <v>7.8470320384564349</v>
      </c>
      <c r="AU347" s="56">
        <f t="shared" si="308"/>
        <v>7.5607205458642355</v>
      </c>
      <c r="AV347" s="56"/>
      <c r="AW347" s="56"/>
      <c r="AX347" s="56"/>
      <c r="AY347" s="56"/>
      <c r="AZ347" s="56">
        <f t="shared" si="309"/>
        <v>7.4384262441969508E-5</v>
      </c>
      <c r="BA347" s="56">
        <f t="shared" si="310"/>
        <v>-2.7702614258099511E-3</v>
      </c>
      <c r="BB347" s="56">
        <f t="shared" si="311"/>
        <v>0.7603015356097047</v>
      </c>
      <c r="BC347" s="56">
        <f t="shared" si="312"/>
        <v>-0.12660704551955357</v>
      </c>
      <c r="BD347" s="56">
        <f t="shared" si="313"/>
        <v>-1.2026893569594301E-2</v>
      </c>
      <c r="BE347" s="56">
        <f t="shared" si="314"/>
        <v>-3.0914595995948564</v>
      </c>
      <c r="BF347" s="56">
        <f t="shared" si="315"/>
        <v>-39.885483447117352</v>
      </c>
      <c r="BG347" s="56">
        <f t="shared" si="316"/>
        <v>15.771991391849095</v>
      </c>
      <c r="BH347" s="56">
        <f t="shared" si="316"/>
        <v>15.771994983309385</v>
      </c>
      <c r="BI347" s="56">
        <f t="shared" si="316"/>
        <v>15.771979988168711</v>
      </c>
      <c r="BJ347" s="56">
        <f t="shared" si="316"/>
        <v>15.772042596291575</v>
      </c>
      <c r="BK347" s="56">
        <f t="shared" si="316"/>
        <v>15.771781194803205</v>
      </c>
      <c r="BL347" s="56">
        <f t="shared" si="316"/>
        <v>15.772872627672912</v>
      </c>
      <c r="BM347" s="56">
        <f t="shared" si="316"/>
        <v>15.768316052775601</v>
      </c>
      <c r="BN347" s="56">
        <f t="shared" si="317"/>
        <v>15.787348504331735</v>
      </c>
      <c r="BO347" s="56"/>
      <c r="BP347" s="56"/>
      <c r="BQ347" s="56"/>
      <c r="BR347" s="56"/>
      <c r="BS347" s="56"/>
      <c r="BT347" s="56"/>
      <c r="BU347" s="56"/>
      <c r="BV347" s="56"/>
      <c r="BW347" s="56"/>
      <c r="BX347" s="56"/>
      <c r="BY347" s="56"/>
      <c r="BZ347" s="56"/>
      <c r="CA347" s="56"/>
      <c r="CB347" s="56"/>
      <c r="CC347" s="56"/>
      <c r="CD347" s="56"/>
      <c r="CE347" s="56"/>
      <c r="CG347" s="56"/>
      <c r="CH347" s="56"/>
      <c r="CI347" s="56"/>
      <c r="CJ347" s="56"/>
      <c r="CK347" s="56"/>
      <c r="CL347" s="56"/>
      <c r="CM347" s="56"/>
      <c r="CN347" s="56"/>
      <c r="CO347" s="56"/>
      <c r="CP347" s="56"/>
      <c r="CQ347" s="56"/>
      <c r="CR347" s="56"/>
      <c r="CS347" s="56"/>
      <c r="CT347" s="56"/>
      <c r="CU347" s="56"/>
      <c r="CV347" s="56"/>
    </row>
    <row r="348" spans="1:100" s="62" customFormat="1" ht="12.95" customHeight="1" x14ac:dyDescent="0.2">
      <c r="A348" s="13" t="s">
        <v>135</v>
      </c>
      <c r="B348" s="150" t="s">
        <v>131</v>
      </c>
      <c r="C348" s="13">
        <v>53750.385199999997</v>
      </c>
      <c r="D348" s="13">
        <v>8.9999999999999998E-4</v>
      </c>
      <c r="E348" s="62">
        <f t="shared" si="289"/>
        <v>4272.0344103619864</v>
      </c>
      <c r="F348" s="73">
        <f t="shared" si="290"/>
        <v>4272</v>
      </c>
      <c r="G348" s="62">
        <f t="shared" si="291"/>
        <v>9.1130399996472988E-2</v>
      </c>
      <c r="J348" s="62">
        <f>G348</f>
        <v>9.1130399996472988E-2</v>
      </c>
      <c r="O348" s="62">
        <f t="shared" ca="1" si="318"/>
        <v>0.1049940714033311</v>
      </c>
      <c r="P348" s="136"/>
      <c r="Q348" s="137">
        <f t="shared" si="292"/>
        <v>38731.885199999997</v>
      </c>
      <c r="S348" s="63">
        <v>1</v>
      </c>
      <c r="X348" s="138"/>
      <c r="Y348" s="73">
        <f t="shared" si="293"/>
        <v>8.2080210262431397E-2</v>
      </c>
      <c r="Z348" s="56">
        <f t="shared" si="294"/>
        <v>4272</v>
      </c>
      <c r="AA348" s="56">
        <f t="shared" si="295"/>
        <v>8.5935040530252832E-2</v>
      </c>
      <c r="AB348" s="56">
        <f t="shared" si="296"/>
        <v>7.0864537100769717E-2</v>
      </c>
      <c r="AC348" s="56">
        <f t="shared" si="297"/>
        <v>9.1130399996472988E-2</v>
      </c>
      <c r="AD348" s="56">
        <f t="shared" si="298"/>
        <v>5.1953594662201563E-3</v>
      </c>
      <c r="AE348" s="140">
        <f t="shared" si="299"/>
        <v>2.6991759983243386E-5</v>
      </c>
      <c r="AF348" s="56">
        <f t="shared" si="300"/>
        <v>9.1130399996472988E-2</v>
      </c>
      <c r="AG348" s="69"/>
      <c r="AH348" s="56">
        <f t="shared" si="301"/>
        <v>2.0265862895703275E-2</v>
      </c>
      <c r="AI348" s="56">
        <f t="shared" si="302"/>
        <v>0.90285605398120528</v>
      </c>
      <c r="AJ348" s="56">
        <f t="shared" si="303"/>
        <v>0.81217100493398342</v>
      </c>
      <c r="AK348" s="56">
        <f t="shared" si="304"/>
        <v>0.28286411775062187</v>
      </c>
      <c r="AL348" s="56">
        <f t="shared" si="305"/>
        <v>1.9016059454744667</v>
      </c>
      <c r="AM348" s="56">
        <f t="shared" si="306"/>
        <v>1.400758422473745</v>
      </c>
      <c r="AN348" s="56">
        <f t="shared" si="307"/>
        <v>7.8824822899754841</v>
      </c>
      <c r="AO348" s="56">
        <f t="shared" si="307"/>
        <v>7.8824822899758802</v>
      </c>
      <c r="AP348" s="56">
        <f t="shared" si="307"/>
        <v>7.8824822899294</v>
      </c>
      <c r="AQ348" s="56">
        <f t="shared" si="307"/>
        <v>7.882482295382971</v>
      </c>
      <c r="AR348" s="56">
        <f t="shared" si="307"/>
        <v>7.8824816554981361</v>
      </c>
      <c r="AS348" s="56">
        <f t="shared" si="307"/>
        <v>7.8825566374554441</v>
      </c>
      <c r="AT348" s="56">
        <f t="shared" si="307"/>
        <v>7.8717317530634237</v>
      </c>
      <c r="AU348" s="56">
        <f t="shared" si="308"/>
        <v>7.583523402015917</v>
      </c>
      <c r="AV348" s="56"/>
      <c r="AW348" s="56"/>
      <c r="AX348" s="56"/>
      <c r="AY348" s="56"/>
      <c r="AZ348" s="56">
        <f t="shared" si="309"/>
        <v>8.190593422215185E-5</v>
      </c>
      <c r="BA348" s="56">
        <f t="shared" si="310"/>
        <v>-3.8548302678214365E-3</v>
      </c>
      <c r="BB348" s="56">
        <f t="shared" si="311"/>
        <v>0.76107202143504282</v>
      </c>
      <c r="BC348" s="56">
        <f t="shared" si="312"/>
        <v>-0.1705296503093035</v>
      </c>
      <c r="BD348" s="56">
        <f t="shared" si="313"/>
        <v>-2.2658796500771301E-2</v>
      </c>
      <c r="BE348" s="56">
        <f t="shared" si="314"/>
        <v>-3.0470401785919723</v>
      </c>
      <c r="BF348" s="56">
        <f t="shared" si="315"/>
        <v>-21.136514401753626</v>
      </c>
      <c r="BG348" s="56">
        <f t="shared" si="316"/>
        <v>15.828681485146648</v>
      </c>
      <c r="BH348" s="56">
        <f t="shared" si="316"/>
        <v>15.82868802091726</v>
      </c>
      <c r="BI348" s="56">
        <f t="shared" si="316"/>
        <v>15.82866058892437</v>
      </c>
      <c r="BJ348" s="56">
        <f t="shared" si="316"/>
        <v>15.828775727334625</v>
      </c>
      <c r="BK348" s="56">
        <f t="shared" si="316"/>
        <v>15.828292475613264</v>
      </c>
      <c r="BL348" s="56">
        <f t="shared" si="316"/>
        <v>15.830320940272955</v>
      </c>
      <c r="BM348" s="56">
        <f t="shared" si="316"/>
        <v>15.821809689782695</v>
      </c>
      <c r="BN348" s="56">
        <f t="shared" si="317"/>
        <v>15.857585097176557</v>
      </c>
      <c r="BO348" s="56"/>
      <c r="BP348" s="56"/>
      <c r="BQ348" s="56"/>
      <c r="BR348" s="56"/>
      <c r="BS348" s="56"/>
      <c r="BT348" s="56"/>
      <c r="BU348" s="56"/>
      <c r="BV348" s="56"/>
      <c r="BW348" s="56"/>
      <c r="BX348" s="56"/>
      <c r="BY348" s="56"/>
      <c r="BZ348" s="56"/>
      <c r="CA348" s="56"/>
      <c r="CB348" s="56"/>
      <c r="CC348" s="56"/>
      <c r="CD348" s="56"/>
      <c r="CE348" s="56"/>
      <c r="CG348" s="56"/>
      <c r="CH348" s="56"/>
      <c r="CI348" s="56"/>
      <c r="CJ348" s="56"/>
      <c r="CK348" s="56"/>
      <c r="CL348" s="56"/>
      <c r="CM348" s="56"/>
      <c r="CN348" s="56"/>
      <c r="CO348" s="56"/>
      <c r="CP348" s="56"/>
      <c r="CQ348" s="56"/>
      <c r="CR348" s="56"/>
      <c r="CS348" s="56"/>
      <c r="CT348" s="56"/>
      <c r="CU348" s="56"/>
      <c r="CV348" s="56"/>
    </row>
    <row r="349" spans="1:100" s="62" customFormat="1" ht="12.95" customHeight="1" x14ac:dyDescent="0.2">
      <c r="A349" s="13" t="s">
        <v>136</v>
      </c>
      <c r="B349" s="150" t="s">
        <v>131</v>
      </c>
      <c r="C349" s="151">
        <v>53983.445899999999</v>
      </c>
      <c r="D349" s="151">
        <v>6.9999999999999999E-4</v>
      </c>
      <c r="E349" s="62">
        <f t="shared" si="289"/>
        <v>4360.0369106434837</v>
      </c>
      <c r="F349" s="73">
        <f t="shared" si="290"/>
        <v>4360</v>
      </c>
      <c r="G349" s="62">
        <f t="shared" si="291"/>
        <v>9.7752000001491979E-2</v>
      </c>
      <c r="K349" s="62">
        <f>G349</f>
        <v>9.7752000001491979E-2</v>
      </c>
      <c r="O349" s="62">
        <f t="shared" ca="1" si="318"/>
        <v>0.1040901922926996</v>
      </c>
      <c r="P349" s="136"/>
      <c r="Q349" s="137">
        <f t="shared" si="292"/>
        <v>38964.945899999999</v>
      </c>
      <c r="S349" s="63">
        <v>1</v>
      </c>
      <c r="X349" s="138"/>
      <c r="Y349" s="73">
        <f t="shared" si="293"/>
        <v>8.2383891250728022E-2</v>
      </c>
      <c r="Z349" s="56">
        <f t="shared" si="294"/>
        <v>4360</v>
      </c>
      <c r="AA349" s="56">
        <f t="shared" si="295"/>
        <v>8.8768875424784829E-2</v>
      </c>
      <c r="AB349" s="56">
        <f t="shared" si="296"/>
        <v>7.6012660182462846E-2</v>
      </c>
      <c r="AC349" s="56">
        <f t="shared" si="297"/>
        <v>9.7752000001491979E-2</v>
      </c>
      <c r="AD349" s="56">
        <f t="shared" si="298"/>
        <v>8.9831245767071494E-3</v>
      </c>
      <c r="AE349" s="140">
        <f t="shared" si="299"/>
        <v>8.0696527160639998E-5</v>
      </c>
      <c r="AF349" s="56">
        <f t="shared" si="300"/>
        <v>9.7752000001491979E-2</v>
      </c>
      <c r="AG349" s="69"/>
      <c r="AH349" s="56">
        <f t="shared" si="301"/>
        <v>2.1739339819029129E-2</v>
      </c>
      <c r="AI349" s="56">
        <f t="shared" si="302"/>
        <v>0.8888160507817815</v>
      </c>
      <c r="AJ349" s="56">
        <f t="shared" si="303"/>
        <v>0.84036186185026351</v>
      </c>
      <c r="AK349" s="56">
        <f t="shared" si="304"/>
        <v>0.27764579016289942</v>
      </c>
      <c r="AL349" s="56">
        <f t="shared" si="305"/>
        <v>1.9516927243731121</v>
      </c>
      <c r="AM349" s="56">
        <f t="shared" si="306"/>
        <v>1.4776535898977743</v>
      </c>
      <c r="AN349" s="56">
        <f t="shared" si="307"/>
        <v>7.9358361864380544</v>
      </c>
      <c r="AO349" s="56">
        <f t="shared" si="307"/>
        <v>7.9358361864895723</v>
      </c>
      <c r="AP349" s="56">
        <f t="shared" si="307"/>
        <v>7.9358361843828211</v>
      </c>
      <c r="AQ349" s="56">
        <f t="shared" si="307"/>
        <v>7.9358362705352379</v>
      </c>
      <c r="AR349" s="56">
        <f t="shared" si="307"/>
        <v>7.9358327473886856</v>
      </c>
      <c r="AS349" s="56">
        <f t="shared" si="307"/>
        <v>7.9359767009454183</v>
      </c>
      <c r="AT349" s="56">
        <f t="shared" si="307"/>
        <v>7.9298733170130502</v>
      </c>
      <c r="AU349" s="56">
        <f t="shared" si="308"/>
        <v>7.6377572220523522</v>
      </c>
      <c r="AV349" s="56"/>
      <c r="AW349" s="56"/>
      <c r="AX349" s="56"/>
      <c r="AY349" s="56"/>
      <c r="AZ349" s="56">
        <f t="shared" si="309"/>
        <v>2.3617876657530779E-4</v>
      </c>
      <c r="BA349" s="56">
        <f t="shared" si="310"/>
        <v>-6.3849841740568113E-3</v>
      </c>
      <c r="BB349" s="56">
        <f t="shared" si="311"/>
        <v>0.76482108385466419</v>
      </c>
      <c r="BC349" s="56">
        <f t="shared" si="312"/>
        <v>-0.27403920102866541</v>
      </c>
      <c r="BD349" s="56">
        <f t="shared" si="313"/>
        <v>-4.7863111063794248E-2</v>
      </c>
      <c r="BE349" s="56">
        <f t="shared" si="314"/>
        <v>-2.9408168302726883</v>
      </c>
      <c r="BF349" s="56">
        <f t="shared" si="315"/>
        <v>-9.9278735874898487</v>
      </c>
      <c r="BG349" s="56">
        <f t="shared" si="316"/>
        <v>15.963879848722009</v>
      </c>
      <c r="BH349" s="56">
        <f t="shared" si="316"/>
        <v>15.963891493222524</v>
      </c>
      <c r="BI349" s="56">
        <f t="shared" si="316"/>
        <v>15.963841341276556</v>
      </c>
      <c r="BJ349" s="56">
        <f t="shared" si="316"/>
        <v>15.964057346442942</v>
      </c>
      <c r="BK349" s="56">
        <f t="shared" si="316"/>
        <v>15.963127095883801</v>
      </c>
      <c r="BL349" s="56">
        <f t="shared" si="316"/>
        <v>15.967134943687274</v>
      </c>
      <c r="BM349" s="56">
        <f t="shared" si="316"/>
        <v>15.949897129232271</v>
      </c>
      <c r="BN349" s="56">
        <f t="shared" si="317"/>
        <v>16.024634290969647</v>
      </c>
      <c r="BO349" s="56"/>
      <c r="BP349" s="56"/>
      <c r="BQ349" s="56"/>
      <c r="BR349" s="56"/>
      <c r="BS349" s="56"/>
      <c r="BT349" s="56"/>
      <c r="BU349" s="56"/>
      <c r="BV349" s="56"/>
      <c r="BW349" s="56"/>
      <c r="BX349" s="56"/>
      <c r="BY349" s="56"/>
      <c r="BZ349" s="56"/>
      <c r="CA349" s="56"/>
      <c r="CB349" s="56"/>
      <c r="CC349" s="56"/>
      <c r="CD349" s="56"/>
      <c r="CE349" s="56"/>
      <c r="CG349" s="56"/>
      <c r="CH349" s="56"/>
      <c r="CI349" s="56"/>
      <c r="CJ349" s="56"/>
      <c r="CK349" s="56"/>
      <c r="CL349" s="56"/>
      <c r="CM349" s="56"/>
      <c r="CN349" s="56"/>
      <c r="CO349" s="56"/>
      <c r="CP349" s="56"/>
      <c r="CQ349" s="56"/>
      <c r="CR349" s="56"/>
      <c r="CS349" s="56"/>
      <c r="CT349" s="56"/>
      <c r="CU349" s="56"/>
      <c r="CV349" s="56"/>
    </row>
    <row r="350" spans="1:100" s="62" customFormat="1" ht="12.95" customHeight="1" x14ac:dyDescent="0.2">
      <c r="A350" s="59" t="s">
        <v>198</v>
      </c>
      <c r="B350" s="62" t="s">
        <v>131</v>
      </c>
      <c r="C350" s="59">
        <v>54049.652000000002</v>
      </c>
      <c r="D350" s="59" t="s">
        <v>150</v>
      </c>
      <c r="E350" s="62">
        <f t="shared" si="289"/>
        <v>4385.035987424284</v>
      </c>
      <c r="F350" s="73">
        <f t="shared" si="290"/>
        <v>4385</v>
      </c>
      <c r="G350" s="62">
        <f t="shared" si="291"/>
        <v>9.5307000003231224E-2</v>
      </c>
      <c r="I350" s="62">
        <f>G350</f>
        <v>9.5307000003231224E-2</v>
      </c>
      <c r="O350" s="62">
        <f t="shared" ca="1" si="318"/>
        <v>0.10383340845445202</v>
      </c>
      <c r="P350" s="136"/>
      <c r="Q350" s="137">
        <f t="shared" si="292"/>
        <v>39031.152000000002</v>
      </c>
      <c r="S350" s="63">
        <v>0.1</v>
      </c>
      <c r="X350" s="138"/>
      <c r="Y350" s="73">
        <f t="shared" si="293"/>
        <v>8.2474047257793864E-2</v>
      </c>
      <c r="Z350" s="56">
        <f t="shared" si="294"/>
        <v>4385</v>
      </c>
      <c r="AA350" s="56">
        <f t="shared" si="295"/>
        <v>8.9561144235978024E-2</v>
      </c>
      <c r="AB350" s="56">
        <f t="shared" si="296"/>
        <v>7.3164187881972043E-2</v>
      </c>
      <c r="AC350" s="56">
        <f t="shared" si="297"/>
        <v>9.5307000003231224E-2</v>
      </c>
      <c r="AD350" s="56">
        <f t="shared" si="298"/>
        <v>5.7458557672531996E-3</v>
      </c>
      <c r="AE350" s="140">
        <f t="shared" si="299"/>
        <v>3.3014858498076856E-6</v>
      </c>
      <c r="AF350" s="56">
        <f t="shared" si="300"/>
        <v>9.5307000003231224E-2</v>
      </c>
      <c r="AG350" s="69"/>
      <c r="AH350" s="56">
        <f t="shared" si="301"/>
        <v>2.2142812121259188E-2</v>
      </c>
      <c r="AI350" s="56">
        <f t="shared" si="302"/>
        <v>0.88495447444515662</v>
      </c>
      <c r="AJ350" s="56">
        <f t="shared" si="303"/>
        <v>0.84783988256382303</v>
      </c>
      <c r="AK350" s="56">
        <f t="shared" si="304"/>
        <v>0.27606807567835517</v>
      </c>
      <c r="AL350" s="56">
        <f t="shared" si="305"/>
        <v>1.965640410976996</v>
      </c>
      <c r="AM350" s="56">
        <f t="shared" si="306"/>
        <v>1.5000860707028369</v>
      </c>
      <c r="AN350" s="56">
        <f t="shared" si="307"/>
        <v>7.9508429987507414</v>
      </c>
      <c r="AO350" s="56">
        <f t="shared" si="307"/>
        <v>7.9508429988445171</v>
      </c>
      <c r="AP350" s="56">
        <f t="shared" si="307"/>
        <v>7.9508429956023816</v>
      </c>
      <c r="AQ350" s="56">
        <f t="shared" si="307"/>
        <v>7.950843107693653</v>
      </c>
      <c r="AR350" s="56">
        <f t="shared" si="307"/>
        <v>7.9508392322554293</v>
      </c>
      <c r="AS350" s="56">
        <f t="shared" si="307"/>
        <v>7.9509731318785875</v>
      </c>
      <c r="AT350" s="56">
        <f t="shared" si="307"/>
        <v>7.9462345647852581</v>
      </c>
      <c r="AU350" s="56">
        <f t="shared" si="308"/>
        <v>7.6531645572899754</v>
      </c>
      <c r="AV350" s="56"/>
      <c r="AW350" s="56"/>
      <c r="AX350" s="56"/>
      <c r="AY350" s="56"/>
      <c r="AZ350" s="56">
        <f t="shared" si="309"/>
        <v>1.6468467616662842E-5</v>
      </c>
      <c r="BA350" s="56">
        <f t="shared" si="310"/>
        <v>-7.0870969781841667E-3</v>
      </c>
      <c r="BB350" s="56">
        <f t="shared" si="311"/>
        <v>0.76638479253181158</v>
      </c>
      <c r="BC350" s="56">
        <f t="shared" si="312"/>
        <v>-0.30314832772128747</v>
      </c>
      <c r="BD350" s="56">
        <f t="shared" si="313"/>
        <v>-5.499031587102645E-2</v>
      </c>
      <c r="BE350" s="56">
        <f t="shared" si="314"/>
        <v>-2.9104126276676352</v>
      </c>
      <c r="BF350" s="56">
        <f t="shared" si="315"/>
        <v>-8.6127020724703378</v>
      </c>
      <c r="BG350" s="56">
        <f t="shared" si="316"/>
        <v>16.002432838221907</v>
      </c>
      <c r="BH350" s="56">
        <f t="shared" si="316"/>
        <v>16.00244528991173</v>
      </c>
      <c r="BI350" s="56">
        <f t="shared" si="316"/>
        <v>16.002391074463851</v>
      </c>
      <c r="BJ350" s="56">
        <f t="shared" si="316"/>
        <v>16.002627138476218</v>
      </c>
      <c r="BK350" s="56">
        <f t="shared" si="316"/>
        <v>16.001599395726249</v>
      </c>
      <c r="BL350" s="56">
        <f t="shared" si="316"/>
        <v>16.006076188521263</v>
      </c>
      <c r="BM350" s="56">
        <f t="shared" si="316"/>
        <v>15.986619103143275</v>
      </c>
      <c r="BN350" s="56">
        <f t="shared" si="317"/>
        <v>16.072091448297229</v>
      </c>
      <c r="BO350" s="56"/>
      <c r="BP350" s="56"/>
      <c r="BQ350" s="56"/>
      <c r="BR350" s="56"/>
      <c r="BS350" s="56"/>
      <c r="BT350" s="56"/>
      <c r="BU350" s="56"/>
      <c r="BV350" s="56"/>
      <c r="BW350" s="56"/>
      <c r="BX350" s="56"/>
      <c r="BY350" s="56"/>
      <c r="BZ350" s="56"/>
      <c r="CA350" s="56"/>
      <c r="CB350" s="56"/>
      <c r="CC350" s="56"/>
      <c r="CD350" s="56"/>
      <c r="CE350" s="56"/>
      <c r="CG350" s="56"/>
      <c r="CH350" s="56"/>
      <c r="CI350" s="56"/>
      <c r="CJ350" s="56"/>
      <c r="CK350" s="56"/>
      <c r="CL350" s="56"/>
      <c r="CM350" s="56"/>
      <c r="CN350" s="56"/>
      <c r="CO350" s="56"/>
      <c r="CP350" s="56"/>
      <c r="CQ350" s="56"/>
      <c r="CR350" s="56"/>
      <c r="CS350" s="56"/>
      <c r="CT350" s="56"/>
      <c r="CU350" s="56"/>
      <c r="CV350" s="56"/>
    </row>
    <row r="351" spans="1:100" s="62" customFormat="1" ht="12.95" customHeight="1" x14ac:dyDescent="0.2">
      <c r="A351" s="59" t="s">
        <v>201</v>
      </c>
      <c r="B351" s="62" t="s">
        <v>131</v>
      </c>
      <c r="C351" s="59">
        <v>54084.082000000002</v>
      </c>
      <c r="D351" s="59" t="s">
        <v>150</v>
      </c>
      <c r="E351" s="62">
        <f t="shared" si="289"/>
        <v>4398.0365751882955</v>
      </c>
      <c r="F351" s="73">
        <f t="shared" si="290"/>
        <v>4398</v>
      </c>
      <c r="G351" s="62">
        <f t="shared" si="291"/>
        <v>9.6863600010692608E-2</v>
      </c>
      <c r="I351" s="62">
        <f>G351</f>
        <v>9.6863600010692608E-2</v>
      </c>
      <c r="O351" s="62">
        <f t="shared" ca="1" si="318"/>
        <v>0.10369988085856327</v>
      </c>
      <c r="P351" s="136"/>
      <c r="Q351" s="137">
        <f t="shared" si="292"/>
        <v>39065.582000000002</v>
      </c>
      <c r="S351" s="63">
        <v>0.1</v>
      </c>
      <c r="X351" s="138"/>
      <c r="Y351" s="73">
        <f t="shared" si="293"/>
        <v>8.2522200241878216E-2</v>
      </c>
      <c r="Z351" s="56">
        <f t="shared" si="294"/>
        <v>4398</v>
      </c>
      <c r="AA351" s="56">
        <f t="shared" si="295"/>
        <v>8.9970884494212741E-2</v>
      </c>
      <c r="AB351" s="56">
        <f t="shared" si="296"/>
        <v>7.4513629462252332E-2</v>
      </c>
      <c r="AC351" s="56">
        <f t="shared" si="297"/>
        <v>9.6863600010692608E-2</v>
      </c>
      <c r="AD351" s="56">
        <f t="shared" si="298"/>
        <v>6.8927155164798665E-3</v>
      </c>
      <c r="AE351" s="140">
        <f t="shared" si="299"/>
        <v>4.7509527191122319E-6</v>
      </c>
      <c r="AF351" s="56">
        <f t="shared" si="300"/>
        <v>9.6863600010692608E-2</v>
      </c>
      <c r="AG351" s="69"/>
      <c r="AH351" s="56">
        <f t="shared" si="301"/>
        <v>2.234997054844028E-2</v>
      </c>
      <c r="AI351" s="56">
        <f t="shared" si="302"/>
        <v>0.88296837940787498</v>
      </c>
      <c r="AJ351" s="56">
        <f t="shared" si="303"/>
        <v>0.8516383641763533</v>
      </c>
      <c r="AK351" s="56">
        <f t="shared" si="304"/>
        <v>0.27523200239165696</v>
      </c>
      <c r="AL351" s="56">
        <f t="shared" si="305"/>
        <v>1.9728455122428417</v>
      </c>
      <c r="AM351" s="56">
        <f t="shared" si="306"/>
        <v>1.5118589637551993</v>
      </c>
      <c r="AN351" s="56">
        <f t="shared" ref="AN351:AT360" si="319">$AU351+$AB$7*SIN(AO351)</f>
        <v>7.9586208445505715</v>
      </c>
      <c r="AO351" s="56">
        <f t="shared" si="319"/>
        <v>7.9586208446682285</v>
      </c>
      <c r="AP351" s="56">
        <f t="shared" si="319"/>
        <v>7.9586208409018289</v>
      </c>
      <c r="AQ351" s="56">
        <f t="shared" si="319"/>
        <v>7.9586209614711052</v>
      </c>
      <c r="AR351" s="56">
        <f t="shared" si="319"/>
        <v>7.9586171017613285</v>
      </c>
      <c r="AS351" s="56">
        <f t="shared" si="319"/>
        <v>7.9587405899342594</v>
      </c>
      <c r="AT351" s="56">
        <f t="shared" si="319"/>
        <v>7.9547149334868887</v>
      </c>
      <c r="AU351" s="56">
        <f t="shared" si="308"/>
        <v>7.6611763716135393</v>
      </c>
      <c r="AV351" s="56"/>
      <c r="AW351" s="56"/>
      <c r="AX351" s="56"/>
      <c r="AY351" s="56"/>
      <c r="AZ351" s="56">
        <f t="shared" si="309"/>
        <v>2.0567574732894948E-5</v>
      </c>
      <c r="BA351" s="56">
        <f t="shared" si="310"/>
        <v>-7.4486842523345236E-3</v>
      </c>
      <c r="BB351" s="56">
        <f t="shared" si="311"/>
        <v>0.76728638407955252</v>
      </c>
      <c r="BC351" s="56">
        <f t="shared" si="312"/>
        <v>-0.31822487474601108</v>
      </c>
      <c r="BD351" s="56">
        <f t="shared" si="313"/>
        <v>-5.8688780573721948E-2</v>
      </c>
      <c r="BE351" s="56">
        <f t="shared" si="314"/>
        <v>-2.8945509138971701</v>
      </c>
      <c r="BF351" s="56">
        <f t="shared" si="315"/>
        <v>-8.0545823460524542</v>
      </c>
      <c r="BG351" s="56">
        <f t="shared" ref="BG351:BM360" si="320">$BN351+$BB$7*SIN(BH351)</f>
        <v>16.022513050798871</v>
      </c>
      <c r="BH351" s="56">
        <f t="shared" si="320"/>
        <v>16.022525798387424</v>
      </c>
      <c r="BI351" s="56">
        <f t="shared" si="320"/>
        <v>16.022469943205799</v>
      </c>
      <c r="BJ351" s="56">
        <f t="shared" si="320"/>
        <v>16.022714687314448</v>
      </c>
      <c r="BK351" s="56">
        <f t="shared" si="320"/>
        <v>16.021642421140154</v>
      </c>
      <c r="BL351" s="56">
        <f t="shared" si="320"/>
        <v>16.026342987410462</v>
      </c>
      <c r="BM351" s="56">
        <f t="shared" si="320"/>
        <v>16.005789079125758</v>
      </c>
      <c r="BN351" s="56">
        <f t="shared" si="317"/>
        <v>16.096769170107574</v>
      </c>
      <c r="BO351" s="56"/>
      <c r="BP351" s="56"/>
      <c r="BQ351" s="56"/>
      <c r="BR351" s="56"/>
      <c r="BS351" s="56"/>
      <c r="BT351" s="56"/>
      <c r="BU351" s="56"/>
      <c r="BV351" s="56"/>
      <c r="BW351" s="56"/>
      <c r="BX351" s="56"/>
      <c r="BY351" s="56"/>
      <c r="BZ351" s="56"/>
      <c r="CA351" s="56"/>
      <c r="CB351" s="56"/>
      <c r="CC351" s="56"/>
      <c r="CD351" s="56"/>
      <c r="CE351" s="56"/>
      <c r="CG351" s="56"/>
      <c r="CH351" s="56"/>
      <c r="CI351" s="56"/>
      <c r="CJ351" s="56"/>
      <c r="CK351" s="56"/>
      <c r="CL351" s="56"/>
      <c r="CM351" s="56"/>
      <c r="CN351" s="56"/>
      <c r="CO351" s="56"/>
      <c r="CP351" s="56"/>
      <c r="CQ351" s="56"/>
      <c r="CR351" s="56"/>
      <c r="CS351" s="56"/>
      <c r="CT351" s="56"/>
      <c r="CU351" s="56"/>
      <c r="CV351" s="56"/>
    </row>
    <row r="352" spans="1:100" s="62" customFormat="1" ht="12.95" customHeight="1" x14ac:dyDescent="0.2">
      <c r="A352" s="59" t="s">
        <v>198</v>
      </c>
      <c r="B352" s="62" t="s">
        <v>131</v>
      </c>
      <c r="C352" s="59">
        <v>54094.673499999997</v>
      </c>
      <c r="D352" s="59" t="s">
        <v>150</v>
      </c>
      <c r="E352" s="62">
        <f t="shared" si="289"/>
        <v>4402.0358701433479</v>
      </c>
      <c r="F352" s="73">
        <f t="shared" si="290"/>
        <v>4402</v>
      </c>
      <c r="G352" s="62">
        <f t="shared" si="291"/>
        <v>9.4996400002855808E-2</v>
      </c>
      <c r="I352" s="62">
        <f>G352</f>
        <v>9.4996400002855808E-2</v>
      </c>
      <c r="O352" s="62">
        <f t="shared" ca="1" si="318"/>
        <v>0.10365879544444366</v>
      </c>
      <c r="P352" s="136"/>
      <c r="Q352" s="137">
        <f t="shared" si="292"/>
        <v>39076.173499999997</v>
      </c>
      <c r="S352" s="63">
        <v>0.1</v>
      </c>
      <c r="X352" s="138"/>
      <c r="Y352" s="73">
        <f t="shared" si="293"/>
        <v>8.2537219184178862E-2</v>
      </c>
      <c r="Z352" s="56">
        <f t="shared" si="294"/>
        <v>4402</v>
      </c>
      <c r="AA352" s="56">
        <f t="shared" si="295"/>
        <v>9.0096650143559318E-2</v>
      </c>
      <c r="AB352" s="56">
        <f t="shared" si="296"/>
        <v>7.2583052789431016E-2</v>
      </c>
      <c r="AC352" s="56">
        <f t="shared" si="297"/>
        <v>9.4996400002855808E-2</v>
      </c>
      <c r="AD352" s="56">
        <f t="shared" si="298"/>
        <v>4.89974985929649E-3</v>
      </c>
      <c r="AE352" s="140">
        <f t="shared" si="299"/>
        <v>2.4007548683675976E-6</v>
      </c>
      <c r="AF352" s="56">
        <f t="shared" si="300"/>
        <v>9.4996400002855808E-2</v>
      </c>
      <c r="AG352" s="69"/>
      <c r="AH352" s="56">
        <f t="shared" si="301"/>
        <v>2.2413347213424792E-2</v>
      </c>
      <c r="AI352" s="56">
        <f t="shared" si="302"/>
        <v>0.88236027714093945</v>
      </c>
      <c r="AJ352" s="56">
        <f t="shared" si="303"/>
        <v>0.85279484944476591</v>
      </c>
      <c r="AK352" s="56">
        <f t="shared" si="304"/>
        <v>0.27497263675606631</v>
      </c>
      <c r="AL352" s="56">
        <f t="shared" si="305"/>
        <v>1.9750559698655625</v>
      </c>
      <c r="AM352" s="56">
        <f t="shared" si="306"/>
        <v>1.5154965130757179</v>
      </c>
      <c r="AN352" s="56">
        <f t="shared" si="319"/>
        <v>7.9610105192369938</v>
      </c>
      <c r="AO352" s="56">
        <f t="shared" si="319"/>
        <v>7.9610105193616425</v>
      </c>
      <c r="AP352" s="56">
        <f t="shared" si="319"/>
        <v>7.9610105154601651</v>
      </c>
      <c r="AQ352" s="56">
        <f t="shared" si="319"/>
        <v>7.9610106375752823</v>
      </c>
      <c r="AR352" s="56">
        <f t="shared" si="319"/>
        <v>7.9610068153413351</v>
      </c>
      <c r="AS352" s="56">
        <f t="shared" si="319"/>
        <v>7.9611263878159031</v>
      </c>
      <c r="AT352" s="56">
        <f t="shared" si="319"/>
        <v>7.9573204883895325</v>
      </c>
      <c r="AU352" s="56">
        <f t="shared" si="308"/>
        <v>7.6636415452515596</v>
      </c>
      <c r="AV352" s="56"/>
      <c r="AW352" s="56"/>
      <c r="AX352" s="56"/>
      <c r="AY352" s="56"/>
      <c r="AZ352" s="56">
        <f t="shared" si="309"/>
        <v>1.5523118667248761E-5</v>
      </c>
      <c r="BA352" s="56">
        <f t="shared" si="310"/>
        <v>-7.5594309593804577E-3</v>
      </c>
      <c r="BB352" s="56">
        <f t="shared" si="311"/>
        <v>0.76757604408293834</v>
      </c>
      <c r="BC352" s="56">
        <f t="shared" si="312"/>
        <v>-0.32285511672865169</v>
      </c>
      <c r="BD352" s="56">
        <f t="shared" si="313"/>
        <v>-5.9825619226747499E-2</v>
      </c>
      <c r="BE352" s="56">
        <f t="shared" si="314"/>
        <v>-2.889662741200751</v>
      </c>
      <c r="BF352" s="56">
        <f t="shared" si="315"/>
        <v>-7.8966830936844739</v>
      </c>
      <c r="BG352" s="56">
        <f t="shared" si="320"/>
        <v>16.028696417279239</v>
      </c>
      <c r="BH352" s="56">
        <f t="shared" si="320"/>
        <v>16.028709238825112</v>
      </c>
      <c r="BI352" s="56">
        <f t="shared" si="320"/>
        <v>16.028652945273649</v>
      </c>
      <c r="BJ352" s="56">
        <f t="shared" si="320"/>
        <v>16.028900112382651</v>
      </c>
      <c r="BK352" s="56">
        <f t="shared" si="320"/>
        <v>16.027815031007723</v>
      </c>
      <c r="BL352" s="56">
        <f t="shared" si="320"/>
        <v>16.032581539965889</v>
      </c>
      <c r="BM352" s="56">
        <f t="shared" si="320"/>
        <v>16.011698524639666</v>
      </c>
      <c r="BN352" s="56">
        <f t="shared" si="317"/>
        <v>16.104362315279985</v>
      </c>
      <c r="BO352" s="56"/>
      <c r="BP352" s="56"/>
      <c r="BQ352" s="56"/>
      <c r="BR352" s="56"/>
      <c r="BS352" s="56"/>
      <c r="BT352" s="56"/>
      <c r="BU352" s="56"/>
      <c r="BV352" s="56"/>
      <c r="BW352" s="56"/>
      <c r="BX352" s="56"/>
      <c r="BY352" s="56"/>
      <c r="BZ352" s="56"/>
      <c r="CA352" s="56"/>
      <c r="CB352" s="56"/>
      <c r="CC352" s="56"/>
      <c r="CD352" s="56"/>
      <c r="CE352" s="56"/>
      <c r="CG352" s="56"/>
      <c r="CH352" s="56"/>
      <c r="CI352" s="56"/>
      <c r="CJ352" s="56"/>
      <c r="CK352" s="56"/>
      <c r="CL352" s="56"/>
      <c r="CM352" s="56"/>
      <c r="CN352" s="56"/>
      <c r="CO352" s="56"/>
      <c r="CP352" s="56"/>
      <c r="CQ352" s="56"/>
      <c r="CR352" s="56"/>
      <c r="CS352" s="56"/>
      <c r="CT352" s="56"/>
      <c r="CU352" s="56"/>
      <c r="CV352" s="56"/>
    </row>
    <row r="353" spans="1:100" s="62" customFormat="1" ht="12.95" customHeight="1" x14ac:dyDescent="0.2">
      <c r="A353" s="13" t="s">
        <v>135</v>
      </c>
      <c r="B353" s="150" t="s">
        <v>131</v>
      </c>
      <c r="C353" s="13">
        <v>54097.3223</v>
      </c>
      <c r="D353" s="13">
        <v>1E-4</v>
      </c>
      <c r="E353" s="62">
        <f t="shared" si="289"/>
        <v>4403.0360431572708</v>
      </c>
      <c r="F353" s="73">
        <f t="shared" si="290"/>
        <v>4403</v>
      </c>
      <c r="G353" s="62">
        <f t="shared" si="291"/>
        <v>9.5454599999357015E-2</v>
      </c>
      <c r="J353" s="62">
        <f>G353</f>
        <v>9.5454599999357015E-2</v>
      </c>
      <c r="O353" s="62">
        <f t="shared" ca="1" si="318"/>
        <v>0.10364852409091375</v>
      </c>
      <c r="P353" s="136"/>
      <c r="Q353" s="137">
        <f t="shared" si="292"/>
        <v>39078.8223</v>
      </c>
      <c r="S353" s="63">
        <v>1</v>
      </c>
      <c r="X353" s="138"/>
      <c r="Y353" s="73">
        <f t="shared" si="293"/>
        <v>8.2540989692634278E-2</v>
      </c>
      <c r="Z353" s="56">
        <f t="shared" si="294"/>
        <v>4403</v>
      </c>
      <c r="AA353" s="56">
        <f t="shared" si="295"/>
        <v>9.0128068889168855E-2</v>
      </c>
      <c r="AB353" s="56">
        <f t="shared" si="296"/>
        <v>7.3025435412388845E-2</v>
      </c>
      <c r="AC353" s="56">
        <f t="shared" si="297"/>
        <v>9.5454599999357015E-2</v>
      </c>
      <c r="AD353" s="56">
        <f t="shared" si="298"/>
        <v>5.3265311101881596E-3</v>
      </c>
      <c r="AE353" s="140">
        <f t="shared" si="299"/>
        <v>2.8371933667802309E-5</v>
      </c>
      <c r="AF353" s="56">
        <f t="shared" si="300"/>
        <v>9.5454599999357015E-2</v>
      </c>
      <c r="AG353" s="69"/>
      <c r="AH353" s="56">
        <f t="shared" si="301"/>
        <v>2.2429164586968166E-2</v>
      </c>
      <c r="AI353" s="56">
        <f t="shared" si="302"/>
        <v>0.88220847200041985</v>
      </c>
      <c r="AJ353" s="56">
        <f t="shared" si="303"/>
        <v>0.85308307178591158</v>
      </c>
      <c r="AK353" s="56">
        <f t="shared" si="304"/>
        <v>0.27490764138245466</v>
      </c>
      <c r="AL353" s="56">
        <f t="shared" si="305"/>
        <v>1.9756081087317789</v>
      </c>
      <c r="AM353" s="56">
        <f t="shared" si="306"/>
        <v>1.5164070203331208</v>
      </c>
      <c r="AN353" s="56">
        <f t="shared" si="319"/>
        <v>7.9616076808169831</v>
      </c>
      <c r="AO353" s="56">
        <f t="shared" si="319"/>
        <v>7.9616076809433265</v>
      </c>
      <c r="AP353" s="56">
        <f t="shared" si="319"/>
        <v>7.9616076770106758</v>
      </c>
      <c r="AQ353" s="56">
        <f t="shared" si="319"/>
        <v>7.9616077994211709</v>
      </c>
      <c r="AR353" s="56">
        <f t="shared" si="319"/>
        <v>7.961603989119836</v>
      </c>
      <c r="AS353" s="56">
        <f t="shared" si="319"/>
        <v>7.9617225303589994</v>
      </c>
      <c r="AT353" s="56">
        <f t="shared" si="319"/>
        <v>7.9579715982873669</v>
      </c>
      <c r="AU353" s="56">
        <f t="shared" si="308"/>
        <v>7.6642578386610642</v>
      </c>
      <c r="AV353" s="56"/>
      <c r="AW353" s="56"/>
      <c r="AX353" s="56"/>
      <c r="AY353" s="56"/>
      <c r="AZ353" s="56">
        <f t="shared" si="309"/>
        <v>1.6676133115389551E-4</v>
      </c>
      <c r="BA353" s="56">
        <f t="shared" si="310"/>
        <v>-7.5870791965345708E-3</v>
      </c>
      <c r="BB353" s="56">
        <f t="shared" si="311"/>
        <v>0.76764936194928168</v>
      </c>
      <c r="BC353" s="56">
        <f t="shared" si="312"/>
        <v>-0.32401202459427164</v>
      </c>
      <c r="BD353" s="56">
        <f t="shared" si="313"/>
        <v>-6.0109741285619321E-2</v>
      </c>
      <c r="BE353" s="56">
        <f t="shared" si="314"/>
        <v>-2.8884401183329476</v>
      </c>
      <c r="BF353" s="56">
        <f t="shared" si="315"/>
        <v>-7.8581379315256505</v>
      </c>
      <c r="BG353" s="56">
        <f t="shared" si="320"/>
        <v>16.030242625638301</v>
      </c>
      <c r="BH353" s="56">
        <f t="shared" si="320"/>
        <v>16.030255464420613</v>
      </c>
      <c r="BI353" s="56">
        <f t="shared" si="320"/>
        <v>16.030199066157298</v>
      </c>
      <c r="BJ353" s="56">
        <f t="shared" si="320"/>
        <v>16.030446820630477</v>
      </c>
      <c r="BK353" s="56">
        <f t="shared" si="320"/>
        <v>16.029358601434733</v>
      </c>
      <c r="BL353" s="56">
        <f t="shared" si="320"/>
        <v>16.0341413777079</v>
      </c>
      <c r="BM353" s="56">
        <f t="shared" si="320"/>
        <v>16.013176717011685</v>
      </c>
      <c r="BN353" s="56">
        <f t="shared" si="317"/>
        <v>16.106260601573091</v>
      </c>
      <c r="BO353" s="56"/>
      <c r="BP353" s="56"/>
      <c r="BQ353" s="56"/>
      <c r="BR353" s="56"/>
      <c r="BS353" s="56"/>
      <c r="BT353" s="56"/>
      <c r="BU353" s="56"/>
      <c r="BV353" s="56"/>
      <c r="BW353" s="56"/>
      <c r="BX353" s="56"/>
      <c r="BY353" s="56"/>
      <c r="BZ353" s="56"/>
      <c r="CA353" s="56"/>
      <c r="CB353" s="56"/>
      <c r="CC353" s="56"/>
      <c r="CD353" s="56"/>
      <c r="CE353" s="56"/>
      <c r="CG353" s="56"/>
      <c r="CH353" s="56"/>
      <c r="CI353" s="56"/>
      <c r="CJ353" s="56"/>
      <c r="CK353" s="56"/>
      <c r="CL353" s="56"/>
      <c r="CM353" s="56"/>
      <c r="CN353" s="56"/>
      <c r="CO353" s="56"/>
      <c r="CP353" s="56"/>
      <c r="CQ353" s="56"/>
      <c r="CR353" s="56"/>
      <c r="CS353" s="56"/>
      <c r="CT353" s="56"/>
      <c r="CU353" s="56"/>
      <c r="CV353" s="56"/>
    </row>
    <row r="354" spans="1:100" s="62" customFormat="1" ht="12.95" customHeight="1" x14ac:dyDescent="0.2">
      <c r="A354" s="13" t="s">
        <v>137</v>
      </c>
      <c r="B354" s="30" t="s">
        <v>138</v>
      </c>
      <c r="C354" s="13">
        <v>54102.618199999997</v>
      </c>
      <c r="D354" s="13">
        <v>2.9999999999999997E-4</v>
      </c>
      <c r="E354" s="62">
        <f t="shared" si="289"/>
        <v>4405.0357472740116</v>
      </c>
      <c r="F354" s="73">
        <f t="shared" si="290"/>
        <v>4405</v>
      </c>
      <c r="G354" s="62">
        <f t="shared" si="291"/>
        <v>9.4670999998925254E-2</v>
      </c>
      <c r="K354" s="62">
        <f>G354</f>
        <v>9.4670999998925254E-2</v>
      </c>
      <c r="O354" s="62">
        <f t="shared" ca="1" si="318"/>
        <v>0.10362798138385396</v>
      </c>
      <c r="P354" s="136"/>
      <c r="Q354" s="137">
        <f t="shared" si="292"/>
        <v>39084.118199999997</v>
      </c>
      <c r="S354" s="63">
        <v>1</v>
      </c>
      <c r="X354" s="138"/>
      <c r="Y354" s="73">
        <f t="shared" si="293"/>
        <v>8.2548550045320315E-2</v>
      </c>
      <c r="Z354" s="56">
        <f t="shared" si="294"/>
        <v>4405</v>
      </c>
      <c r="AA354" s="56">
        <f t="shared" si="295"/>
        <v>9.0190879180765848E-2</v>
      </c>
      <c r="AB354" s="56">
        <f t="shared" si="296"/>
        <v>7.2210232815663161E-2</v>
      </c>
      <c r="AC354" s="56">
        <f t="shared" si="297"/>
        <v>9.4670999998925254E-2</v>
      </c>
      <c r="AD354" s="56">
        <f t="shared" si="298"/>
        <v>4.4801208181594054E-3</v>
      </c>
      <c r="AE354" s="140">
        <f t="shared" si="299"/>
        <v>2.00714825453053E-5</v>
      </c>
      <c r="AF354" s="56">
        <f t="shared" si="300"/>
        <v>9.4670999998925254E-2</v>
      </c>
      <c r="AG354" s="69"/>
      <c r="AH354" s="56">
        <f t="shared" si="301"/>
        <v>2.2460767183262096E-2</v>
      </c>
      <c r="AI354" s="56">
        <f t="shared" si="302"/>
        <v>0.88190512602036697</v>
      </c>
      <c r="AJ354" s="56">
        <f t="shared" si="303"/>
        <v>0.85365843948407594</v>
      </c>
      <c r="AK354" s="56">
        <f t="shared" si="304"/>
        <v>0.27477746650457846</v>
      </c>
      <c r="AL354" s="56">
        <f t="shared" si="305"/>
        <v>1.976711816818123</v>
      </c>
      <c r="AM354" s="56">
        <f t="shared" si="306"/>
        <v>1.5182293825708442</v>
      </c>
      <c r="AN354" s="56">
        <f t="shared" si="319"/>
        <v>7.9628016958846235</v>
      </c>
      <c r="AO354" s="56">
        <f t="shared" si="319"/>
        <v>7.9628016960142762</v>
      </c>
      <c r="AP354" s="56">
        <f t="shared" si="319"/>
        <v>7.9628016920227331</v>
      </c>
      <c r="AQ354" s="56">
        <f t="shared" si="319"/>
        <v>7.9628018149083974</v>
      </c>
      <c r="AR354" s="56">
        <f t="shared" si="319"/>
        <v>7.9627980316247875</v>
      </c>
      <c r="AS354" s="56">
        <f t="shared" si="319"/>
        <v>7.9629144476486617</v>
      </c>
      <c r="AT354" s="56">
        <f t="shared" si="319"/>
        <v>7.9592734833969283</v>
      </c>
      <c r="AU354" s="56">
        <f t="shared" si="308"/>
        <v>7.6654904254800744</v>
      </c>
      <c r="AV354" s="56"/>
      <c r="AW354" s="56"/>
      <c r="AX354" s="56"/>
      <c r="AY354" s="56"/>
      <c r="AZ354" s="56">
        <f t="shared" si="309"/>
        <v>1.4695379287765642E-4</v>
      </c>
      <c r="BA354" s="56">
        <f t="shared" si="310"/>
        <v>-7.6423291354455348E-3</v>
      </c>
      <c r="BB354" s="56">
        <f t="shared" si="311"/>
        <v>0.76779708223723475</v>
      </c>
      <c r="BC354" s="56">
        <f t="shared" si="312"/>
        <v>-0.32632505090429353</v>
      </c>
      <c r="BD354" s="56">
        <f t="shared" si="313"/>
        <v>-6.0677878855959481E-2</v>
      </c>
      <c r="BE354" s="56">
        <f t="shared" si="314"/>
        <v>-2.8859941687541224</v>
      </c>
      <c r="BF354" s="56">
        <f t="shared" si="315"/>
        <v>-7.7821263146608448</v>
      </c>
      <c r="BG354" s="56">
        <f t="shared" si="320"/>
        <v>16.033335487536444</v>
      </c>
      <c r="BH354" s="56">
        <f t="shared" si="320"/>
        <v>16.033348359290887</v>
      </c>
      <c r="BI354" s="56">
        <f t="shared" si="320"/>
        <v>16.033291757464347</v>
      </c>
      <c r="BJ354" s="56">
        <f t="shared" si="320"/>
        <v>16.033540664536595</v>
      </c>
      <c r="BK354" s="56">
        <f t="shared" si="320"/>
        <v>16.032446249290466</v>
      </c>
      <c r="BL354" s="56">
        <f t="shared" si="320"/>
        <v>16.037261296208065</v>
      </c>
      <c r="BM354" s="56">
        <f t="shared" si="320"/>
        <v>16.016134109548791</v>
      </c>
      <c r="BN354" s="56">
        <f t="shared" si="317"/>
        <v>16.110057174159298</v>
      </c>
      <c r="BO354" s="56"/>
      <c r="BP354" s="56"/>
      <c r="BQ354" s="56"/>
      <c r="BR354" s="56"/>
      <c r="BS354" s="56"/>
      <c r="BT354" s="56"/>
      <c r="BU354" s="56"/>
      <c r="BV354" s="56"/>
      <c r="BW354" s="56"/>
      <c r="BX354" s="56"/>
      <c r="BY354" s="56"/>
      <c r="BZ354" s="56"/>
      <c r="CA354" s="56"/>
      <c r="CB354" s="56"/>
      <c r="CC354" s="56"/>
      <c r="CD354" s="56"/>
      <c r="CE354" s="56"/>
      <c r="CG354" s="56"/>
      <c r="CH354" s="56"/>
      <c r="CI354" s="56"/>
      <c r="CJ354" s="56"/>
      <c r="CK354" s="56"/>
      <c r="CL354" s="56"/>
      <c r="CM354" s="56"/>
      <c r="CN354" s="56"/>
      <c r="CO354" s="56"/>
      <c r="CP354" s="56"/>
      <c r="CQ354" s="56"/>
      <c r="CR354" s="56"/>
      <c r="CS354" s="56"/>
      <c r="CT354" s="56"/>
      <c r="CU354" s="56"/>
      <c r="CV354" s="56"/>
    </row>
    <row r="355" spans="1:100" s="62" customFormat="1" ht="12.95" customHeight="1" x14ac:dyDescent="0.2">
      <c r="A355" s="13" t="s">
        <v>137</v>
      </c>
      <c r="B355" s="30" t="s">
        <v>138</v>
      </c>
      <c r="C355" s="13">
        <v>54102.618499999997</v>
      </c>
      <c r="D355" s="13">
        <v>4.0000000000000002E-4</v>
      </c>
      <c r="E355" s="62">
        <f t="shared" si="289"/>
        <v>4405.0358605524407</v>
      </c>
      <c r="F355" s="73">
        <f t="shared" si="290"/>
        <v>4405</v>
      </c>
      <c r="G355" s="62">
        <f t="shared" si="291"/>
        <v>9.4970999998622574E-2</v>
      </c>
      <c r="K355" s="62">
        <f>G355</f>
        <v>9.4970999998622574E-2</v>
      </c>
      <c r="O355" s="62">
        <f t="shared" ca="1" si="318"/>
        <v>0.10362798138385396</v>
      </c>
      <c r="P355" s="136"/>
      <c r="Q355" s="137">
        <f t="shared" si="292"/>
        <v>39084.118499999997</v>
      </c>
      <c r="S355" s="63">
        <v>1</v>
      </c>
      <c r="X355" s="138"/>
      <c r="Y355" s="73">
        <f t="shared" si="293"/>
        <v>8.2548550045320315E-2</v>
      </c>
      <c r="Z355" s="56">
        <f t="shared" si="294"/>
        <v>4405</v>
      </c>
      <c r="AA355" s="56">
        <f t="shared" si="295"/>
        <v>9.0190879180765848E-2</v>
      </c>
      <c r="AB355" s="56">
        <f t="shared" si="296"/>
        <v>7.2510232815360481E-2</v>
      </c>
      <c r="AC355" s="56">
        <f t="shared" si="297"/>
        <v>9.4970999998622574E-2</v>
      </c>
      <c r="AD355" s="56">
        <f t="shared" si="298"/>
        <v>4.7801208178567256E-3</v>
      </c>
      <c r="AE355" s="140">
        <f t="shared" si="299"/>
        <v>2.2849555033307252E-5</v>
      </c>
      <c r="AF355" s="56">
        <f t="shared" si="300"/>
        <v>9.4970999998622574E-2</v>
      </c>
      <c r="AG355" s="69"/>
      <c r="AH355" s="56">
        <f t="shared" si="301"/>
        <v>2.2460767183262096E-2</v>
      </c>
      <c r="AI355" s="56">
        <f t="shared" si="302"/>
        <v>0.88190512602036697</v>
      </c>
      <c r="AJ355" s="56">
        <f t="shared" si="303"/>
        <v>0.85365843948407594</v>
      </c>
      <c r="AK355" s="56">
        <f t="shared" si="304"/>
        <v>0.27477746650457846</v>
      </c>
      <c r="AL355" s="56">
        <f t="shared" si="305"/>
        <v>1.976711816818123</v>
      </c>
      <c r="AM355" s="56">
        <f t="shared" si="306"/>
        <v>1.5182293825708442</v>
      </c>
      <c r="AN355" s="56">
        <f t="shared" si="319"/>
        <v>7.9628016958846235</v>
      </c>
      <c r="AO355" s="56">
        <f t="shared" si="319"/>
        <v>7.9628016960142762</v>
      </c>
      <c r="AP355" s="56">
        <f t="shared" si="319"/>
        <v>7.9628016920227331</v>
      </c>
      <c r="AQ355" s="56">
        <f t="shared" si="319"/>
        <v>7.9628018149083974</v>
      </c>
      <c r="AR355" s="56">
        <f t="shared" si="319"/>
        <v>7.9627980316247875</v>
      </c>
      <c r="AS355" s="56">
        <f t="shared" si="319"/>
        <v>7.9629144476486617</v>
      </c>
      <c r="AT355" s="56">
        <f t="shared" si="319"/>
        <v>7.9592734833969283</v>
      </c>
      <c r="AU355" s="56">
        <f t="shared" si="308"/>
        <v>7.6654904254800744</v>
      </c>
      <c r="AV355" s="56"/>
      <c r="AW355" s="56"/>
      <c r="AX355" s="56"/>
      <c r="AY355" s="56"/>
      <c r="AZ355" s="56">
        <f t="shared" si="309"/>
        <v>1.5431726284229934E-4</v>
      </c>
      <c r="BA355" s="56">
        <f t="shared" si="310"/>
        <v>-7.6423291354455348E-3</v>
      </c>
      <c r="BB355" s="56">
        <f t="shared" si="311"/>
        <v>0.76779708223723475</v>
      </c>
      <c r="BC355" s="56">
        <f t="shared" si="312"/>
        <v>-0.32632505090429353</v>
      </c>
      <c r="BD355" s="56">
        <f t="shared" si="313"/>
        <v>-6.0677878855959481E-2</v>
      </c>
      <c r="BE355" s="56">
        <f t="shared" si="314"/>
        <v>-2.8859941687541224</v>
      </c>
      <c r="BF355" s="56">
        <f t="shared" si="315"/>
        <v>-7.7821263146608448</v>
      </c>
      <c r="BG355" s="56">
        <f t="shared" si="320"/>
        <v>16.033335487536444</v>
      </c>
      <c r="BH355" s="56">
        <f t="shared" si="320"/>
        <v>16.033348359290887</v>
      </c>
      <c r="BI355" s="56">
        <f t="shared" si="320"/>
        <v>16.033291757464347</v>
      </c>
      <c r="BJ355" s="56">
        <f t="shared" si="320"/>
        <v>16.033540664536595</v>
      </c>
      <c r="BK355" s="56">
        <f t="shared" si="320"/>
        <v>16.032446249290466</v>
      </c>
      <c r="BL355" s="56">
        <f t="shared" si="320"/>
        <v>16.037261296208065</v>
      </c>
      <c r="BM355" s="56">
        <f t="shared" si="320"/>
        <v>16.016134109548791</v>
      </c>
      <c r="BN355" s="56">
        <f t="shared" si="317"/>
        <v>16.110057174159298</v>
      </c>
      <c r="BO355" s="56"/>
      <c r="BP355" s="56"/>
      <c r="BQ355" s="56"/>
      <c r="BR355" s="56"/>
      <c r="BS355" s="56"/>
      <c r="BT355" s="56"/>
      <c r="BU355" s="56"/>
      <c r="BV355" s="56"/>
      <c r="BW355" s="56"/>
      <c r="BX355" s="56"/>
      <c r="BY355" s="56"/>
      <c r="BZ355" s="56"/>
      <c r="CA355" s="56"/>
      <c r="CB355" s="56"/>
      <c r="CC355" s="56"/>
      <c r="CD355" s="56"/>
      <c r="CE355" s="56"/>
      <c r="CG355" s="56"/>
      <c r="CH355" s="56"/>
      <c r="CI355" s="56"/>
      <c r="CJ355" s="56"/>
      <c r="CK355" s="56"/>
      <c r="CL355" s="56"/>
      <c r="CM355" s="56"/>
      <c r="CN355" s="56"/>
      <c r="CO355" s="56"/>
      <c r="CP355" s="56"/>
      <c r="CQ355" s="56"/>
      <c r="CR355" s="56"/>
      <c r="CS355" s="56"/>
      <c r="CT355" s="56"/>
      <c r="CU355" s="56"/>
      <c r="CV355" s="56"/>
    </row>
    <row r="356" spans="1:100" s="62" customFormat="1" ht="12.95" customHeight="1" x14ac:dyDescent="0.2">
      <c r="A356" s="10" t="s">
        <v>139</v>
      </c>
      <c r="B356" s="30" t="s">
        <v>131</v>
      </c>
      <c r="C356" s="13">
        <v>54372.751400000001</v>
      </c>
      <c r="D356" s="13">
        <v>2.9999999999999997E-4</v>
      </c>
      <c r="E356" s="62">
        <f t="shared" si="289"/>
        <v>4507.0366294864225</v>
      </c>
      <c r="F356" s="73">
        <f t="shared" si="290"/>
        <v>4507</v>
      </c>
      <c r="G356" s="62">
        <f t="shared" si="291"/>
        <v>9.7007400006987154E-2</v>
      </c>
      <c r="K356" s="62">
        <f>G356</f>
        <v>9.7007400006987154E-2</v>
      </c>
      <c r="O356" s="62">
        <f t="shared" ca="1" si="318"/>
        <v>0.1025803033238038</v>
      </c>
      <c r="P356" s="136"/>
      <c r="Q356" s="137">
        <f t="shared" si="292"/>
        <v>39354.251400000001</v>
      </c>
      <c r="S356" s="63">
        <v>1</v>
      </c>
      <c r="X356" s="138"/>
      <c r="Y356" s="73">
        <f t="shared" si="293"/>
        <v>8.2979294298074852E-2</v>
      </c>
      <c r="Z356" s="56">
        <f t="shared" si="294"/>
        <v>4507</v>
      </c>
      <c r="AA356" s="56">
        <f t="shared" si="295"/>
        <v>9.3346147575841976E-2</v>
      </c>
      <c r="AB356" s="56">
        <f t="shared" si="296"/>
        <v>7.2991710559013948E-2</v>
      </c>
      <c r="AC356" s="56">
        <f t="shared" si="297"/>
        <v>9.7007400006987154E-2</v>
      </c>
      <c r="AD356" s="56">
        <f t="shared" si="298"/>
        <v>3.6612524311451788E-3</v>
      </c>
      <c r="AE356" s="140">
        <f t="shared" si="299"/>
        <v>1.3404769364566483E-5</v>
      </c>
      <c r="AF356" s="56">
        <f t="shared" si="300"/>
        <v>9.7007400006987154E-2</v>
      </c>
      <c r="AG356" s="69"/>
      <c r="AH356" s="56">
        <f t="shared" si="301"/>
        <v>2.4015689447973207E-2</v>
      </c>
      <c r="AI356" s="56">
        <f t="shared" si="302"/>
        <v>0.86689604447444524</v>
      </c>
      <c r="AJ356" s="56">
        <f t="shared" si="303"/>
        <v>0.88114469981498922</v>
      </c>
      <c r="AK356" s="56">
        <f t="shared" si="304"/>
        <v>0.26782903573434924</v>
      </c>
      <c r="AL356" s="56">
        <f t="shared" si="305"/>
        <v>2.032019872462985</v>
      </c>
      <c r="AM356" s="56">
        <f t="shared" si="306"/>
        <v>1.6136573978118565</v>
      </c>
      <c r="AN356" s="56">
        <f t="shared" si="319"/>
        <v>8.023162726806877</v>
      </c>
      <c r="AO356" s="56">
        <f t="shared" si="319"/>
        <v>8.0231627261527336</v>
      </c>
      <c r="AP356" s="56">
        <f t="shared" si="319"/>
        <v>8.0231627391426787</v>
      </c>
      <c r="AQ356" s="56">
        <f t="shared" si="319"/>
        <v>8.0231624811890683</v>
      </c>
      <c r="AR356" s="56">
        <f t="shared" si="319"/>
        <v>8.0231676035449038</v>
      </c>
      <c r="AS356" s="56">
        <f t="shared" si="319"/>
        <v>8.0230658567519573</v>
      </c>
      <c r="AT356" s="56">
        <f t="shared" si="319"/>
        <v>8.0250756549510047</v>
      </c>
      <c r="AU356" s="56">
        <f t="shared" si="308"/>
        <v>7.7283523532495773</v>
      </c>
      <c r="AV356" s="56"/>
      <c r="AW356" s="56"/>
      <c r="AX356" s="56"/>
      <c r="AY356" s="56"/>
      <c r="AZ356" s="56">
        <f t="shared" si="309"/>
        <v>1.9678774978041785E-4</v>
      </c>
      <c r="BA356" s="56">
        <f t="shared" si="310"/>
        <v>-1.0366853277767121E-2</v>
      </c>
      <c r="BB356" s="56">
        <f t="shared" si="311"/>
        <v>0.77728186703290281</v>
      </c>
      <c r="BC356" s="56">
        <f t="shared" si="312"/>
        <v>-0.44271420419187857</v>
      </c>
      <c r="BD356" s="56">
        <f t="shared" si="313"/>
        <v>-8.9423896401635394E-2</v>
      </c>
      <c r="BE356" s="56">
        <f t="shared" si="314"/>
        <v>-2.7597839203672536</v>
      </c>
      <c r="BF356" s="56">
        <f t="shared" si="315"/>
        <v>-5.174434928320065</v>
      </c>
      <c r="BG356" s="56">
        <f t="shared" si="320"/>
        <v>16.191995357897429</v>
      </c>
      <c r="BH356" s="56">
        <f t="shared" si="320"/>
        <v>16.192007469476586</v>
      </c>
      <c r="BI356" s="56">
        <f t="shared" si="320"/>
        <v>16.191950455570556</v>
      </c>
      <c r="BJ356" s="56">
        <f t="shared" si="320"/>
        <v>16.192218857081006</v>
      </c>
      <c r="BK356" s="56">
        <f t="shared" si="320"/>
        <v>16.190955646905962</v>
      </c>
      <c r="BL356" s="56">
        <f t="shared" si="320"/>
        <v>16.196908199444529</v>
      </c>
      <c r="BM356" s="56">
        <f t="shared" si="320"/>
        <v>16.169017382978442</v>
      </c>
      <c r="BN356" s="56">
        <f t="shared" si="317"/>
        <v>16.303682376055836</v>
      </c>
      <c r="BO356" s="56"/>
      <c r="BP356" s="56"/>
      <c r="BQ356" s="56"/>
      <c r="BR356" s="56"/>
      <c r="BS356" s="56"/>
      <c r="BT356" s="56"/>
      <c r="BU356" s="56"/>
      <c r="BV356" s="56"/>
      <c r="BW356" s="56"/>
      <c r="BX356" s="56"/>
      <c r="BY356" s="56"/>
      <c r="BZ356" s="56"/>
      <c r="CA356" s="56"/>
      <c r="CB356" s="56"/>
      <c r="CC356" s="56"/>
      <c r="CD356" s="56"/>
      <c r="CE356" s="56"/>
      <c r="CG356" s="56"/>
      <c r="CH356" s="56"/>
      <c r="CI356" s="56"/>
      <c r="CJ356" s="56"/>
      <c r="CK356" s="56"/>
      <c r="CL356" s="56"/>
      <c r="CM356" s="56"/>
      <c r="CN356" s="56"/>
      <c r="CO356" s="56"/>
      <c r="CP356" s="56"/>
      <c r="CQ356" s="56"/>
      <c r="CR356" s="56"/>
      <c r="CS356" s="56"/>
      <c r="CT356" s="56"/>
      <c r="CU356" s="56"/>
      <c r="CV356" s="56"/>
    </row>
    <row r="357" spans="1:100" s="62" customFormat="1" ht="12.95" customHeight="1" x14ac:dyDescent="0.2">
      <c r="A357" s="13" t="s">
        <v>140</v>
      </c>
      <c r="B357" s="30" t="s">
        <v>131</v>
      </c>
      <c r="C357" s="13">
        <v>54428.364699999998</v>
      </c>
      <c r="D357" s="13">
        <v>5.9999999999999995E-4</v>
      </c>
      <c r="E357" s="62">
        <f t="shared" si="289"/>
        <v>4528.0359204389715</v>
      </c>
      <c r="F357" s="73">
        <f t="shared" si="290"/>
        <v>4528</v>
      </c>
      <c r="G357" s="62">
        <f t="shared" si="291"/>
        <v>9.5129600005748216E-2</v>
      </c>
      <c r="J357" s="62">
        <f>G357</f>
        <v>9.5129600005748216E-2</v>
      </c>
      <c r="O357" s="62">
        <f t="shared" ca="1" si="318"/>
        <v>0.10236460489967583</v>
      </c>
      <c r="P357" s="136"/>
      <c r="Q357" s="137">
        <f t="shared" si="292"/>
        <v>39409.864699999998</v>
      </c>
      <c r="S357" s="63">
        <v>1</v>
      </c>
      <c r="X357" s="138"/>
      <c r="Y357" s="73">
        <f t="shared" si="293"/>
        <v>8.3082213496058197E-2</v>
      </c>
      <c r="Z357" s="56">
        <f t="shared" si="294"/>
        <v>4528</v>
      </c>
      <c r="AA357" s="56">
        <f t="shared" si="295"/>
        <v>9.3984076038800421E-2</v>
      </c>
      <c r="AB357" s="56">
        <f t="shared" si="296"/>
        <v>7.0807596600669778E-2</v>
      </c>
      <c r="AC357" s="56">
        <f t="shared" si="297"/>
        <v>9.5129600005748216E-2</v>
      </c>
      <c r="AD357" s="56">
        <f t="shared" si="298"/>
        <v>1.1455239669477951E-3</v>
      </c>
      <c r="AE357" s="140">
        <f t="shared" si="299"/>
        <v>1.3122251588518133E-6</v>
      </c>
      <c r="AF357" s="56">
        <f t="shared" si="300"/>
        <v>9.5129600005748216E-2</v>
      </c>
      <c r="AG357" s="69"/>
      <c r="AH357" s="56">
        <f t="shared" si="301"/>
        <v>2.4322003405078438E-2</v>
      </c>
      <c r="AI357" s="56">
        <f t="shared" si="302"/>
        <v>0.86391662942382053</v>
      </c>
      <c r="AJ357" s="56">
        <f t="shared" si="303"/>
        <v>0.88636459186475125</v>
      </c>
      <c r="AK357" s="56">
        <f t="shared" si="304"/>
        <v>0.26632756449824407</v>
      </c>
      <c r="AL357" s="56">
        <f t="shared" si="305"/>
        <v>2.0431753431680382</v>
      </c>
      <c r="AM357" s="56">
        <f t="shared" si="306"/>
        <v>1.6339417241020975</v>
      </c>
      <c r="AN357" s="56">
        <f t="shared" si="319"/>
        <v>8.0354631791621784</v>
      </c>
      <c r="AO357" s="56">
        <f t="shared" si="319"/>
        <v>8.0354631776945222</v>
      </c>
      <c r="AP357" s="56">
        <f t="shared" si="319"/>
        <v>8.0354632048833441</v>
      </c>
      <c r="AQ357" s="56">
        <f t="shared" si="319"/>
        <v>8.0354627012004922</v>
      </c>
      <c r="AR357" s="56">
        <f t="shared" si="319"/>
        <v>8.03547203188457</v>
      </c>
      <c r="AS357" s="56">
        <f t="shared" si="319"/>
        <v>8.0352991046330118</v>
      </c>
      <c r="AT357" s="56">
        <f t="shared" si="319"/>
        <v>8.0384779537862165</v>
      </c>
      <c r="AU357" s="56">
        <f t="shared" si="308"/>
        <v>7.741294514849181</v>
      </c>
      <c r="AV357" s="56"/>
      <c r="AW357" s="56"/>
      <c r="AX357" s="56"/>
      <c r="AY357" s="56"/>
      <c r="AZ357" s="56">
        <f t="shared" si="309"/>
        <v>1.4513952171386102E-4</v>
      </c>
      <c r="BA357" s="56">
        <f t="shared" si="310"/>
        <v>-1.0901862542742223E-2</v>
      </c>
      <c r="BB357" s="56">
        <f t="shared" si="311"/>
        <v>0.77972074151926063</v>
      </c>
      <c r="BC357" s="56">
        <f t="shared" si="312"/>
        <v>-0.46623604361237925</v>
      </c>
      <c r="BD357" s="56">
        <f t="shared" si="313"/>
        <v>-9.5273544508302929E-2</v>
      </c>
      <c r="BE357" s="56">
        <f t="shared" si="314"/>
        <v>-2.7333760531176696</v>
      </c>
      <c r="BF357" s="56">
        <f t="shared" si="315"/>
        <v>-4.8311339822213402</v>
      </c>
      <c r="BG357" s="56">
        <f t="shared" si="320"/>
        <v>16.224925921153929</v>
      </c>
      <c r="BH357" s="56">
        <f t="shared" si="320"/>
        <v>16.224937382913691</v>
      </c>
      <c r="BI357" s="56">
        <f t="shared" si="320"/>
        <v>16.224882447265582</v>
      </c>
      <c r="BJ357" s="56">
        <f t="shared" si="320"/>
        <v>16.22514576671184</v>
      </c>
      <c r="BK357" s="56">
        <f t="shared" si="320"/>
        <v>16.223883972822161</v>
      </c>
      <c r="BL357" s="56">
        <f t="shared" si="320"/>
        <v>16.229938598940468</v>
      </c>
      <c r="BM357" s="56">
        <f t="shared" si="320"/>
        <v>16.201071140107249</v>
      </c>
      <c r="BN357" s="56">
        <f t="shared" si="317"/>
        <v>16.343546388211003</v>
      </c>
      <c r="BO357" s="56"/>
      <c r="BP357" s="56"/>
      <c r="BQ357" s="56"/>
      <c r="BR357" s="56"/>
      <c r="BS357" s="56"/>
      <c r="BT357" s="56"/>
      <c r="BU357" s="56"/>
      <c r="BV357" s="56"/>
      <c r="BW357" s="56"/>
      <c r="BX357" s="56"/>
      <c r="BY357" s="56"/>
      <c r="BZ357" s="56"/>
      <c r="CA357" s="56"/>
      <c r="CB357" s="56"/>
      <c r="CC357" s="56"/>
      <c r="CD357" s="56"/>
      <c r="CE357" s="56"/>
      <c r="CG357" s="56"/>
      <c r="CH357" s="56"/>
      <c r="CI357" s="56"/>
      <c r="CJ357" s="56"/>
      <c r="CK357" s="56"/>
      <c r="CL357" s="56"/>
      <c r="CM357" s="56"/>
      <c r="CN357" s="56"/>
      <c r="CO357" s="56"/>
      <c r="CP357" s="56"/>
      <c r="CQ357" s="56"/>
      <c r="CR357" s="56"/>
      <c r="CS357" s="56"/>
      <c r="CT357" s="56"/>
      <c r="CU357" s="56"/>
      <c r="CV357" s="56"/>
    </row>
    <row r="358" spans="1:100" s="62" customFormat="1" ht="12.95" customHeight="1" x14ac:dyDescent="0.2">
      <c r="A358" s="10" t="s">
        <v>141</v>
      </c>
      <c r="B358" s="30" t="s">
        <v>131</v>
      </c>
      <c r="C358" s="13">
        <v>55087.803500000002</v>
      </c>
      <c r="D358" s="13">
        <v>2.0000000000000001E-4</v>
      </c>
      <c r="E358" s="62">
        <f t="shared" si="289"/>
        <v>4777.0365592537964</v>
      </c>
      <c r="F358" s="73">
        <f t="shared" si="290"/>
        <v>4777</v>
      </c>
      <c r="G358" s="62">
        <f t="shared" si="291"/>
        <v>9.6821400009503122E-2</v>
      </c>
      <c r="K358" s="62">
        <f t="shared" ref="K358:K364" si="321">G358</f>
        <v>9.6821400009503122E-2</v>
      </c>
      <c r="O358" s="62">
        <f t="shared" ca="1" si="318"/>
        <v>9.9807037870729878E-2</v>
      </c>
      <c r="P358" s="136"/>
      <c r="Q358" s="137">
        <f t="shared" si="292"/>
        <v>40069.303500000002</v>
      </c>
      <c r="S358" s="63">
        <v>1</v>
      </c>
      <c r="X358" s="138"/>
      <c r="Y358" s="73">
        <f t="shared" si="293"/>
        <v>8.4939922075171287E-2</v>
      </c>
      <c r="Z358" s="56">
        <f t="shared" si="294"/>
        <v>4777</v>
      </c>
      <c r="AA358" s="56">
        <f t="shared" si="295"/>
        <v>0.10124644553807993</v>
      </c>
      <c r="AB358" s="56">
        <f t="shared" si="296"/>
        <v>6.922450554294407E-2</v>
      </c>
      <c r="AC358" s="56">
        <f t="shared" si="297"/>
        <v>9.6821400009503122E-2</v>
      </c>
      <c r="AD358" s="56">
        <f t="shared" si="298"/>
        <v>-4.4250455285768098E-3</v>
      </c>
      <c r="AE358" s="140">
        <f t="shared" si="299"/>
        <v>1.9581027929977617E-5</v>
      </c>
      <c r="AF358" s="56">
        <f t="shared" si="300"/>
        <v>9.6821400009503122E-2</v>
      </c>
      <c r="AG358" s="69"/>
      <c r="AH358" s="56">
        <f t="shared" si="301"/>
        <v>2.7596894466559045E-2</v>
      </c>
      <c r="AI358" s="56">
        <f t="shared" si="302"/>
        <v>0.83133295716020306</v>
      </c>
      <c r="AJ358" s="56">
        <f t="shared" si="303"/>
        <v>0.93779299668597571</v>
      </c>
      <c r="AK358" s="56">
        <f t="shared" si="304"/>
        <v>0.24698276056967669</v>
      </c>
      <c r="AL358" s="56">
        <f t="shared" si="305"/>
        <v>2.1699602995316631</v>
      </c>
      <c r="AM358" s="56">
        <f t="shared" si="306"/>
        <v>1.8938463198682813</v>
      </c>
      <c r="AN358" s="56">
        <f t="shared" si="319"/>
        <v>8.1782455184473726</v>
      </c>
      <c r="AO358" s="56">
        <f t="shared" si="319"/>
        <v>8.1782453837261055</v>
      </c>
      <c r="AP358" s="56">
        <f t="shared" si="319"/>
        <v>8.1782467975216591</v>
      </c>
      <c r="AQ358" s="56">
        <f t="shared" si="319"/>
        <v>8.1782319605339477</v>
      </c>
      <c r="AR358" s="56">
        <f t="shared" si="319"/>
        <v>8.1783876337465102</v>
      </c>
      <c r="AS358" s="56">
        <f t="shared" si="319"/>
        <v>8.176750666421178</v>
      </c>
      <c r="AT358" s="56">
        <f t="shared" si="319"/>
        <v>8.1935833936969331</v>
      </c>
      <c r="AU358" s="56">
        <f t="shared" si="308"/>
        <v>7.8947515738159098</v>
      </c>
      <c r="AV358" s="56"/>
      <c r="AW358" s="56"/>
      <c r="AX358" s="56"/>
      <c r="AY358" s="56"/>
      <c r="AZ358" s="56">
        <f t="shared" si="309"/>
        <v>1.411695179040144E-4</v>
      </c>
      <c r="BA358" s="56">
        <f t="shared" si="310"/>
        <v>-1.6306523462908649E-2</v>
      </c>
      <c r="BB358" s="56">
        <f t="shared" si="311"/>
        <v>0.82245016904423918</v>
      </c>
      <c r="BC358" s="56">
        <f t="shared" si="312"/>
        <v>-0.72762366742175399</v>
      </c>
      <c r="BD358" s="56">
        <f t="shared" si="313"/>
        <v>-0.16148082712068568</v>
      </c>
      <c r="BE358" s="56">
        <f t="shared" si="314"/>
        <v>-2.4035559509294582</v>
      </c>
      <c r="BF358" s="56">
        <f t="shared" si="315"/>
        <v>-2.585754844094879</v>
      </c>
      <c r="BG358" s="56">
        <f t="shared" si="320"/>
        <v>16.625616721890374</v>
      </c>
      <c r="BH358" s="56">
        <f t="shared" si="320"/>
        <v>16.625618574920711</v>
      </c>
      <c r="BI358" s="56">
        <f t="shared" si="320"/>
        <v>16.625605869474295</v>
      </c>
      <c r="BJ358" s="56">
        <f t="shared" si="320"/>
        <v>16.625692989590821</v>
      </c>
      <c r="BK358" s="56">
        <f t="shared" si="320"/>
        <v>16.625095813717056</v>
      </c>
      <c r="BL358" s="56">
        <f t="shared" si="320"/>
        <v>16.629198634684982</v>
      </c>
      <c r="BM358" s="56">
        <f t="shared" si="320"/>
        <v>16.60143839136326</v>
      </c>
      <c r="BN358" s="56">
        <f t="shared" si="317"/>
        <v>16.816219675193729</v>
      </c>
      <c r="BO358" s="56"/>
      <c r="BP358" s="56"/>
      <c r="BQ358" s="56"/>
      <c r="BR358" s="56"/>
      <c r="BS358" s="56"/>
      <c r="BT358" s="56"/>
      <c r="BU358" s="56"/>
      <c r="BV358" s="56"/>
      <c r="BW358" s="56"/>
      <c r="BX358" s="56"/>
      <c r="BY358" s="56"/>
      <c r="BZ358" s="56"/>
      <c r="CA358" s="56"/>
      <c r="CB358" s="56"/>
      <c r="CC358" s="56"/>
      <c r="CD358" s="56"/>
      <c r="CE358" s="56"/>
      <c r="CG358" s="56"/>
      <c r="CH358" s="56"/>
      <c r="CI358" s="56"/>
      <c r="CJ358" s="56"/>
      <c r="CK358" s="56"/>
      <c r="CL358" s="56"/>
      <c r="CM358" s="56"/>
      <c r="CN358" s="56"/>
      <c r="CO358" s="56"/>
      <c r="CP358" s="56"/>
      <c r="CQ358" s="56"/>
      <c r="CR358" s="56"/>
      <c r="CS358" s="56"/>
      <c r="CT358" s="56"/>
      <c r="CU358" s="56"/>
      <c r="CV358" s="56"/>
    </row>
    <row r="359" spans="1:100" s="62" customFormat="1" ht="12.95" customHeight="1" x14ac:dyDescent="0.2">
      <c r="A359" s="10" t="s">
        <v>141</v>
      </c>
      <c r="B359" s="30" t="s">
        <v>131</v>
      </c>
      <c r="C359" s="13">
        <v>55095.749900000003</v>
      </c>
      <c r="D359" s="13">
        <v>1E-4</v>
      </c>
      <c r="E359" s="62">
        <f t="shared" si="289"/>
        <v>4780.0370782955606</v>
      </c>
      <c r="F359" s="73">
        <f t="shared" si="290"/>
        <v>4780</v>
      </c>
      <c r="G359" s="62">
        <f t="shared" si="291"/>
        <v>9.8196000006282702E-2</v>
      </c>
      <c r="K359" s="62">
        <f t="shared" si="321"/>
        <v>9.8196000006282702E-2</v>
      </c>
      <c r="O359" s="62">
        <f t="shared" ca="1" si="318"/>
        <v>9.9776223810140174E-2</v>
      </c>
      <c r="P359" s="136"/>
      <c r="Q359" s="137">
        <f t="shared" si="292"/>
        <v>40077.249900000003</v>
      </c>
      <c r="S359" s="63">
        <v>1</v>
      </c>
      <c r="X359" s="138"/>
      <c r="Y359" s="73">
        <f t="shared" si="293"/>
        <v>8.4971830439061508E-2</v>
      </c>
      <c r="Z359" s="56">
        <f t="shared" si="294"/>
        <v>4780</v>
      </c>
      <c r="AA359" s="56">
        <f t="shared" si="295"/>
        <v>0.10133058174568405</v>
      </c>
      <c r="AB359" s="56">
        <f t="shared" si="296"/>
        <v>7.0563635088524784E-2</v>
      </c>
      <c r="AC359" s="56">
        <f t="shared" si="297"/>
        <v>9.8196000006282702E-2</v>
      </c>
      <c r="AD359" s="56">
        <f t="shared" si="298"/>
        <v>-3.1345817394013431E-3</v>
      </c>
      <c r="AE359" s="140">
        <f t="shared" si="299"/>
        <v>9.8256026809883502E-6</v>
      </c>
      <c r="AF359" s="56">
        <f t="shared" si="300"/>
        <v>9.8196000006282702E-2</v>
      </c>
      <c r="AG359" s="69"/>
      <c r="AH359" s="56">
        <f t="shared" si="301"/>
        <v>2.7632364917757921E-2</v>
      </c>
      <c r="AI359" s="56">
        <f t="shared" si="302"/>
        <v>0.83097007859116712</v>
      </c>
      <c r="AJ359" s="56">
        <f t="shared" si="303"/>
        <v>0.93830235454348287</v>
      </c>
      <c r="AK359" s="56">
        <f t="shared" si="304"/>
        <v>0.24673455580332465</v>
      </c>
      <c r="AL359" s="56">
        <f t="shared" si="305"/>
        <v>2.1714302844467466</v>
      </c>
      <c r="AM359" s="56">
        <f t="shared" si="306"/>
        <v>1.8972221755511365</v>
      </c>
      <c r="AN359" s="56">
        <f t="shared" si="319"/>
        <v>8.1799331779267934</v>
      </c>
      <c r="AO359" s="56">
        <f t="shared" si="319"/>
        <v>8.1799330384768201</v>
      </c>
      <c r="AP359" s="56">
        <f t="shared" si="319"/>
        <v>8.1799344945875578</v>
      </c>
      <c r="AQ359" s="56">
        <f t="shared" si="319"/>
        <v>8.179919289840285</v>
      </c>
      <c r="AR359" s="56">
        <f t="shared" si="319"/>
        <v>8.1800780245157316</v>
      </c>
      <c r="AS359" s="56">
        <f t="shared" si="319"/>
        <v>8.1784171743417602</v>
      </c>
      <c r="AT359" s="56">
        <f t="shared" si="319"/>
        <v>8.1954092251277029</v>
      </c>
      <c r="AU359" s="56">
        <f t="shared" si="308"/>
        <v>7.8966004540444246</v>
      </c>
      <c r="AV359" s="56"/>
      <c r="AW359" s="56"/>
      <c r="AX359" s="56"/>
      <c r="AY359" s="56"/>
      <c r="AZ359" s="56">
        <f t="shared" si="309"/>
        <v>1.748786607426192E-4</v>
      </c>
      <c r="BA359" s="56">
        <f t="shared" si="310"/>
        <v>-1.6358751306622538E-2</v>
      </c>
      <c r="BB359" s="56">
        <f t="shared" si="311"/>
        <v>0.82313224785107197</v>
      </c>
      <c r="BC359" s="56">
        <f t="shared" si="312"/>
        <v>-0.73050800522168535</v>
      </c>
      <c r="BD359" s="56">
        <f t="shared" si="313"/>
        <v>-0.1622276124763764</v>
      </c>
      <c r="BE359" s="56">
        <f t="shared" si="314"/>
        <v>-2.3993418019362549</v>
      </c>
      <c r="BF359" s="56">
        <f t="shared" si="315"/>
        <v>-2.5696473355276215</v>
      </c>
      <c r="BG359" s="56">
        <f t="shared" si="320"/>
        <v>16.630588801179339</v>
      </c>
      <c r="BH359" s="56">
        <f t="shared" si="320"/>
        <v>16.630590584713374</v>
      </c>
      <c r="BI359" s="56">
        <f t="shared" si="320"/>
        <v>16.630578275636704</v>
      </c>
      <c r="BJ359" s="56">
        <f t="shared" si="320"/>
        <v>16.63066323091817</v>
      </c>
      <c r="BK359" s="56">
        <f t="shared" si="320"/>
        <v>16.630077077078209</v>
      </c>
      <c r="BL359" s="56">
        <f t="shared" si="320"/>
        <v>16.634130562982229</v>
      </c>
      <c r="BM359" s="56">
        <f t="shared" si="320"/>
        <v>16.606526854459723</v>
      </c>
      <c r="BN359" s="56">
        <f t="shared" si="317"/>
        <v>16.821914534073038</v>
      </c>
      <c r="BO359" s="56"/>
      <c r="BP359" s="56"/>
      <c r="BQ359" s="56"/>
      <c r="BR359" s="56"/>
      <c r="BS359" s="56"/>
      <c r="BT359" s="56"/>
      <c r="BU359" s="56"/>
      <c r="BV359" s="56"/>
      <c r="BW359" s="56"/>
      <c r="BX359" s="56"/>
      <c r="BY359" s="56"/>
      <c r="BZ359" s="56"/>
      <c r="CA359" s="56"/>
      <c r="CB359" s="56"/>
      <c r="CC359" s="56"/>
      <c r="CD359" s="56"/>
      <c r="CE359" s="56"/>
      <c r="CG359" s="56"/>
      <c r="CH359" s="56"/>
      <c r="CI359" s="56"/>
      <c r="CJ359" s="56"/>
      <c r="CK359" s="56"/>
      <c r="CL359" s="56"/>
      <c r="CM359" s="56"/>
      <c r="CN359" s="56"/>
      <c r="CO359" s="56"/>
      <c r="CP359" s="56"/>
      <c r="CQ359" s="56"/>
      <c r="CR359" s="56"/>
      <c r="CS359" s="56"/>
      <c r="CT359" s="56"/>
      <c r="CU359" s="56"/>
      <c r="CV359" s="56"/>
    </row>
    <row r="360" spans="1:100" s="62" customFormat="1" ht="12.95" customHeight="1" x14ac:dyDescent="0.2">
      <c r="A360" s="10" t="s">
        <v>141</v>
      </c>
      <c r="B360" s="30" t="s">
        <v>131</v>
      </c>
      <c r="C360" s="13">
        <v>55156.661800000002</v>
      </c>
      <c r="D360" s="13">
        <v>2.9999999999999997E-4</v>
      </c>
      <c r="E360" s="62">
        <f t="shared" si="289"/>
        <v>4803.0370928707189</v>
      </c>
      <c r="F360" s="73">
        <f t="shared" si="290"/>
        <v>4803</v>
      </c>
      <c r="G360" s="62">
        <f t="shared" si="291"/>
        <v>9.8234600009163842E-2</v>
      </c>
      <c r="K360" s="62">
        <f t="shared" si="321"/>
        <v>9.8234600009163842E-2</v>
      </c>
      <c r="O360" s="62">
        <f t="shared" ca="1" si="318"/>
        <v>9.9539982678952393E-2</v>
      </c>
      <c r="P360" s="136"/>
      <c r="Q360" s="137">
        <f t="shared" si="292"/>
        <v>40138.161800000002</v>
      </c>
      <c r="S360" s="63">
        <v>1</v>
      </c>
      <c r="X360" s="138"/>
      <c r="Y360" s="73">
        <f t="shared" si="293"/>
        <v>8.5225989840048408E-2</v>
      </c>
      <c r="Z360" s="56">
        <f t="shared" si="294"/>
        <v>4803</v>
      </c>
      <c r="AA360" s="56">
        <f t="shared" si="295"/>
        <v>0.10197299484076043</v>
      </c>
      <c r="AB360" s="56">
        <f t="shared" si="296"/>
        <v>7.033341959545579E-2</v>
      </c>
      <c r="AC360" s="56">
        <f t="shared" si="297"/>
        <v>9.8234600009163842E-2</v>
      </c>
      <c r="AD360" s="56">
        <f t="shared" si="298"/>
        <v>-3.7383948315965893E-3</v>
      </c>
      <c r="AE360" s="140">
        <f t="shared" si="299"/>
        <v>1.397559591690809E-5</v>
      </c>
      <c r="AF360" s="56">
        <f t="shared" si="300"/>
        <v>9.8234600009163842E-2</v>
      </c>
      <c r="AG360" s="69"/>
      <c r="AH360" s="56">
        <f t="shared" si="301"/>
        <v>2.7901180413708052E-2</v>
      </c>
      <c r="AI360" s="56">
        <f t="shared" si="302"/>
        <v>0.82821057594973158</v>
      </c>
      <c r="AJ360" s="56">
        <f t="shared" si="303"/>
        <v>0.94212578581754303</v>
      </c>
      <c r="AK360" s="56">
        <f t="shared" si="304"/>
        <v>0.24482125958220463</v>
      </c>
      <c r="AL360" s="56">
        <f t="shared" si="305"/>
        <v>2.1826577933770799</v>
      </c>
      <c r="AM360" s="56">
        <f t="shared" si="306"/>
        <v>1.9233206061835344</v>
      </c>
      <c r="AN360" s="56">
        <f t="shared" si="319"/>
        <v>8.1928475469396247</v>
      </c>
      <c r="AO360" s="56">
        <f t="shared" si="319"/>
        <v>8.1928473667263777</v>
      </c>
      <c r="AP360" s="56">
        <f t="shared" si="319"/>
        <v>8.192849179375651</v>
      </c>
      <c r="AQ360" s="56">
        <f t="shared" si="319"/>
        <v>8.1928309466764464</v>
      </c>
      <c r="AR360" s="56">
        <f t="shared" si="319"/>
        <v>8.1930142990079702</v>
      </c>
      <c r="AS360" s="56">
        <f t="shared" si="319"/>
        <v>8.1911660998093438</v>
      </c>
      <c r="AT360" s="56">
        <f t="shared" si="319"/>
        <v>8.2093733381930072</v>
      </c>
      <c r="AU360" s="56">
        <f t="shared" si="308"/>
        <v>7.9107752024630384</v>
      </c>
      <c r="AV360" s="56"/>
      <c r="AW360" s="56"/>
      <c r="AX360" s="56"/>
      <c r="AY360" s="56"/>
      <c r="AZ360" s="56">
        <f t="shared" si="309"/>
        <v>1.6922393853201356E-4</v>
      </c>
      <c r="BA360" s="56">
        <f t="shared" si="310"/>
        <v>-1.6747005000712026E-2</v>
      </c>
      <c r="BB360" s="56">
        <f t="shared" si="311"/>
        <v>0.82850469195227361</v>
      </c>
      <c r="BC360" s="56">
        <f t="shared" si="312"/>
        <v>-0.75234243929520372</v>
      </c>
      <c r="BD360" s="56">
        <f t="shared" si="313"/>
        <v>-0.16789687107750237</v>
      </c>
      <c r="BE360" s="56">
        <f t="shared" si="314"/>
        <v>-2.3667966854144056</v>
      </c>
      <c r="BF360" s="56">
        <f t="shared" si="315"/>
        <v>-2.4508813380910301</v>
      </c>
      <c r="BG360" s="56">
        <f t="shared" si="320"/>
        <v>16.668847350243663</v>
      </c>
      <c r="BH360" s="56">
        <f t="shared" si="320"/>
        <v>16.66884865743355</v>
      </c>
      <c r="BI360" s="56">
        <f t="shared" si="320"/>
        <v>16.668839148634373</v>
      </c>
      <c r="BJ360" s="56">
        <f t="shared" si="320"/>
        <v>16.668908320774484</v>
      </c>
      <c r="BK360" s="56">
        <f t="shared" si="320"/>
        <v>16.668405281429909</v>
      </c>
      <c r="BL360" s="56">
        <f t="shared" si="320"/>
        <v>16.672071828356152</v>
      </c>
      <c r="BM360" s="56">
        <f t="shared" si="320"/>
        <v>16.645771883707269</v>
      </c>
      <c r="BN360" s="56">
        <f t="shared" si="317"/>
        <v>16.865575118814412</v>
      </c>
      <c r="BO360" s="56"/>
      <c r="BP360" s="56"/>
      <c r="BQ360" s="56"/>
      <c r="BR360" s="56"/>
      <c r="BS360" s="56"/>
      <c r="BT360" s="56"/>
      <c r="BU360" s="56"/>
      <c r="BV360" s="56"/>
      <c r="BW360" s="56"/>
      <c r="BX360" s="56"/>
      <c r="BY360" s="56"/>
      <c r="BZ360" s="56"/>
      <c r="CA360" s="56"/>
      <c r="CB360" s="56"/>
      <c r="CC360" s="56"/>
      <c r="CD360" s="56"/>
      <c r="CE360" s="56"/>
      <c r="CG360" s="56"/>
      <c r="CH360" s="56"/>
      <c r="CI360" s="56"/>
      <c r="CJ360" s="56"/>
      <c r="CK360" s="56"/>
      <c r="CL360" s="56"/>
      <c r="CM360" s="56"/>
      <c r="CN360" s="56"/>
      <c r="CO360" s="56"/>
      <c r="CP360" s="56"/>
      <c r="CQ360" s="56"/>
      <c r="CR360" s="56"/>
      <c r="CS360" s="56"/>
      <c r="CT360" s="56"/>
      <c r="CU360" s="56"/>
      <c r="CV360" s="56"/>
    </row>
    <row r="361" spans="1:100" s="62" customFormat="1" ht="12.95" customHeight="1" x14ac:dyDescent="0.2">
      <c r="A361" s="10" t="s">
        <v>141</v>
      </c>
      <c r="B361" s="30" t="s">
        <v>131</v>
      </c>
      <c r="C361" s="13">
        <v>55172.551899999999</v>
      </c>
      <c r="D361" s="13">
        <v>1E-4</v>
      </c>
      <c r="E361" s="62">
        <f t="shared" si="289"/>
        <v>4809.0371114483796</v>
      </c>
      <c r="F361" s="73">
        <f t="shared" si="290"/>
        <v>4809</v>
      </c>
      <c r="G361" s="62">
        <f t="shared" si="291"/>
        <v>9.8283799998171162E-2</v>
      </c>
      <c r="K361" s="62">
        <f t="shared" si="321"/>
        <v>9.8283799998171162E-2</v>
      </c>
      <c r="O361" s="62">
        <f t="shared" ca="1" si="318"/>
        <v>9.9478354557772972E-2</v>
      </c>
      <c r="P361" s="136"/>
      <c r="Q361" s="137">
        <f t="shared" si="292"/>
        <v>40154.051899999999</v>
      </c>
      <c r="S361" s="63">
        <v>1</v>
      </c>
      <c r="X361" s="138"/>
      <c r="Y361" s="73">
        <f t="shared" si="293"/>
        <v>8.5295136257036386E-2</v>
      </c>
      <c r="Z361" s="56">
        <f t="shared" si="294"/>
        <v>4809</v>
      </c>
      <c r="AA361" s="56">
        <f t="shared" si="295"/>
        <v>0.10213981636753065</v>
      </c>
      <c r="AB361" s="56">
        <f t="shared" si="296"/>
        <v>7.0313401884895335E-2</v>
      </c>
      <c r="AC361" s="56">
        <f t="shared" si="297"/>
        <v>9.8283799998171162E-2</v>
      </c>
      <c r="AD361" s="56">
        <f t="shared" si="298"/>
        <v>-3.8560163693594912E-3</v>
      </c>
      <c r="AE361" s="140">
        <f t="shared" si="299"/>
        <v>1.4868862240768352E-5</v>
      </c>
      <c r="AF361" s="56">
        <f t="shared" si="300"/>
        <v>9.8283799998171162E-2</v>
      </c>
      <c r="AG361" s="69"/>
      <c r="AH361" s="56">
        <f t="shared" si="301"/>
        <v>2.7970398113275823E-2</v>
      </c>
      <c r="AI361" s="56">
        <f t="shared" si="302"/>
        <v>0.82749724079602671</v>
      </c>
      <c r="AJ361" s="56">
        <f t="shared" si="303"/>
        <v>0.94309962426118665</v>
      </c>
      <c r="AK361" s="56">
        <f t="shared" si="304"/>
        <v>0.24431916303465873</v>
      </c>
      <c r="AL361" s="56">
        <f t="shared" si="305"/>
        <v>2.1855744799358794</v>
      </c>
      <c r="AM361" s="56">
        <f t="shared" si="306"/>
        <v>1.9301928783747067</v>
      </c>
      <c r="AN361" s="56">
        <f t="shared" ref="AN361:AT370" si="322">$AU361+$AB$7*SIN(AO361)</f>
        <v>8.1962094738874072</v>
      </c>
      <c r="AO361" s="56">
        <f t="shared" si="322"/>
        <v>8.1962092816362606</v>
      </c>
      <c r="AP361" s="56">
        <f t="shared" si="322"/>
        <v>8.1962111971071518</v>
      </c>
      <c r="AQ361" s="56">
        <f t="shared" si="322"/>
        <v>8.1961921120862975</v>
      </c>
      <c r="AR361" s="56">
        <f t="shared" si="322"/>
        <v>8.1963822223155738</v>
      </c>
      <c r="AS361" s="56">
        <f t="shared" si="322"/>
        <v>8.1944839402051262</v>
      </c>
      <c r="AT361" s="56">
        <f t="shared" si="322"/>
        <v>8.2130062815561384</v>
      </c>
      <c r="AU361" s="56">
        <f t="shared" si="308"/>
        <v>7.9144729629200681</v>
      </c>
      <c r="AV361" s="56"/>
      <c r="AW361" s="56"/>
      <c r="AX361" s="56"/>
      <c r="AY361" s="56"/>
      <c r="AZ361" s="56">
        <f t="shared" si="309"/>
        <v>1.6870538578026906E-4</v>
      </c>
      <c r="BA361" s="56">
        <f t="shared" si="310"/>
        <v>-1.684468011049426E-2</v>
      </c>
      <c r="BB361" s="56">
        <f t="shared" si="311"/>
        <v>0.82994826090169593</v>
      </c>
      <c r="BC361" s="56">
        <f t="shared" si="312"/>
        <v>-0.7579543068514546</v>
      </c>
      <c r="BD361" s="56">
        <f t="shared" si="313"/>
        <v>-0.16935880853868304</v>
      </c>
      <c r="BE361" s="56">
        <f t="shared" si="314"/>
        <v>-2.3582360578505508</v>
      </c>
      <c r="BF361" s="56">
        <f t="shared" si="315"/>
        <v>-2.4212011328873073</v>
      </c>
      <c r="BG361" s="56">
        <f t="shared" ref="BG361:BM370" si="323">$BN361+$BB$7*SIN(BH361)</f>
        <v>16.678869265763847</v>
      </c>
      <c r="BH361" s="56">
        <f t="shared" si="323"/>
        <v>16.678870464667607</v>
      </c>
      <c r="BI361" s="56">
        <f t="shared" si="323"/>
        <v>16.678861616219315</v>
      </c>
      <c r="BJ361" s="56">
        <f t="shared" si="323"/>
        <v>16.678926924437885</v>
      </c>
      <c r="BK361" s="56">
        <f t="shared" si="323"/>
        <v>16.678445047288083</v>
      </c>
      <c r="BL361" s="56">
        <f t="shared" si="323"/>
        <v>16.682008612053089</v>
      </c>
      <c r="BM361" s="56">
        <f t="shared" si="323"/>
        <v>16.656078292768445</v>
      </c>
      <c r="BN361" s="56">
        <f t="shared" si="317"/>
        <v>16.876964836573034</v>
      </c>
      <c r="BO361" s="56"/>
      <c r="BP361" s="56"/>
      <c r="BQ361" s="56"/>
      <c r="BR361" s="56"/>
      <c r="BS361" s="56"/>
      <c r="BT361" s="56"/>
      <c r="BU361" s="56"/>
      <c r="BV361" s="56"/>
      <c r="BW361" s="56"/>
      <c r="BX361" s="56"/>
      <c r="BY361" s="56"/>
      <c r="BZ361" s="56"/>
      <c r="CA361" s="56"/>
      <c r="CB361" s="56"/>
      <c r="CC361" s="56"/>
      <c r="CD361" s="56"/>
      <c r="CE361" s="56"/>
      <c r="CG361" s="56"/>
      <c r="CH361" s="56"/>
      <c r="CI361" s="56"/>
      <c r="CJ361" s="56"/>
      <c r="CK361" s="56"/>
      <c r="CL361" s="56"/>
      <c r="CM361" s="56"/>
      <c r="CN361" s="56"/>
      <c r="CO361" s="56"/>
      <c r="CP361" s="56"/>
      <c r="CQ361" s="56"/>
      <c r="CR361" s="56"/>
      <c r="CS361" s="56"/>
      <c r="CT361" s="56"/>
      <c r="CU361" s="56"/>
      <c r="CV361" s="56"/>
    </row>
    <row r="362" spans="1:100" s="62" customFormat="1" ht="12.95" customHeight="1" x14ac:dyDescent="0.2">
      <c r="A362" s="13" t="s">
        <v>142</v>
      </c>
      <c r="B362" s="30" t="s">
        <v>131</v>
      </c>
      <c r="C362" s="13">
        <v>55201.683599999997</v>
      </c>
      <c r="D362" s="13">
        <v>1E-4</v>
      </c>
      <c r="E362" s="62">
        <f t="shared" si="289"/>
        <v>4820.0370888682119</v>
      </c>
      <c r="F362" s="73">
        <f t="shared" si="290"/>
        <v>4820</v>
      </c>
      <c r="G362" s="62">
        <f t="shared" si="291"/>
        <v>9.8224000001209788E-2</v>
      </c>
      <c r="K362" s="62">
        <f t="shared" si="321"/>
        <v>9.8224000001209788E-2</v>
      </c>
      <c r="O362" s="62">
        <f t="shared" ca="1" si="318"/>
        <v>9.9365369668944034E-2</v>
      </c>
      <c r="P362" s="136"/>
      <c r="Q362" s="137">
        <f t="shared" si="292"/>
        <v>40183.183599999997</v>
      </c>
      <c r="S362" s="63">
        <v>1</v>
      </c>
      <c r="X362" s="138"/>
      <c r="Y362" s="73">
        <f t="shared" si="293"/>
        <v>8.542505793277283E-2</v>
      </c>
      <c r="Z362" s="56">
        <f t="shared" si="294"/>
        <v>4820</v>
      </c>
      <c r="AA362" s="56">
        <f t="shared" si="295"/>
        <v>0.10244483570677873</v>
      </c>
      <c r="AB362" s="56">
        <f t="shared" si="296"/>
        <v>7.0127677210045813E-2</v>
      </c>
      <c r="AC362" s="56">
        <f t="shared" si="297"/>
        <v>9.8224000001209788E-2</v>
      </c>
      <c r="AD362" s="56">
        <f t="shared" si="298"/>
        <v>-4.2208357055689427E-3</v>
      </c>
      <c r="AE362" s="140">
        <f t="shared" si="299"/>
        <v>1.7815454053405675E-5</v>
      </c>
      <c r="AF362" s="56">
        <f t="shared" si="300"/>
        <v>9.8224000001209788E-2</v>
      </c>
      <c r="AG362" s="69"/>
      <c r="AH362" s="56">
        <f t="shared" si="301"/>
        <v>2.8096322791163968E-2</v>
      </c>
      <c r="AI362" s="56">
        <f t="shared" si="302"/>
        <v>0.82619644142708726</v>
      </c>
      <c r="AJ362" s="56">
        <f t="shared" si="303"/>
        <v>0.94485989171412299</v>
      </c>
      <c r="AK362" s="56">
        <f t="shared" si="304"/>
        <v>0.24339551841875037</v>
      </c>
      <c r="AL362" s="56">
        <f t="shared" si="305"/>
        <v>2.190908731021469</v>
      </c>
      <c r="AM362" s="56">
        <f t="shared" si="306"/>
        <v>1.9428620172674356</v>
      </c>
      <c r="AN362" s="56">
        <f t="shared" si="322"/>
        <v>8.2023655050918176</v>
      </c>
      <c r="AO362" s="56">
        <f t="shared" si="322"/>
        <v>8.202365289134292</v>
      </c>
      <c r="AP362" s="56">
        <f t="shared" si="322"/>
        <v>8.2023674042901966</v>
      </c>
      <c r="AQ362" s="56">
        <f t="shared" si="322"/>
        <v>8.2023466872577</v>
      </c>
      <c r="AR362" s="56">
        <f t="shared" si="322"/>
        <v>8.2025495507151795</v>
      </c>
      <c r="AS362" s="56">
        <f t="shared" si="322"/>
        <v>8.2005581865524455</v>
      </c>
      <c r="AT362" s="56">
        <f t="shared" si="322"/>
        <v>8.2196560766153777</v>
      </c>
      <c r="AU362" s="56">
        <f t="shared" si="308"/>
        <v>7.9212521904246227</v>
      </c>
      <c r="AV362" s="56"/>
      <c r="AW362" s="56"/>
      <c r="AX362" s="56"/>
      <c r="AY362" s="56"/>
      <c r="AZ362" s="56">
        <f t="shared" si="309"/>
        <v>1.6381291807120532E-4</v>
      </c>
      <c r="BA362" s="56">
        <f t="shared" si="310"/>
        <v>-1.7019777774005901E-2</v>
      </c>
      <c r="BB362" s="56">
        <f t="shared" si="311"/>
        <v>0.83264055391012126</v>
      </c>
      <c r="BC362" s="56">
        <f t="shared" si="312"/>
        <v>-0.76814827601895064</v>
      </c>
      <c r="BD362" s="56">
        <f t="shared" si="313"/>
        <v>-0.17201981224408128</v>
      </c>
      <c r="BE362" s="56">
        <f t="shared" si="314"/>
        <v>-2.3424633232458545</v>
      </c>
      <c r="BF362" s="56">
        <f t="shared" si="315"/>
        <v>-2.3680960976278169</v>
      </c>
      <c r="BG362" s="56">
        <f t="shared" si="323"/>
        <v>16.697288517468696</v>
      </c>
      <c r="BH362" s="56">
        <f t="shared" si="323"/>
        <v>16.69728953424891</v>
      </c>
      <c r="BI362" s="56">
        <f t="shared" si="323"/>
        <v>16.697281820937551</v>
      </c>
      <c r="BJ362" s="56">
        <f t="shared" si="323"/>
        <v>16.697340336505327</v>
      </c>
      <c r="BK362" s="56">
        <f t="shared" si="323"/>
        <v>16.696896549354832</v>
      </c>
      <c r="BL362" s="56">
        <f t="shared" si="323"/>
        <v>16.700269789296293</v>
      </c>
      <c r="BM362" s="56">
        <f t="shared" si="323"/>
        <v>16.675047896566415</v>
      </c>
      <c r="BN362" s="56">
        <f t="shared" si="317"/>
        <v>16.897845985797169</v>
      </c>
      <c r="BO362" s="56"/>
      <c r="BP362" s="56"/>
      <c r="BQ362" s="56"/>
      <c r="BR362" s="56"/>
      <c r="BS362" s="56"/>
      <c r="BT362" s="56"/>
      <c r="BU362" s="56"/>
      <c r="BV362" s="56"/>
      <c r="BW362" s="56"/>
      <c r="BX362" s="56"/>
      <c r="BY362" s="56"/>
      <c r="BZ362" s="56"/>
      <c r="CA362" s="56"/>
      <c r="CB362" s="56"/>
      <c r="CC362" s="56"/>
      <c r="CD362" s="56"/>
      <c r="CE362" s="56"/>
      <c r="CG362" s="56"/>
      <c r="CH362" s="56"/>
      <c r="CI362" s="56"/>
      <c r="CJ362" s="56"/>
      <c r="CK362" s="56"/>
      <c r="CL362" s="56"/>
      <c r="CM362" s="56"/>
      <c r="CN362" s="56"/>
      <c r="CO362" s="56"/>
      <c r="CP362" s="56"/>
      <c r="CQ362" s="56"/>
      <c r="CR362" s="56"/>
      <c r="CS362" s="56"/>
      <c r="CT362" s="56"/>
      <c r="CU362" s="56"/>
      <c r="CV362" s="56"/>
    </row>
    <row r="363" spans="1:100" s="62" customFormat="1" ht="12.95" customHeight="1" x14ac:dyDescent="0.2">
      <c r="A363" s="10" t="s">
        <v>143</v>
      </c>
      <c r="B363" s="30" t="s">
        <v>131</v>
      </c>
      <c r="C363" s="13">
        <v>55262.594899999996</v>
      </c>
      <c r="D363" s="13">
        <v>1E-4</v>
      </c>
      <c r="E363" s="62">
        <f t="shared" si="289"/>
        <v>4843.036876886511</v>
      </c>
      <c r="F363" s="73">
        <f t="shared" si="290"/>
        <v>4843</v>
      </c>
      <c r="G363" s="62">
        <f t="shared" si="291"/>
        <v>9.7662600004696287E-2</v>
      </c>
      <c r="K363" s="62">
        <f t="shared" si="321"/>
        <v>9.7662600004696287E-2</v>
      </c>
      <c r="O363" s="62">
        <f t="shared" ca="1" si="318"/>
        <v>9.9129128537756253E-2</v>
      </c>
      <c r="P363" s="136"/>
      <c r="Q363" s="137">
        <f t="shared" si="292"/>
        <v>40244.094899999996</v>
      </c>
      <c r="S363" s="63">
        <v>1</v>
      </c>
      <c r="X363" s="138"/>
      <c r="Y363" s="73">
        <f t="shared" si="293"/>
        <v>8.5710308647429179E-2</v>
      </c>
      <c r="Z363" s="56">
        <f t="shared" si="294"/>
        <v>4843</v>
      </c>
      <c r="AA363" s="56">
        <f t="shared" si="295"/>
        <v>0.10307918016141145</v>
      </c>
      <c r="AB363" s="56">
        <f t="shared" si="296"/>
        <v>6.9307048717059755E-2</v>
      </c>
      <c r="AC363" s="56">
        <f t="shared" si="297"/>
        <v>9.7662600004696287E-2</v>
      </c>
      <c r="AD363" s="56">
        <f t="shared" si="298"/>
        <v>-5.4165801567151589E-3</v>
      </c>
      <c r="AE363" s="140">
        <f t="shared" si="299"/>
        <v>2.9339340594120417E-5</v>
      </c>
      <c r="AF363" s="56">
        <f t="shared" si="300"/>
        <v>9.7662600004696287E-2</v>
      </c>
      <c r="AG363" s="69"/>
      <c r="AH363" s="56">
        <f t="shared" si="301"/>
        <v>2.8355551287636532E-2</v>
      </c>
      <c r="AI363" s="56">
        <f t="shared" si="302"/>
        <v>0.82350561118571708</v>
      </c>
      <c r="AJ363" s="56">
        <f t="shared" si="303"/>
        <v>0.94843645257682141</v>
      </c>
      <c r="AK363" s="56">
        <f t="shared" si="304"/>
        <v>0.24145141556017619</v>
      </c>
      <c r="AL363" s="56">
        <f t="shared" si="305"/>
        <v>2.202008327313195</v>
      </c>
      <c r="AM363" s="56">
        <f t="shared" si="306"/>
        <v>1.9696498239487477</v>
      </c>
      <c r="AN363" s="56">
        <f t="shared" si="322"/>
        <v>8.215206099274214</v>
      </c>
      <c r="AO363" s="56">
        <f t="shared" si="322"/>
        <v>8.2152058263399006</v>
      </c>
      <c r="AP363" s="56">
        <f t="shared" si="322"/>
        <v>8.215208408469497</v>
      </c>
      <c r="AQ363" s="56">
        <f t="shared" si="322"/>
        <v>8.2151839791993702</v>
      </c>
      <c r="AR363" s="56">
        <f t="shared" si="322"/>
        <v>8.2154150388965501</v>
      </c>
      <c r="AS363" s="56">
        <f t="shared" si="322"/>
        <v>8.213223920113597</v>
      </c>
      <c r="AT363" s="56">
        <f t="shared" si="322"/>
        <v>8.2335158859104709</v>
      </c>
      <c r="AU363" s="56">
        <f t="shared" si="308"/>
        <v>7.9354269388432357</v>
      </c>
      <c r="AV363" s="56"/>
      <c r="AW363" s="56"/>
      <c r="AX363" s="56"/>
      <c r="AY363" s="56"/>
      <c r="AZ363" s="56">
        <f t="shared" si="309"/>
        <v>1.4285726868900185E-4</v>
      </c>
      <c r="BA363" s="56">
        <f t="shared" si="310"/>
        <v>-1.7368871513982261E-2</v>
      </c>
      <c r="BB363" s="56">
        <f t="shared" si="311"/>
        <v>0.83846351642107853</v>
      </c>
      <c r="BC363" s="56">
        <f t="shared" si="312"/>
        <v>-0.78904984485979068</v>
      </c>
      <c r="BD363" s="56">
        <f t="shared" si="313"/>
        <v>-0.17749919569664763</v>
      </c>
      <c r="BE363" s="56">
        <f t="shared" si="314"/>
        <v>-2.3091465436665208</v>
      </c>
      <c r="BF363" s="56">
        <f t="shared" si="315"/>
        <v>-2.2621876228958326</v>
      </c>
      <c r="BG363" s="56">
        <f t="shared" si="323"/>
        <v>16.735997951201401</v>
      </c>
      <c r="BH363" s="56">
        <f t="shared" si="323"/>
        <v>16.735998651697763</v>
      </c>
      <c r="BI363" s="56">
        <f t="shared" si="323"/>
        <v>16.735993000760256</v>
      </c>
      <c r="BJ363" s="56">
        <f t="shared" si="323"/>
        <v>16.736038588651425</v>
      </c>
      <c r="BK363" s="56">
        <f t="shared" si="323"/>
        <v>16.735670914948045</v>
      </c>
      <c r="BL363" s="56">
        <f t="shared" si="323"/>
        <v>16.738642679098223</v>
      </c>
      <c r="BM363" s="56">
        <f t="shared" si="323"/>
        <v>16.715026445324103</v>
      </c>
      <c r="BN363" s="56">
        <f t="shared" si="317"/>
        <v>16.941506570538547</v>
      </c>
      <c r="BO363" s="56"/>
      <c r="BP363" s="56"/>
      <c r="BQ363" s="56"/>
      <c r="BR363" s="56"/>
      <c r="BS363" s="56"/>
      <c r="BT363" s="56"/>
      <c r="BU363" s="56"/>
      <c r="BV363" s="56"/>
      <c r="BW363" s="56"/>
      <c r="BX363" s="56"/>
      <c r="BY363" s="56"/>
      <c r="BZ363" s="56"/>
      <c r="CA363" s="56"/>
      <c r="CB363" s="56"/>
      <c r="CC363" s="56"/>
      <c r="CD363" s="56"/>
      <c r="CE363" s="56"/>
      <c r="CG363" s="56"/>
      <c r="CH363" s="56"/>
      <c r="CI363" s="56"/>
      <c r="CJ363" s="56"/>
      <c r="CK363" s="56"/>
      <c r="CL363" s="56"/>
      <c r="CM363" s="56"/>
      <c r="CN363" s="56"/>
      <c r="CO363" s="56"/>
      <c r="CP363" s="56"/>
      <c r="CQ363" s="56"/>
      <c r="CR363" s="56"/>
      <c r="CS363" s="56"/>
      <c r="CT363" s="56"/>
      <c r="CU363" s="56"/>
      <c r="CV363" s="56"/>
    </row>
    <row r="364" spans="1:100" s="62" customFormat="1" ht="12.95" customHeight="1" x14ac:dyDescent="0.2">
      <c r="A364" s="13" t="s">
        <v>144</v>
      </c>
      <c r="B364" s="30" t="s">
        <v>131</v>
      </c>
      <c r="C364" s="13">
        <v>55847.875500000002</v>
      </c>
      <c r="D364" s="13">
        <v>5.9999999999999995E-4</v>
      </c>
      <c r="E364" s="62">
        <f t="shared" si="289"/>
        <v>5064.0357675886116</v>
      </c>
      <c r="F364" s="73">
        <f t="shared" si="290"/>
        <v>5064</v>
      </c>
      <c r="G364" s="62">
        <f t="shared" si="291"/>
        <v>9.4724800008407328E-2</v>
      </c>
      <c r="K364" s="62">
        <f t="shared" si="321"/>
        <v>9.4724800008407328E-2</v>
      </c>
      <c r="O364" s="62">
        <f t="shared" ca="1" si="318"/>
        <v>9.685915940764761E-2</v>
      </c>
      <c r="P364" s="136"/>
      <c r="Q364" s="137">
        <f t="shared" si="292"/>
        <v>40829.375500000002</v>
      </c>
      <c r="S364" s="63">
        <v>1</v>
      </c>
      <c r="X364" s="138"/>
      <c r="Y364" s="73">
        <f t="shared" si="293"/>
        <v>8.9578086628430503E-2</v>
      </c>
      <c r="Z364" s="56">
        <f t="shared" si="294"/>
        <v>5064</v>
      </c>
      <c r="AA364" s="56">
        <f t="shared" si="295"/>
        <v>0.10894136322462497</v>
      </c>
      <c r="AB364" s="56">
        <f t="shared" si="296"/>
        <v>6.415593855582688E-2</v>
      </c>
      <c r="AC364" s="56">
        <f t="shared" si="297"/>
        <v>9.4724800008407328E-2</v>
      </c>
      <c r="AD364" s="56">
        <f t="shared" si="298"/>
        <v>-1.4216563216217643E-2</v>
      </c>
      <c r="AE364" s="140">
        <f t="shared" si="299"/>
        <v>2.0211066968071252E-4</v>
      </c>
      <c r="AF364" s="56">
        <f t="shared" si="300"/>
        <v>9.4724800008407328E-2</v>
      </c>
      <c r="AG364" s="69"/>
      <c r="AH364" s="56">
        <f t="shared" si="301"/>
        <v>3.0568861452580448E-2</v>
      </c>
      <c r="AI364" s="56">
        <f t="shared" si="302"/>
        <v>0.79957675399633465</v>
      </c>
      <c r="AJ364" s="56">
        <f t="shared" si="303"/>
        <v>0.97603780324150491</v>
      </c>
      <c r="AK364" s="56">
        <f t="shared" si="304"/>
        <v>0.22199003991236721</v>
      </c>
      <c r="AL364" s="56">
        <f t="shared" si="305"/>
        <v>2.3051826392876165</v>
      </c>
      <c r="AM364" s="56">
        <f t="shared" si="306"/>
        <v>2.2501171473136514</v>
      </c>
      <c r="AN364" s="56">
        <f t="shared" si="322"/>
        <v>8.3365545398904342</v>
      </c>
      <c r="AO364" s="56">
        <f t="shared" si="322"/>
        <v>8.3365529150227591</v>
      </c>
      <c r="AP364" s="56">
        <f t="shared" si="322"/>
        <v>8.3365646222127516</v>
      </c>
      <c r="AQ364" s="56">
        <f t="shared" si="322"/>
        <v>8.3364802659272925</v>
      </c>
      <c r="AR364" s="56">
        <f t="shared" si="322"/>
        <v>8.3370877927216505</v>
      </c>
      <c r="AS364" s="56">
        <f t="shared" si="322"/>
        <v>8.332696576492463</v>
      </c>
      <c r="AT364" s="56">
        <f t="shared" si="322"/>
        <v>8.3636523553293198</v>
      </c>
      <c r="AU364" s="56">
        <f t="shared" si="308"/>
        <v>8.0716277823438265</v>
      </c>
      <c r="AV364" s="56"/>
      <c r="AW364" s="56"/>
      <c r="AX364" s="56"/>
      <c r="AY364" s="56"/>
      <c r="AZ364" s="56">
        <f t="shared" si="309"/>
        <v>2.6488658615632546E-5</v>
      </c>
      <c r="BA364" s="56">
        <f t="shared" si="310"/>
        <v>-1.9363276596194474E-2</v>
      </c>
      <c r="BB364" s="56">
        <f t="shared" si="311"/>
        <v>0.9087595753211678</v>
      </c>
      <c r="BC364" s="56">
        <f t="shared" si="312"/>
        <v>-0.95136368960625628</v>
      </c>
      <c r="BD364" s="56">
        <f t="shared" si="313"/>
        <v>-0.22198014529328147</v>
      </c>
      <c r="BE364" s="56">
        <f t="shared" si="314"/>
        <v>-1.9607747258899735</v>
      </c>
      <c r="BF364" s="56">
        <f t="shared" si="315"/>
        <v>-1.4922074415312925</v>
      </c>
      <c r="BG364" s="56">
        <f t="shared" si="323"/>
        <v>17.123899878568878</v>
      </c>
      <c r="BH364" s="56">
        <f t="shared" si="323"/>
        <v>17.123899878718344</v>
      </c>
      <c r="BI364" s="56">
        <f t="shared" si="323"/>
        <v>17.123899874680724</v>
      </c>
      <c r="BJ364" s="56">
        <f t="shared" si="323"/>
        <v>17.123899983752718</v>
      </c>
      <c r="BK364" s="56">
        <f t="shared" si="323"/>
        <v>17.123897037316862</v>
      </c>
      <c r="BL364" s="56">
        <f t="shared" si="323"/>
        <v>17.123976650936907</v>
      </c>
      <c r="BM364" s="56">
        <f t="shared" si="323"/>
        <v>17.121839551078004</v>
      </c>
      <c r="BN364" s="56">
        <f t="shared" si="317"/>
        <v>17.361027841314378</v>
      </c>
      <c r="BO364" s="56"/>
      <c r="BP364" s="56"/>
      <c r="BQ364" s="56"/>
      <c r="BR364" s="56"/>
      <c r="BS364" s="56"/>
      <c r="BT364" s="56"/>
      <c r="BU364" s="56"/>
      <c r="BV364" s="56"/>
      <c r="BW364" s="56"/>
      <c r="BX364" s="56"/>
      <c r="BY364" s="56"/>
      <c r="BZ364" s="56"/>
      <c r="CA364" s="56"/>
      <c r="CB364" s="56"/>
      <c r="CC364" s="56"/>
      <c r="CD364" s="56"/>
      <c r="CE364" s="56"/>
      <c r="CG364" s="56"/>
      <c r="CH364" s="56"/>
      <c r="CI364" s="56"/>
      <c r="CJ364" s="56"/>
      <c r="CK364" s="56"/>
      <c r="CL364" s="56"/>
      <c r="CM364" s="56"/>
      <c r="CN364" s="56"/>
      <c r="CO364" s="56"/>
      <c r="CP364" s="56"/>
      <c r="CQ364" s="56"/>
      <c r="CR364" s="56"/>
      <c r="CS364" s="56"/>
      <c r="CT364" s="56"/>
      <c r="CU364" s="56"/>
      <c r="CV364" s="56"/>
    </row>
    <row r="365" spans="1:100" s="62" customFormat="1" ht="12.95" customHeight="1" x14ac:dyDescent="0.2">
      <c r="A365" s="135" t="s">
        <v>202</v>
      </c>
      <c r="B365" s="141" t="s">
        <v>131</v>
      </c>
      <c r="C365" s="135">
        <v>55980.293700000002</v>
      </c>
      <c r="D365" s="135" t="s">
        <v>150</v>
      </c>
      <c r="E365" s="62">
        <f t="shared" si="289"/>
        <v>5114.0361867188012</v>
      </c>
      <c r="F365" s="73">
        <f t="shared" si="290"/>
        <v>5114</v>
      </c>
      <c r="G365" s="62">
        <f t="shared" si="291"/>
        <v>9.5834800005832221E-2</v>
      </c>
      <c r="I365" s="62">
        <f>G365</f>
        <v>9.5834800005832221E-2</v>
      </c>
      <c r="O365" s="62">
        <f t="shared" ca="1" si="318"/>
        <v>9.6345591731152425E-2</v>
      </c>
      <c r="P365" s="136"/>
      <c r="Q365" s="137">
        <f t="shared" si="292"/>
        <v>40961.793700000002</v>
      </c>
      <c r="S365" s="63">
        <v>0.1</v>
      </c>
      <c r="X365" s="138"/>
      <c r="Y365" s="73">
        <f t="shared" si="293"/>
        <v>9.0793805410066833E-2</v>
      </c>
      <c r="Z365" s="56">
        <f t="shared" si="294"/>
        <v>5114</v>
      </c>
      <c r="AA365" s="56">
        <f t="shared" si="295"/>
        <v>0.11021002747136001</v>
      </c>
      <c r="AB365" s="56">
        <f t="shared" si="296"/>
        <v>6.4833992555301367E-2</v>
      </c>
      <c r="AC365" s="56">
        <f t="shared" si="297"/>
        <v>9.5834800005832221E-2</v>
      </c>
      <c r="AD365" s="56">
        <f t="shared" si="298"/>
        <v>-1.4375227465527787E-2</v>
      </c>
      <c r="AE365" s="140">
        <f t="shared" si="299"/>
        <v>2.0664716468566445E-5</v>
      </c>
      <c r="AF365" s="56">
        <f t="shared" si="300"/>
        <v>9.5834800005832221E-2</v>
      </c>
      <c r="AG365" s="69"/>
      <c r="AH365" s="56">
        <f t="shared" si="301"/>
        <v>3.100080745053085E-2</v>
      </c>
      <c r="AI365" s="56">
        <f t="shared" si="302"/>
        <v>0.79462598719417077</v>
      </c>
      <c r="AJ365" s="56">
        <f t="shared" si="303"/>
        <v>0.98069278862513187</v>
      </c>
      <c r="AK365" s="56">
        <f t="shared" si="304"/>
        <v>0.2174179620522905</v>
      </c>
      <c r="AL365" s="56">
        <f t="shared" si="305"/>
        <v>2.3277154894289964</v>
      </c>
      <c r="AM365" s="56">
        <f t="shared" si="306"/>
        <v>2.3202055496247298</v>
      </c>
      <c r="AN365" s="56">
        <f t="shared" si="322"/>
        <v>8.3635294975010197</v>
      </c>
      <c r="AO365" s="56">
        <f t="shared" si="322"/>
        <v>8.3635272676591015</v>
      </c>
      <c r="AP365" s="56">
        <f t="shared" si="322"/>
        <v>8.36354255231576</v>
      </c>
      <c r="AQ365" s="56">
        <f t="shared" si="322"/>
        <v>8.3634377738390526</v>
      </c>
      <c r="AR365" s="56">
        <f t="shared" si="322"/>
        <v>8.3641556512428004</v>
      </c>
      <c r="AS365" s="56">
        <f t="shared" si="322"/>
        <v>8.3592185545819451</v>
      </c>
      <c r="AT365" s="56">
        <f t="shared" si="322"/>
        <v>8.3923386647274487</v>
      </c>
      <c r="AU365" s="56">
        <f t="shared" si="308"/>
        <v>8.1024424528190728</v>
      </c>
      <c r="AV365" s="56"/>
      <c r="AW365" s="56"/>
      <c r="AX365" s="56"/>
      <c r="AY365" s="56"/>
      <c r="AZ365" s="56">
        <f t="shared" si="309"/>
        <v>2.5411626514535815E-6</v>
      </c>
      <c r="BA365" s="56">
        <f t="shared" si="310"/>
        <v>-1.9416222061293172E-2</v>
      </c>
      <c r="BB365" s="56">
        <f t="shared" si="311"/>
        <v>0.92851447184992764</v>
      </c>
      <c r="BC365" s="56">
        <f t="shared" si="312"/>
        <v>-0.97465299529005456</v>
      </c>
      <c r="BD365" s="56">
        <f t="shared" si="313"/>
        <v>-0.22910656748575589</v>
      </c>
      <c r="BE365" s="56">
        <f t="shared" si="314"/>
        <v>-1.8732426347153486</v>
      </c>
      <c r="BF365" s="56">
        <f t="shared" si="315"/>
        <v>-1.3595661249188684</v>
      </c>
      <c r="BG365" s="56">
        <f t="shared" si="323"/>
        <v>17.216408523579506</v>
      </c>
      <c r="BH365" s="56">
        <f t="shared" si="323"/>
        <v>17.216408523577073</v>
      </c>
      <c r="BI365" s="56">
        <f t="shared" si="323"/>
        <v>17.216408523739791</v>
      </c>
      <c r="BJ365" s="56">
        <f t="shared" si="323"/>
        <v>17.216408512858955</v>
      </c>
      <c r="BK365" s="56">
        <f t="shared" si="323"/>
        <v>17.216409240456127</v>
      </c>
      <c r="BL365" s="56">
        <f t="shared" si="323"/>
        <v>17.216360604984267</v>
      </c>
      <c r="BM365" s="56">
        <f t="shared" si="323"/>
        <v>17.219699549858642</v>
      </c>
      <c r="BN365" s="56">
        <f t="shared" si="317"/>
        <v>17.455942155969542</v>
      </c>
      <c r="BO365" s="56"/>
      <c r="BP365" s="56"/>
      <c r="BQ365" s="56"/>
      <c r="BR365" s="56"/>
      <c r="BS365" s="56"/>
      <c r="BT365" s="56"/>
      <c r="BU365" s="56"/>
      <c r="BV365" s="56"/>
      <c r="BW365" s="56"/>
      <c r="BX365" s="56"/>
      <c r="BY365" s="56"/>
      <c r="BZ365" s="56"/>
      <c r="CA365" s="56"/>
      <c r="CB365" s="56"/>
      <c r="CC365" s="56"/>
      <c r="CD365" s="56"/>
      <c r="CE365" s="56"/>
      <c r="CG365" s="56"/>
      <c r="CH365" s="56"/>
      <c r="CI365" s="56"/>
      <c r="CJ365" s="56"/>
      <c r="CK365" s="56"/>
      <c r="CL365" s="56"/>
      <c r="CM365" s="56"/>
      <c r="CN365" s="56"/>
      <c r="CO365" s="56"/>
      <c r="CP365" s="56"/>
      <c r="CQ365" s="56"/>
      <c r="CR365" s="56"/>
      <c r="CS365" s="56"/>
      <c r="CT365" s="56"/>
      <c r="CU365" s="56"/>
      <c r="CV365" s="56"/>
    </row>
    <row r="366" spans="1:100" s="62" customFormat="1" ht="12.95" customHeight="1" x14ac:dyDescent="0.2">
      <c r="A366" s="135" t="s">
        <v>203</v>
      </c>
      <c r="B366" s="141" t="s">
        <v>131</v>
      </c>
      <c r="C366" s="135">
        <v>56186.863400000002</v>
      </c>
      <c r="D366" s="135" t="s">
        <v>150</v>
      </c>
      <c r="E366" s="62">
        <f t="shared" si="289"/>
        <v>5192.0358240767891</v>
      </c>
      <c r="F366" s="73">
        <f t="shared" si="290"/>
        <v>5192</v>
      </c>
      <c r="G366" s="62">
        <f t="shared" si="291"/>
        <v>9.4874400005210191E-2</v>
      </c>
      <c r="I366" s="62">
        <f>G366</f>
        <v>9.4874400005210191E-2</v>
      </c>
      <c r="O366" s="62">
        <f t="shared" ca="1" si="318"/>
        <v>9.554442615581997E-2</v>
      </c>
      <c r="P366" s="136"/>
      <c r="Q366" s="137">
        <f t="shared" si="292"/>
        <v>41168.363400000002</v>
      </c>
      <c r="S366" s="63">
        <v>0.1</v>
      </c>
      <c r="X366" s="138"/>
      <c r="Y366" s="73">
        <f t="shared" si="293"/>
        <v>9.299316902749355E-2</v>
      </c>
      <c r="Z366" s="56">
        <f t="shared" si="294"/>
        <v>5192</v>
      </c>
      <c r="AA366" s="56">
        <f t="shared" si="295"/>
        <v>0.1121475602655644</v>
      </c>
      <c r="AB366" s="56">
        <f t="shared" si="296"/>
        <v>6.3249578976728185E-2</v>
      </c>
      <c r="AC366" s="56">
        <f t="shared" si="297"/>
        <v>9.4874400005210191E-2</v>
      </c>
      <c r="AD366" s="56">
        <f t="shared" si="298"/>
        <v>-1.7273160260354206E-2</v>
      </c>
      <c r="AE366" s="140">
        <f t="shared" si="299"/>
        <v>2.9836206537987979E-5</v>
      </c>
      <c r="AF366" s="56">
        <f t="shared" si="300"/>
        <v>9.4874400005210191E-2</v>
      </c>
      <c r="AG366" s="69"/>
      <c r="AH366" s="56">
        <f t="shared" si="301"/>
        <v>3.1624821028482006E-2</v>
      </c>
      <c r="AI366" s="56">
        <f t="shared" si="302"/>
        <v>0.78722622240602558</v>
      </c>
      <c r="AJ366" s="56">
        <f t="shared" si="303"/>
        <v>0.98687183957867286</v>
      </c>
      <c r="AK366" s="56">
        <f t="shared" si="304"/>
        <v>0.21018176640072769</v>
      </c>
      <c r="AL366" s="56">
        <f t="shared" si="305"/>
        <v>2.3623227435794547</v>
      </c>
      <c r="AM366" s="56">
        <f t="shared" si="306"/>
        <v>2.4352927263637092</v>
      </c>
      <c r="AN366" s="56">
        <f t="shared" si="322"/>
        <v>8.4052834876715412</v>
      </c>
      <c r="AO366" s="56">
        <f t="shared" si="322"/>
        <v>8.4052800026742975</v>
      </c>
      <c r="AP366" s="56">
        <f t="shared" si="322"/>
        <v>8.4053022483934772</v>
      </c>
      <c r="AQ366" s="56">
        <f t="shared" si="322"/>
        <v>8.4051602338702338</v>
      </c>
      <c r="AR366" s="56">
        <f t="shared" si="322"/>
        <v>8.4060662780104725</v>
      </c>
      <c r="AS366" s="56">
        <f t="shared" si="322"/>
        <v>8.4002626499376376</v>
      </c>
      <c r="AT366" s="56">
        <f t="shared" si="322"/>
        <v>8.4365405333596399</v>
      </c>
      <c r="AU366" s="56">
        <f t="shared" si="308"/>
        <v>8.150513338760458</v>
      </c>
      <c r="AV366" s="56"/>
      <c r="AW366" s="56"/>
      <c r="AX366" s="56"/>
      <c r="AY366" s="56"/>
      <c r="AZ366" s="56">
        <f t="shared" si="309"/>
        <v>3.5390299915206977E-7</v>
      </c>
      <c r="BA366" s="56">
        <f t="shared" si="310"/>
        <v>-1.9154391238070844E-2</v>
      </c>
      <c r="BB366" s="56">
        <f t="shared" si="311"/>
        <v>0.96226867188239207</v>
      </c>
      <c r="BC366" s="56">
        <f t="shared" si="312"/>
        <v>-0.99671691390851369</v>
      </c>
      <c r="BD366" s="56">
        <f t="shared" si="313"/>
        <v>-0.23701549923682502</v>
      </c>
      <c r="BE366" s="56">
        <f t="shared" si="314"/>
        <v>-1.7286651263378618</v>
      </c>
      <c r="BF366" s="56">
        <f t="shared" si="315"/>
        <v>-1.1717855119681428</v>
      </c>
      <c r="BG366" s="56">
        <f t="shared" si="323"/>
        <v>17.36489832206377</v>
      </c>
      <c r="BH366" s="56">
        <f t="shared" si="323"/>
        <v>17.364898322109724</v>
      </c>
      <c r="BI366" s="56">
        <f t="shared" si="323"/>
        <v>17.364898324335392</v>
      </c>
      <c r="BJ366" s="56">
        <f t="shared" si="323"/>
        <v>17.364898432127767</v>
      </c>
      <c r="BK366" s="56">
        <f t="shared" si="323"/>
        <v>17.364903652504694</v>
      </c>
      <c r="BL366" s="56">
        <f t="shared" si="323"/>
        <v>17.36515609836551</v>
      </c>
      <c r="BM366" s="56">
        <f t="shared" si="323"/>
        <v>17.376591393159654</v>
      </c>
      <c r="BN366" s="56">
        <f t="shared" si="317"/>
        <v>17.604008486831599</v>
      </c>
      <c r="BO366" s="56"/>
      <c r="BP366" s="56"/>
      <c r="BQ366" s="56"/>
      <c r="BR366" s="56"/>
      <c r="BS366" s="56"/>
      <c r="BT366" s="56"/>
      <c r="BU366" s="56"/>
      <c r="BV366" s="56"/>
      <c r="BW366" s="56"/>
      <c r="BX366" s="56"/>
      <c r="BY366" s="56"/>
      <c r="BZ366" s="56"/>
      <c r="CA366" s="56"/>
      <c r="CB366" s="56"/>
      <c r="CC366" s="56"/>
      <c r="CD366" s="56"/>
      <c r="CE366" s="56"/>
      <c r="CG366" s="56"/>
      <c r="CH366" s="56"/>
      <c r="CI366" s="56"/>
      <c r="CJ366" s="56"/>
      <c r="CK366" s="56"/>
      <c r="CL366" s="56"/>
      <c r="CM366" s="56"/>
      <c r="CN366" s="56"/>
      <c r="CO366" s="56"/>
      <c r="CP366" s="56"/>
      <c r="CQ366" s="56"/>
      <c r="CR366" s="56"/>
      <c r="CS366" s="56"/>
      <c r="CT366" s="56"/>
      <c r="CU366" s="56"/>
      <c r="CV366" s="56"/>
    </row>
    <row r="367" spans="1:100" s="62" customFormat="1" ht="12.95" customHeight="1" x14ac:dyDescent="0.2">
      <c r="A367" s="10" t="s">
        <v>145</v>
      </c>
      <c r="B367" s="30" t="s">
        <v>131</v>
      </c>
      <c r="C367" s="13">
        <v>56186.863499999999</v>
      </c>
      <c r="D367" s="13">
        <v>1E-4</v>
      </c>
      <c r="E367" s="62">
        <f t="shared" si="289"/>
        <v>5192.0358618362643</v>
      </c>
      <c r="F367" s="73">
        <f t="shared" si="290"/>
        <v>5192</v>
      </c>
      <c r="G367" s="62">
        <f t="shared" si="291"/>
        <v>9.4974400002683979E-2</v>
      </c>
      <c r="K367" s="62">
        <f>G367</f>
        <v>9.4974400002683979E-2</v>
      </c>
      <c r="O367" s="62">
        <f t="shared" ca="1" si="318"/>
        <v>9.554442615581997E-2</v>
      </c>
      <c r="P367" s="136"/>
      <c r="Q367" s="137">
        <f t="shared" si="292"/>
        <v>41168.363499999999</v>
      </c>
      <c r="S367" s="63">
        <v>1</v>
      </c>
      <c r="X367" s="138"/>
      <c r="Y367" s="73">
        <f t="shared" si="293"/>
        <v>9.299316902749355E-2</v>
      </c>
      <c r="Z367" s="56">
        <f t="shared" si="294"/>
        <v>5192</v>
      </c>
      <c r="AA367" s="56">
        <f t="shared" si="295"/>
        <v>0.1121475602655644</v>
      </c>
      <c r="AB367" s="56">
        <f t="shared" si="296"/>
        <v>6.3349578974201973E-2</v>
      </c>
      <c r="AC367" s="56">
        <f t="shared" si="297"/>
        <v>9.4974400002683979E-2</v>
      </c>
      <c r="AD367" s="56">
        <f t="shared" si="298"/>
        <v>-1.7173160262880419E-2</v>
      </c>
      <c r="AE367" s="140">
        <f t="shared" si="299"/>
        <v>2.9491743341457507E-4</v>
      </c>
      <c r="AF367" s="56">
        <f t="shared" si="300"/>
        <v>9.4974400002683979E-2</v>
      </c>
      <c r="AG367" s="69"/>
      <c r="AH367" s="56">
        <f t="shared" si="301"/>
        <v>3.1624821028482006E-2</v>
      </c>
      <c r="AI367" s="56">
        <f t="shared" si="302"/>
        <v>0.78722622240602558</v>
      </c>
      <c r="AJ367" s="56">
        <f t="shared" si="303"/>
        <v>0.98687183957867286</v>
      </c>
      <c r="AK367" s="56">
        <f t="shared" si="304"/>
        <v>0.21018176640072769</v>
      </c>
      <c r="AL367" s="56">
        <f t="shared" si="305"/>
        <v>2.3623227435794547</v>
      </c>
      <c r="AM367" s="56">
        <f t="shared" si="306"/>
        <v>2.4352927263637092</v>
      </c>
      <c r="AN367" s="56">
        <f t="shared" si="322"/>
        <v>8.4052834876715412</v>
      </c>
      <c r="AO367" s="56">
        <f t="shared" si="322"/>
        <v>8.4052800026742975</v>
      </c>
      <c r="AP367" s="56">
        <f t="shared" si="322"/>
        <v>8.4053022483934772</v>
      </c>
      <c r="AQ367" s="56">
        <f t="shared" si="322"/>
        <v>8.4051602338702338</v>
      </c>
      <c r="AR367" s="56">
        <f t="shared" si="322"/>
        <v>8.4060662780104725</v>
      </c>
      <c r="AS367" s="56">
        <f t="shared" si="322"/>
        <v>8.4002626499376376</v>
      </c>
      <c r="AT367" s="56">
        <f t="shared" si="322"/>
        <v>8.4365405333596399</v>
      </c>
      <c r="AU367" s="56">
        <f t="shared" si="308"/>
        <v>8.150513338760458</v>
      </c>
      <c r="AV367" s="56"/>
      <c r="AW367" s="56"/>
      <c r="AX367" s="56"/>
      <c r="AY367" s="56"/>
      <c r="AZ367" s="56">
        <f t="shared" si="309"/>
        <v>3.9252761770540041E-6</v>
      </c>
      <c r="BA367" s="56">
        <f t="shared" si="310"/>
        <v>-1.9154391238070844E-2</v>
      </c>
      <c r="BB367" s="56">
        <f t="shared" si="311"/>
        <v>0.96226867188239207</v>
      </c>
      <c r="BC367" s="56">
        <f t="shared" si="312"/>
        <v>-0.99671691390851369</v>
      </c>
      <c r="BD367" s="56">
        <f t="shared" si="313"/>
        <v>-0.23701549923682502</v>
      </c>
      <c r="BE367" s="56">
        <f t="shared" si="314"/>
        <v>-1.7286651263378618</v>
      </c>
      <c r="BF367" s="56">
        <f t="shared" si="315"/>
        <v>-1.1717855119681428</v>
      </c>
      <c r="BG367" s="56">
        <f t="shared" si="323"/>
        <v>17.36489832206377</v>
      </c>
      <c r="BH367" s="56">
        <f t="shared" si="323"/>
        <v>17.364898322109724</v>
      </c>
      <c r="BI367" s="56">
        <f t="shared" si="323"/>
        <v>17.364898324335392</v>
      </c>
      <c r="BJ367" s="56">
        <f t="shared" si="323"/>
        <v>17.364898432127767</v>
      </c>
      <c r="BK367" s="56">
        <f t="shared" si="323"/>
        <v>17.364903652504694</v>
      </c>
      <c r="BL367" s="56">
        <f t="shared" si="323"/>
        <v>17.36515609836551</v>
      </c>
      <c r="BM367" s="56">
        <f t="shared" si="323"/>
        <v>17.376591393159654</v>
      </c>
      <c r="BN367" s="56">
        <f t="shared" si="317"/>
        <v>17.604008486831599</v>
      </c>
      <c r="BO367" s="56"/>
      <c r="BP367" s="56"/>
      <c r="BQ367" s="56"/>
      <c r="BR367" s="56"/>
      <c r="BS367" s="56"/>
      <c r="BT367" s="56"/>
      <c r="BU367" s="56"/>
      <c r="BV367" s="56"/>
      <c r="BW367" s="56"/>
      <c r="BX367" s="56"/>
      <c r="BY367" s="56"/>
      <c r="BZ367" s="56"/>
      <c r="CA367" s="56"/>
      <c r="CB367" s="56"/>
      <c r="CC367" s="56"/>
      <c r="CD367" s="56"/>
      <c r="CE367" s="56"/>
      <c r="CG367" s="56"/>
      <c r="CH367" s="56"/>
      <c r="CI367" s="56"/>
      <c r="CJ367" s="56"/>
      <c r="CK367" s="56"/>
      <c r="CL367" s="56"/>
      <c r="CM367" s="56"/>
      <c r="CN367" s="56"/>
      <c r="CO367" s="56"/>
      <c r="CP367" s="56"/>
      <c r="CQ367" s="56"/>
      <c r="CR367" s="56"/>
      <c r="CS367" s="56"/>
      <c r="CT367" s="56"/>
      <c r="CU367" s="56"/>
      <c r="CV367" s="56"/>
    </row>
    <row r="368" spans="1:100" s="62" customFormat="1" ht="12.95" customHeight="1" x14ac:dyDescent="0.2">
      <c r="A368" s="13" t="s">
        <v>146</v>
      </c>
      <c r="B368" s="30" t="s">
        <v>131</v>
      </c>
      <c r="C368" s="13">
        <v>56205.402620000001</v>
      </c>
      <c r="D368" s="13">
        <v>7.9000000000000001E-4</v>
      </c>
      <c r="E368" s="62">
        <f t="shared" si="289"/>
        <v>5199.0361364986966</v>
      </c>
      <c r="F368" s="73">
        <f t="shared" si="290"/>
        <v>5199</v>
      </c>
      <c r="G368" s="62">
        <f t="shared" si="291"/>
        <v>9.5701800004462712E-2</v>
      </c>
      <c r="K368" s="62">
        <f>G368</f>
        <v>9.5701800004462712E-2</v>
      </c>
      <c r="O368" s="62">
        <f t="shared" ca="1" si="318"/>
        <v>9.5472526681110642E-2</v>
      </c>
      <c r="P368" s="136"/>
      <c r="Q368" s="137">
        <f t="shared" si="292"/>
        <v>41186.902620000001</v>
      </c>
      <c r="S368" s="63">
        <v>1</v>
      </c>
      <c r="X368" s="138"/>
      <c r="Y368" s="73">
        <f t="shared" si="293"/>
        <v>9.3209776491163215E-2</v>
      </c>
      <c r="Z368" s="56">
        <f t="shared" si="294"/>
        <v>5199</v>
      </c>
      <c r="AA368" s="56">
        <f t="shared" si="295"/>
        <v>0.11231898433209295</v>
      </c>
      <c r="AB368" s="56">
        <f t="shared" si="296"/>
        <v>6.4023925830216558E-2</v>
      </c>
      <c r="AC368" s="56">
        <f t="shared" si="297"/>
        <v>9.5701800004462712E-2</v>
      </c>
      <c r="AD368" s="56">
        <f t="shared" si="298"/>
        <v>-1.6617184327630236E-2</v>
      </c>
      <c r="AE368" s="140">
        <f t="shared" si="299"/>
        <v>2.761308149784399E-4</v>
      </c>
      <c r="AF368" s="56">
        <f t="shared" si="300"/>
        <v>9.5701800004462712E-2</v>
      </c>
      <c r="AG368" s="69"/>
      <c r="AH368" s="56">
        <f t="shared" si="301"/>
        <v>3.1677874174246154E-2</v>
      </c>
      <c r="AI368" s="56">
        <f t="shared" si="302"/>
        <v>0.78658102525177886</v>
      </c>
      <c r="AJ368" s="56">
        <f t="shared" si="303"/>
        <v>0.98736372268363004</v>
      </c>
      <c r="AK368" s="56">
        <f t="shared" si="304"/>
        <v>0.20952660111870841</v>
      </c>
      <c r="AL368" s="56">
        <f t="shared" si="305"/>
        <v>2.365397243379542</v>
      </c>
      <c r="AM368" s="56">
        <f t="shared" si="306"/>
        <v>2.4459869121527711</v>
      </c>
      <c r="AN368" s="56">
        <f t="shared" si="322"/>
        <v>8.4090117388639136</v>
      </c>
      <c r="AO368" s="56">
        <f t="shared" si="322"/>
        <v>8.4090081206075755</v>
      </c>
      <c r="AP368" s="56">
        <f t="shared" si="322"/>
        <v>8.4090310779162092</v>
      </c>
      <c r="AQ368" s="56">
        <f t="shared" si="322"/>
        <v>8.4088854027259945</v>
      </c>
      <c r="AR368" s="56">
        <f t="shared" si="322"/>
        <v>8.4098092024076383</v>
      </c>
      <c r="AS368" s="56">
        <f t="shared" si="322"/>
        <v>8.4039273991777304</v>
      </c>
      <c r="AT368" s="56">
        <f t="shared" si="322"/>
        <v>8.4404749095721385</v>
      </c>
      <c r="AU368" s="56">
        <f t="shared" si="308"/>
        <v>8.1548273926269932</v>
      </c>
      <c r="AV368" s="56"/>
      <c r="AW368" s="56"/>
      <c r="AX368" s="56"/>
      <c r="AY368" s="56"/>
      <c r="AZ368" s="56">
        <f t="shared" si="309"/>
        <v>6.210181190837564E-6</v>
      </c>
      <c r="BA368" s="56">
        <f t="shared" si="310"/>
        <v>-1.9109207840929732E-2</v>
      </c>
      <c r="BB368" s="56">
        <f t="shared" si="311"/>
        <v>0.96547030379115106</v>
      </c>
      <c r="BC368" s="56">
        <f t="shared" si="312"/>
        <v>-0.99771868581237799</v>
      </c>
      <c r="BD368" s="56">
        <f t="shared" si="313"/>
        <v>-0.23750305277980027</v>
      </c>
      <c r="BE368" s="56">
        <f t="shared" si="314"/>
        <v>-1.7151710982825574</v>
      </c>
      <c r="BF368" s="56">
        <f t="shared" si="315"/>
        <v>-1.1558996526388978</v>
      </c>
      <c r="BG368" s="56">
        <f t="shared" si="323"/>
        <v>17.378489016910372</v>
      </c>
      <c r="BH368" s="56">
        <f t="shared" si="323"/>
        <v>17.378489017010921</v>
      </c>
      <c r="BI368" s="56">
        <f t="shared" si="323"/>
        <v>17.378489021218833</v>
      </c>
      <c r="BJ368" s="56">
        <f t="shared" si="323"/>
        <v>17.378489197315751</v>
      </c>
      <c r="BK368" s="56">
        <f t="shared" si="323"/>
        <v>17.37849656651996</v>
      </c>
      <c r="BL368" s="56">
        <f t="shared" si="323"/>
        <v>17.378804463779176</v>
      </c>
      <c r="BM368" s="56">
        <f t="shared" si="323"/>
        <v>17.390918511073313</v>
      </c>
      <c r="BN368" s="56">
        <f t="shared" si="317"/>
        <v>17.617296490883323</v>
      </c>
      <c r="BO368" s="56"/>
      <c r="BP368" s="56"/>
      <c r="BQ368" s="56"/>
      <c r="BR368" s="56"/>
      <c r="BS368" s="56"/>
      <c r="BT368" s="56"/>
      <c r="BU368" s="56"/>
      <c r="BV368" s="56"/>
      <c r="BW368" s="56"/>
      <c r="BX368" s="56"/>
      <c r="BY368" s="56"/>
      <c r="BZ368" s="56"/>
      <c r="CA368" s="56"/>
      <c r="CB368" s="56"/>
      <c r="CC368" s="56"/>
      <c r="CD368" s="56"/>
      <c r="CE368" s="56"/>
      <c r="CG368" s="56"/>
      <c r="CH368" s="56"/>
      <c r="CI368" s="56"/>
      <c r="CJ368" s="56"/>
      <c r="CK368" s="56"/>
      <c r="CL368" s="56"/>
      <c r="CM368" s="56"/>
      <c r="CN368" s="56"/>
      <c r="CO368" s="56"/>
      <c r="CP368" s="56"/>
      <c r="CQ368" s="56"/>
      <c r="CR368" s="56"/>
      <c r="CS368" s="56"/>
      <c r="CT368" s="56"/>
      <c r="CU368" s="56"/>
      <c r="CV368" s="56"/>
    </row>
    <row r="369" spans="1:100" s="62" customFormat="1" ht="12.95" customHeight="1" x14ac:dyDescent="0.2">
      <c r="A369" s="31" t="s">
        <v>300</v>
      </c>
      <c r="B369" s="32" t="s">
        <v>131</v>
      </c>
      <c r="C369" s="31">
        <v>56231.885300000002</v>
      </c>
      <c r="D369" s="31">
        <v>4.0000000000000002E-4</v>
      </c>
      <c r="E369" s="62">
        <f t="shared" si="289"/>
        <v>5209.0358578337609</v>
      </c>
      <c r="F369" s="73">
        <f t="shared" si="290"/>
        <v>5209</v>
      </c>
      <c r="G369" s="62">
        <f t="shared" si="291"/>
        <v>9.496380000928184E-2</v>
      </c>
      <c r="K369" s="62">
        <f>G369</f>
        <v>9.496380000928184E-2</v>
      </c>
      <c r="O369" s="62">
        <f t="shared" ca="1" si="318"/>
        <v>9.5369813145811611E-2</v>
      </c>
      <c r="P369" s="136"/>
      <c r="Q369" s="137">
        <f t="shared" si="292"/>
        <v>41213.385300000002</v>
      </c>
      <c r="S369" s="63">
        <v>1</v>
      </c>
      <c r="X369" s="73"/>
      <c r="Y369" s="73">
        <f t="shared" si="293"/>
        <v>9.3524939742647001E-2</v>
      </c>
      <c r="Z369" s="56">
        <f t="shared" si="294"/>
        <v>5209</v>
      </c>
      <c r="AA369" s="56">
        <f t="shared" si="295"/>
        <v>0.11256317813591069</v>
      </c>
      <c r="AB369" s="56">
        <f t="shared" si="296"/>
        <v>6.3210973629767242E-2</v>
      </c>
      <c r="AC369" s="56">
        <f t="shared" si="297"/>
        <v>9.496380000928184E-2</v>
      </c>
      <c r="AD369" s="56">
        <f t="shared" si="298"/>
        <v>-1.7599378126628845E-2</v>
      </c>
      <c r="AE369" s="140">
        <f t="shared" si="299"/>
        <v>3.0973811044406182E-4</v>
      </c>
      <c r="AF369" s="56">
        <f t="shared" si="300"/>
        <v>9.496380000928184E-2</v>
      </c>
      <c r="AG369" s="69"/>
      <c r="AH369" s="56">
        <f t="shared" si="301"/>
        <v>3.1752826379514591E-2</v>
      </c>
      <c r="AI369" s="56">
        <f t="shared" si="302"/>
        <v>0.78566463355012983</v>
      </c>
      <c r="AJ369" s="56">
        <f t="shared" si="303"/>
        <v>0.98804887857212509</v>
      </c>
      <c r="AK369" s="56">
        <f t="shared" si="304"/>
        <v>0.20858908420082781</v>
      </c>
      <c r="AL369" s="56">
        <f t="shared" si="305"/>
        <v>2.369780672494946</v>
      </c>
      <c r="AM369" s="56">
        <f t="shared" si="306"/>
        <v>2.4613738429933929</v>
      </c>
      <c r="AN369" s="56">
        <f t="shared" si="322"/>
        <v>8.4143325267047562</v>
      </c>
      <c r="AO369" s="56">
        <f t="shared" si="322"/>
        <v>8.4143287117927184</v>
      </c>
      <c r="AP369" s="56">
        <f t="shared" si="322"/>
        <v>8.4143527112394469</v>
      </c>
      <c r="AQ369" s="56">
        <f t="shared" si="322"/>
        <v>8.4142017164764003</v>
      </c>
      <c r="AR369" s="56">
        <f t="shared" si="322"/>
        <v>8.4151511101431726</v>
      </c>
      <c r="AS369" s="56">
        <f t="shared" si="322"/>
        <v>8.4091576079845698</v>
      </c>
      <c r="AT369" s="56">
        <f t="shared" si="322"/>
        <v>8.446086226819677</v>
      </c>
      <c r="AU369" s="56">
        <f t="shared" si="308"/>
        <v>8.1609903267220432</v>
      </c>
      <c r="AV369" s="56"/>
      <c r="AW369" s="56"/>
      <c r="AX369" s="56"/>
      <c r="AY369" s="56"/>
      <c r="AZ369" s="56">
        <f t="shared" si="309"/>
        <v>2.0703188669004709E-6</v>
      </c>
      <c r="BA369" s="56">
        <f t="shared" si="310"/>
        <v>-1.9038238393263681E-2</v>
      </c>
      <c r="BB369" s="56">
        <f t="shared" si="311"/>
        <v>0.97009214233891328</v>
      </c>
      <c r="BC369" s="56">
        <f t="shared" si="312"/>
        <v>-0.99884215859697101</v>
      </c>
      <c r="BD369" s="56">
        <f t="shared" si="313"/>
        <v>-0.23812920872947144</v>
      </c>
      <c r="BE369" s="56">
        <f t="shared" si="314"/>
        <v>-1.695737205934758</v>
      </c>
      <c r="BF369" s="56">
        <f t="shared" si="315"/>
        <v>-1.1334512851286449</v>
      </c>
      <c r="BG369" s="56">
        <f t="shared" si="323"/>
        <v>17.397983041979959</v>
      </c>
      <c r="BH369" s="56">
        <f t="shared" si="323"/>
        <v>17.39798304224243</v>
      </c>
      <c r="BI369" s="56">
        <f t="shared" si="323"/>
        <v>17.397983051437063</v>
      </c>
      <c r="BJ369" s="56">
        <f t="shared" si="323"/>
        <v>17.397983373536754</v>
      </c>
      <c r="BK369" s="56">
        <f t="shared" si="323"/>
        <v>17.397994656549685</v>
      </c>
      <c r="BL369" s="56">
        <f t="shared" si="323"/>
        <v>17.398389227256445</v>
      </c>
      <c r="BM369" s="56">
        <f t="shared" si="323"/>
        <v>17.411455113224058</v>
      </c>
      <c r="BN369" s="56">
        <f t="shared" si="317"/>
        <v>17.636279353814356</v>
      </c>
      <c r="BO369" s="56"/>
      <c r="BP369" s="56"/>
      <c r="BQ369" s="56"/>
      <c r="BR369" s="56"/>
      <c r="BS369" s="56"/>
      <c r="BT369" s="56"/>
      <c r="BU369" s="56"/>
      <c r="BV369" s="56"/>
      <c r="BW369" s="56"/>
      <c r="BX369" s="56"/>
      <c r="BY369" s="56"/>
      <c r="BZ369" s="56"/>
      <c r="CA369" s="56"/>
      <c r="CB369" s="56"/>
      <c r="CC369" s="56"/>
      <c r="CD369" s="56"/>
      <c r="CE369" s="56"/>
      <c r="CG369" s="56"/>
      <c r="CH369" s="56"/>
      <c r="CI369" s="56"/>
      <c r="CJ369" s="56"/>
      <c r="CK369" s="56"/>
      <c r="CL369" s="56"/>
      <c r="CM369" s="56"/>
      <c r="CN369" s="56"/>
      <c r="CO369" s="56"/>
      <c r="CP369" s="56"/>
      <c r="CQ369" s="56"/>
      <c r="CR369" s="56"/>
      <c r="CS369" s="56"/>
      <c r="CT369" s="56"/>
      <c r="CU369" s="56"/>
      <c r="CV369" s="56"/>
    </row>
    <row r="370" spans="1:100" s="62" customFormat="1" ht="12.95" customHeight="1" x14ac:dyDescent="0.2">
      <c r="A370" s="135" t="s">
        <v>204</v>
      </c>
      <c r="B370" s="141" t="s">
        <v>131</v>
      </c>
      <c r="C370" s="135">
        <v>56298.093099999998</v>
      </c>
      <c r="D370" s="135" t="s">
        <v>150</v>
      </c>
      <c r="E370" s="62">
        <f t="shared" si="289"/>
        <v>5234.0355765256591</v>
      </c>
      <c r="F370" s="73">
        <f t="shared" si="290"/>
        <v>5234</v>
      </c>
      <c r="G370" s="62">
        <f t="shared" si="291"/>
        <v>9.4218800004455261E-2</v>
      </c>
      <c r="I370" s="62">
        <f>G370</f>
        <v>9.4218800004455261E-2</v>
      </c>
      <c r="O370" s="62">
        <f t="shared" ca="1" si="318"/>
        <v>9.5113029307564018E-2</v>
      </c>
      <c r="P370" s="136"/>
      <c r="Q370" s="137">
        <f t="shared" si="292"/>
        <v>41279.593099999998</v>
      </c>
      <c r="S370" s="63">
        <v>0.1</v>
      </c>
      <c r="X370" s="138"/>
      <c r="Y370" s="73">
        <f t="shared" si="293"/>
        <v>9.4342811656365821E-2</v>
      </c>
      <c r="Z370" s="56">
        <f t="shared" si="294"/>
        <v>5234</v>
      </c>
      <c r="AA370" s="56">
        <f t="shared" si="295"/>
        <v>0.11317008133697734</v>
      </c>
      <c r="AB370" s="56">
        <f t="shared" si="296"/>
        <v>6.2282896465983541E-2</v>
      </c>
      <c r="AC370" s="56">
        <f t="shared" si="297"/>
        <v>9.4218800004455261E-2</v>
      </c>
      <c r="AD370" s="56">
        <f t="shared" si="298"/>
        <v>-1.895128133252208E-2</v>
      </c>
      <c r="AE370" s="140">
        <f t="shared" si="299"/>
        <v>3.5915106414439988E-5</v>
      </c>
      <c r="AF370" s="56">
        <f t="shared" si="300"/>
        <v>9.4218800004455261E-2</v>
      </c>
      <c r="AG370" s="69"/>
      <c r="AH370" s="56">
        <f t="shared" si="301"/>
        <v>3.193590353847172E-2</v>
      </c>
      <c r="AI370" s="56">
        <f t="shared" si="302"/>
        <v>0.78340085681536575</v>
      </c>
      <c r="AJ370" s="56">
        <f t="shared" si="303"/>
        <v>0.98967232537551919</v>
      </c>
      <c r="AK370" s="56">
        <f t="shared" si="304"/>
        <v>0.20623740332593032</v>
      </c>
      <c r="AL370" s="56">
        <f t="shared" si="305"/>
        <v>2.3806948948552975</v>
      </c>
      <c r="AM370" s="56">
        <f t="shared" si="306"/>
        <v>2.5004169185822538</v>
      </c>
      <c r="AN370" s="56">
        <f t="shared" si="322"/>
        <v>8.4276075512432573</v>
      </c>
      <c r="AO370" s="56">
        <f t="shared" si="322"/>
        <v>8.4276032114916433</v>
      </c>
      <c r="AP370" s="56">
        <f t="shared" si="322"/>
        <v>8.4276299493231335</v>
      </c>
      <c r="AQ370" s="56">
        <f t="shared" si="322"/>
        <v>8.4274651961153086</v>
      </c>
      <c r="AR370" s="56">
        <f t="shared" si="322"/>
        <v>8.4284797055602905</v>
      </c>
      <c r="AS370" s="56">
        <f t="shared" si="322"/>
        <v>8.4222070722008784</v>
      </c>
      <c r="AT370" s="56">
        <f t="shared" si="322"/>
        <v>8.4600671924928239</v>
      </c>
      <c r="AU370" s="56">
        <f t="shared" si="308"/>
        <v>8.1763976619596654</v>
      </c>
      <c r="AV370" s="56"/>
      <c r="AW370" s="56"/>
      <c r="AX370" s="56"/>
      <c r="AY370" s="56"/>
      <c r="AZ370" s="56">
        <f t="shared" si="309"/>
        <v>1.5378889809586028E-9</v>
      </c>
      <c r="BA370" s="56">
        <f t="shared" si="310"/>
        <v>-1.8827269680611519E-2</v>
      </c>
      <c r="BB370" s="56">
        <f t="shared" si="311"/>
        <v>0.98188996730088651</v>
      </c>
      <c r="BC370" s="56">
        <f t="shared" si="312"/>
        <v>-0.9999991751208166</v>
      </c>
      <c r="BD370" s="56">
        <f t="shared" si="313"/>
        <v>-0.23931574690278332</v>
      </c>
      <c r="BE370" s="56">
        <f t="shared" si="314"/>
        <v>-1.6463265903281594</v>
      </c>
      <c r="BF370" s="56">
        <f t="shared" si="315"/>
        <v>-1.0785334272381368</v>
      </c>
      <c r="BG370" s="56">
        <f t="shared" si="323"/>
        <v>17.447130326716884</v>
      </c>
      <c r="BH370" s="56">
        <f t="shared" si="323"/>
        <v>17.447130328414406</v>
      </c>
      <c r="BI370" s="56">
        <f t="shared" si="323"/>
        <v>17.447130370622055</v>
      </c>
      <c r="BJ370" s="56">
        <f t="shared" si="323"/>
        <v>17.447131420081767</v>
      </c>
      <c r="BK370" s="56">
        <f t="shared" si="323"/>
        <v>17.447157511981132</v>
      </c>
      <c r="BL370" s="56">
        <f t="shared" si="323"/>
        <v>17.447804932073335</v>
      </c>
      <c r="BM370" s="56">
        <f t="shared" si="323"/>
        <v>17.463149752991594</v>
      </c>
      <c r="BN370" s="56">
        <f t="shared" si="317"/>
        <v>17.683736511141941</v>
      </c>
      <c r="BO370" s="56"/>
      <c r="BP370" s="56"/>
      <c r="BQ370" s="56"/>
      <c r="BR370" s="56"/>
      <c r="BS370" s="56"/>
      <c r="BT370" s="56"/>
      <c r="BU370" s="56"/>
      <c r="BV370" s="56"/>
      <c r="BW370" s="56"/>
      <c r="BX370" s="56"/>
      <c r="BY370" s="56"/>
      <c r="BZ370" s="56"/>
      <c r="CA370" s="56"/>
      <c r="CB370" s="56"/>
      <c r="CC370" s="56"/>
      <c r="CD370" s="56"/>
      <c r="CE370" s="56"/>
      <c r="CG370" s="56"/>
      <c r="CH370" s="56"/>
      <c r="CI370" s="56"/>
      <c r="CJ370" s="56"/>
      <c r="CK370" s="56"/>
      <c r="CL370" s="56"/>
      <c r="CM370" s="56"/>
      <c r="CN370" s="56"/>
      <c r="CO370" s="56"/>
      <c r="CP370" s="56"/>
      <c r="CQ370" s="56"/>
      <c r="CR370" s="56"/>
      <c r="CS370" s="56"/>
      <c r="CT370" s="56"/>
      <c r="CU370" s="56"/>
      <c r="CV370" s="56"/>
    </row>
    <row r="371" spans="1:100" s="62" customFormat="1" ht="12.95" customHeight="1" x14ac:dyDescent="0.2">
      <c r="A371" s="13" t="s">
        <v>146</v>
      </c>
      <c r="B371" s="30" t="s">
        <v>131</v>
      </c>
      <c r="C371" s="13">
        <v>56565.575320000004</v>
      </c>
      <c r="D371" s="13">
        <v>6.4999999999999997E-4</v>
      </c>
      <c r="E371" s="62">
        <f t="shared" si="289"/>
        <v>5335.0354625675609</v>
      </c>
      <c r="F371" s="73">
        <f t="shared" si="290"/>
        <v>5335</v>
      </c>
      <c r="G371" s="62">
        <f t="shared" si="291"/>
        <v>9.3917000005603768E-2</v>
      </c>
      <c r="K371" s="62">
        <f>G371</f>
        <v>9.3917000005603768E-2</v>
      </c>
      <c r="O371" s="62">
        <f t="shared" ca="1" si="318"/>
        <v>9.4075622601043782E-2</v>
      </c>
      <c r="P371" s="136"/>
      <c r="Q371" s="137">
        <f t="shared" si="292"/>
        <v>41547.075320000004</v>
      </c>
      <c r="S371" s="63">
        <v>1</v>
      </c>
      <c r="X371" s="138"/>
      <c r="Y371" s="73">
        <f t="shared" si="293"/>
        <v>9.8104465567838028E-2</v>
      </c>
      <c r="Z371" s="56">
        <f t="shared" si="294"/>
        <v>5335</v>
      </c>
      <c r="AA371" s="56">
        <f t="shared" si="295"/>
        <v>0.11557035474800678</v>
      </c>
      <c r="AB371" s="56">
        <f t="shared" si="296"/>
        <v>6.1303581699412801E-2</v>
      </c>
      <c r="AC371" s="56">
        <f t="shared" si="297"/>
        <v>9.3917000005603768E-2</v>
      </c>
      <c r="AD371" s="56">
        <f t="shared" si="298"/>
        <v>-2.1653354742403014E-2</v>
      </c>
      <c r="AE371" s="140">
        <f t="shared" si="299"/>
        <v>4.6886777160034707E-4</v>
      </c>
      <c r="AF371" s="56">
        <f t="shared" si="300"/>
        <v>9.3917000005603768E-2</v>
      </c>
      <c r="AG371" s="69"/>
      <c r="AH371" s="56">
        <f t="shared" si="301"/>
        <v>3.2613418306190967E-2</v>
      </c>
      <c r="AI371" s="56">
        <f t="shared" si="302"/>
        <v>0.77464289372010575</v>
      </c>
      <c r="AJ371" s="56">
        <f t="shared" si="303"/>
        <v>0.99496692440502554</v>
      </c>
      <c r="AK371" s="56">
        <f t="shared" si="304"/>
        <v>0.1966296773330328</v>
      </c>
      <c r="AL371" s="56">
        <f t="shared" si="305"/>
        <v>2.4241662245852709</v>
      </c>
      <c r="AM371" s="56">
        <f t="shared" si="306"/>
        <v>2.6671327682018493</v>
      </c>
      <c r="AN371" s="56">
        <f t="shared" ref="AN371:AT380" si="324">$AU371+$AB$7*SIN(AO371)</f>
        <v>8.4808587484002977</v>
      </c>
      <c r="AO371" s="56">
        <f t="shared" si="324"/>
        <v>8.4808517694299734</v>
      </c>
      <c r="AP371" s="56">
        <f t="shared" si="324"/>
        <v>8.4808915471574853</v>
      </c>
      <c r="AQ371" s="56">
        <f t="shared" si="324"/>
        <v>8.4806647985434847</v>
      </c>
      <c r="AR371" s="56">
        <f t="shared" si="324"/>
        <v>8.4819564050942926</v>
      </c>
      <c r="AS371" s="56">
        <f t="shared" si="324"/>
        <v>8.4745680348539612</v>
      </c>
      <c r="AT371" s="56">
        <f t="shared" si="324"/>
        <v>8.5158684823448763</v>
      </c>
      <c r="AU371" s="56">
        <f t="shared" si="308"/>
        <v>8.2386432963196636</v>
      </c>
      <c r="AV371" s="56"/>
      <c r="AW371" s="56"/>
      <c r="AX371" s="56"/>
      <c r="AY371" s="56"/>
      <c r="AZ371" s="56">
        <f t="shared" si="309"/>
        <v>1.753486783489792E-5</v>
      </c>
      <c r="BA371" s="56">
        <f t="shared" si="310"/>
        <v>-1.746588918016875E-2</v>
      </c>
      <c r="BB371" s="56">
        <f t="shared" si="311"/>
        <v>1.0327775347656654</v>
      </c>
      <c r="BC371" s="56">
        <f t="shared" si="312"/>
        <v>-0.97722832911527668</v>
      </c>
      <c r="BD371" s="56">
        <f t="shared" si="313"/>
        <v>-0.23775120023815988</v>
      </c>
      <c r="BE371" s="56">
        <f t="shared" si="314"/>
        <v>-1.4337950969154485</v>
      </c>
      <c r="BF371" s="56">
        <f t="shared" si="315"/>
        <v>-0.87159377124807758</v>
      </c>
      <c r="BG371" s="56">
        <f t="shared" ref="BG371:BM380" si="325">$BN371+$BB$7*SIN(BH371)</f>
        <v>17.651986055702029</v>
      </c>
      <c r="BH371" s="56">
        <f t="shared" si="325"/>
        <v>17.651986176631585</v>
      </c>
      <c r="BI371" s="56">
        <f t="shared" si="325"/>
        <v>17.651987558535509</v>
      </c>
      <c r="BJ371" s="56">
        <f t="shared" si="325"/>
        <v>17.652003349684037</v>
      </c>
      <c r="BK371" s="56">
        <f t="shared" si="325"/>
        <v>17.652183751460047</v>
      </c>
      <c r="BL371" s="56">
        <f t="shared" si="325"/>
        <v>17.654238840910367</v>
      </c>
      <c r="BM371" s="56">
        <f t="shared" si="325"/>
        <v>17.676937278471765</v>
      </c>
      <c r="BN371" s="56">
        <f t="shared" si="317"/>
        <v>17.875463426745373</v>
      </c>
      <c r="BO371" s="56"/>
      <c r="BP371" s="56"/>
      <c r="BQ371" s="56"/>
      <c r="BR371" s="56"/>
      <c r="BS371" s="56"/>
      <c r="BT371" s="56"/>
      <c r="BU371" s="56"/>
      <c r="BV371" s="56"/>
      <c r="BW371" s="56"/>
      <c r="BX371" s="56"/>
      <c r="BY371" s="56"/>
      <c r="BZ371" s="56"/>
      <c r="CA371" s="56"/>
      <c r="CB371" s="56"/>
      <c r="CC371" s="56"/>
      <c r="CD371" s="56"/>
      <c r="CE371" s="56"/>
      <c r="CG371" s="56"/>
      <c r="CH371" s="56"/>
      <c r="CI371" s="56"/>
      <c r="CJ371" s="56"/>
      <c r="CK371" s="56"/>
      <c r="CL371" s="56"/>
      <c r="CM371" s="56"/>
      <c r="CN371" s="56"/>
      <c r="CO371" s="56"/>
      <c r="CP371" s="56"/>
      <c r="CQ371" s="56"/>
      <c r="CR371" s="56"/>
      <c r="CS371" s="56"/>
      <c r="CT371" s="56"/>
      <c r="CU371" s="56"/>
      <c r="CV371" s="56"/>
    </row>
    <row r="372" spans="1:100" s="62" customFormat="1" ht="12.95" customHeight="1" x14ac:dyDescent="0.2">
      <c r="A372" s="149" t="s">
        <v>147</v>
      </c>
      <c r="B372" s="150" t="s">
        <v>131</v>
      </c>
      <c r="C372" s="13">
        <v>56650.321900000003</v>
      </c>
      <c r="D372" s="151">
        <v>8.0000000000000004E-4</v>
      </c>
      <c r="E372" s="62">
        <f t="shared" si="289"/>
        <v>5367.0353275396728</v>
      </c>
      <c r="F372" s="73">
        <f t="shared" si="290"/>
        <v>5367</v>
      </c>
      <c r="G372" s="62">
        <f t="shared" si="291"/>
        <v>9.3559400011145044E-2</v>
      </c>
      <c r="J372" s="62">
        <f>G372</f>
        <v>9.3559400011145044E-2</v>
      </c>
      <c r="O372" s="62">
        <f t="shared" ca="1" si="318"/>
        <v>9.3746939288086875E-2</v>
      </c>
      <c r="P372" s="136"/>
      <c r="Q372" s="137">
        <f t="shared" si="292"/>
        <v>41631.821900000003</v>
      </c>
      <c r="S372" s="63">
        <v>1</v>
      </c>
      <c r="X372" s="138"/>
      <c r="Y372" s="73">
        <f t="shared" si="293"/>
        <v>9.9456429661819737E-2</v>
      </c>
      <c r="Z372" s="56">
        <f t="shared" si="294"/>
        <v>5367</v>
      </c>
      <c r="AA372" s="56">
        <f t="shared" si="295"/>
        <v>0.11631376045335731</v>
      </c>
      <c r="AB372" s="56">
        <f t="shared" si="296"/>
        <v>6.0751912550717317E-2</v>
      </c>
      <c r="AC372" s="56">
        <f t="shared" si="297"/>
        <v>9.3559400011145044E-2</v>
      </c>
      <c r="AD372" s="56">
        <f t="shared" si="298"/>
        <v>-2.2754360442212268E-2</v>
      </c>
      <c r="AE372" s="140">
        <f t="shared" si="299"/>
        <v>5.1776091913411444E-4</v>
      </c>
      <c r="AF372" s="56">
        <f t="shared" si="300"/>
        <v>9.3559400011145044E-2</v>
      </c>
      <c r="AG372" s="69"/>
      <c r="AH372" s="56">
        <f t="shared" si="301"/>
        <v>3.2807487460427727E-2</v>
      </c>
      <c r="AI372" s="56">
        <f t="shared" si="302"/>
        <v>0.77199474653625166</v>
      </c>
      <c r="AJ372" s="56">
        <f t="shared" si="303"/>
        <v>0.99623536125388601</v>
      </c>
      <c r="AK372" s="56">
        <f t="shared" si="304"/>
        <v>0.19355273119197267</v>
      </c>
      <c r="AL372" s="56">
        <f t="shared" si="305"/>
        <v>2.4377399094408618</v>
      </c>
      <c r="AM372" s="56">
        <f t="shared" si="306"/>
        <v>2.7232144932998108</v>
      </c>
      <c r="AN372" s="56">
        <f t="shared" si="324"/>
        <v>8.4976079336437529</v>
      </c>
      <c r="AO372" s="56">
        <f t="shared" si="324"/>
        <v>8.4975999331592433</v>
      </c>
      <c r="AP372" s="56">
        <f t="shared" si="324"/>
        <v>8.49764450867786</v>
      </c>
      <c r="AQ372" s="56">
        <f t="shared" si="324"/>
        <v>8.4973961178691297</v>
      </c>
      <c r="AR372" s="56">
        <f t="shared" si="324"/>
        <v>8.4987791948913323</v>
      </c>
      <c r="AS372" s="56">
        <f t="shared" si="324"/>
        <v>8.4910452549360613</v>
      </c>
      <c r="AT372" s="56">
        <f t="shared" si="324"/>
        <v>8.5333228023585939</v>
      </c>
      <c r="AU372" s="56">
        <f t="shared" si="308"/>
        <v>8.2583646854238211</v>
      </c>
      <c r="AV372" s="56"/>
      <c r="AW372" s="56"/>
      <c r="AX372" s="56"/>
      <c r="AY372" s="56"/>
      <c r="AZ372" s="56">
        <f t="shared" si="309"/>
        <v>3.477495870093645E-5</v>
      </c>
      <c r="BA372" s="56">
        <f t="shared" si="310"/>
        <v>-1.6857330791537579E-2</v>
      </c>
      <c r="BB372" s="56">
        <f t="shared" si="311"/>
        <v>1.0497940509177528</v>
      </c>
      <c r="BC372" s="56">
        <f t="shared" si="312"/>
        <v>-0.95943416578963348</v>
      </c>
      <c r="BD372" s="56">
        <f t="shared" si="313"/>
        <v>-0.23477766608687511</v>
      </c>
      <c r="BE372" s="56">
        <f t="shared" si="314"/>
        <v>-1.3618030252635198</v>
      </c>
      <c r="BF372" s="56">
        <f t="shared" si="315"/>
        <v>-0.81015350502660233</v>
      </c>
      <c r="BG372" s="56">
        <f t="shared" si="325"/>
        <v>17.719103373547405</v>
      </c>
      <c r="BH372" s="56">
        <f t="shared" si="325"/>
        <v>17.71910365521504</v>
      </c>
      <c r="BI372" s="56">
        <f t="shared" si="325"/>
        <v>17.719106408551621</v>
      </c>
      <c r="BJ372" s="56">
        <f t="shared" si="325"/>
        <v>17.719133321915798</v>
      </c>
      <c r="BK372" s="56">
        <f t="shared" si="325"/>
        <v>17.719396314258557</v>
      </c>
      <c r="BL372" s="56">
        <f t="shared" si="325"/>
        <v>17.721958551191204</v>
      </c>
      <c r="BM372" s="56">
        <f t="shared" si="325"/>
        <v>17.74623569425437</v>
      </c>
      <c r="BN372" s="56">
        <f t="shared" si="317"/>
        <v>17.936208588124678</v>
      </c>
      <c r="BO372" s="56"/>
      <c r="BP372" s="56"/>
      <c r="BQ372" s="56"/>
      <c r="BR372" s="56"/>
      <c r="BS372" s="56"/>
      <c r="BT372" s="56"/>
      <c r="BU372" s="56"/>
      <c r="BV372" s="56"/>
      <c r="BW372" s="56"/>
      <c r="BX372" s="56"/>
      <c r="BY372" s="56"/>
      <c r="BZ372" s="56"/>
      <c r="CA372" s="56"/>
      <c r="CB372" s="56"/>
      <c r="CC372" s="56"/>
      <c r="CD372" s="56"/>
      <c r="CE372" s="56"/>
      <c r="CG372" s="56"/>
      <c r="CH372" s="56"/>
      <c r="CI372" s="56"/>
      <c r="CJ372" s="56"/>
      <c r="CK372" s="56"/>
      <c r="CL372" s="56"/>
      <c r="CM372" s="56"/>
      <c r="CN372" s="56"/>
      <c r="CO372" s="56"/>
      <c r="CP372" s="56"/>
      <c r="CQ372" s="56"/>
      <c r="CR372" s="56"/>
      <c r="CS372" s="56"/>
      <c r="CT372" s="56"/>
      <c r="CU372" s="56"/>
      <c r="CV372" s="56"/>
    </row>
    <row r="373" spans="1:100" s="62" customFormat="1" ht="12.95" customHeight="1" x14ac:dyDescent="0.2">
      <c r="A373" s="106" t="s">
        <v>148</v>
      </c>
      <c r="B373" s="152" t="s">
        <v>131</v>
      </c>
      <c r="C373" s="153">
        <v>56655.618499999997</v>
      </c>
      <c r="D373" s="153">
        <v>1E-4</v>
      </c>
      <c r="E373" s="62">
        <f t="shared" si="289"/>
        <v>5369.0352959727479</v>
      </c>
      <c r="F373" s="73">
        <f t="shared" si="290"/>
        <v>5369</v>
      </c>
      <c r="G373" s="62">
        <f t="shared" si="291"/>
        <v>9.3475800000305753E-2</v>
      </c>
      <c r="K373" s="62">
        <f t="shared" ref="K373:K385" si="326">G373</f>
        <v>9.3475800000305753E-2</v>
      </c>
      <c r="O373" s="62">
        <f t="shared" ca="1" si="318"/>
        <v>9.3726396581027063E-2</v>
      </c>
      <c r="P373" s="136"/>
      <c r="Q373" s="137">
        <f t="shared" si="292"/>
        <v>41637.118499999997</v>
      </c>
      <c r="S373" s="63">
        <v>1</v>
      </c>
      <c r="X373" s="154"/>
      <c r="Y373" s="73">
        <f t="shared" si="293"/>
        <v>9.9543562818664708E-2</v>
      </c>
      <c r="Z373" s="56">
        <f t="shared" si="294"/>
        <v>5369</v>
      </c>
      <c r="AA373" s="56">
        <f t="shared" si="295"/>
        <v>0.11635995301182503</v>
      </c>
      <c r="AB373" s="56">
        <f t="shared" si="296"/>
        <v>6.0656509629123549E-2</v>
      </c>
      <c r="AC373" s="56">
        <f t="shared" si="297"/>
        <v>9.3475800000305753E-2</v>
      </c>
      <c r="AD373" s="56">
        <f t="shared" si="298"/>
        <v>-2.2884153011519276E-2</v>
      </c>
      <c r="AE373" s="140">
        <f t="shared" si="299"/>
        <v>5.2368445905462673E-4</v>
      </c>
      <c r="AF373" s="56">
        <f t="shared" si="300"/>
        <v>9.3475800000305753E-2</v>
      </c>
      <c r="AG373" s="69"/>
      <c r="AH373" s="56">
        <f t="shared" si="301"/>
        <v>3.2819290371182204E-2</v>
      </c>
      <c r="AI373" s="56">
        <f t="shared" si="302"/>
        <v>0.77183122094239642</v>
      </c>
      <c r="AJ373" s="56">
        <f t="shared" si="303"/>
        <v>0.9963082827769818</v>
      </c>
      <c r="AK373" s="56">
        <f t="shared" si="304"/>
        <v>0.19335993282555372</v>
      </c>
      <c r="AL373" s="56">
        <f t="shared" si="305"/>
        <v>2.4385851936578247</v>
      </c>
      <c r="AM373" s="56">
        <f t="shared" si="306"/>
        <v>2.726775504567811</v>
      </c>
      <c r="AN373" s="56">
        <f t="shared" si="324"/>
        <v>8.4986528620797408</v>
      </c>
      <c r="AO373" s="56">
        <f t="shared" si="324"/>
        <v>8.4986447946616934</v>
      </c>
      <c r="AP373" s="56">
        <f t="shared" si="324"/>
        <v>8.4986896806079777</v>
      </c>
      <c r="AQ373" s="56">
        <f t="shared" si="324"/>
        <v>8.4984399076652561</v>
      </c>
      <c r="AR373" s="56">
        <f t="shared" si="324"/>
        <v>8.4998287456109054</v>
      </c>
      <c r="AS373" s="56">
        <f t="shared" si="324"/>
        <v>8.4920733870637513</v>
      </c>
      <c r="AT373" s="56">
        <f t="shared" si="324"/>
        <v>8.5344101373493153</v>
      </c>
      <c r="AU373" s="56">
        <f t="shared" si="308"/>
        <v>8.2595972722428321</v>
      </c>
      <c r="AV373" s="56"/>
      <c r="AW373" s="56"/>
      <c r="AX373" s="56"/>
      <c r="AY373" s="56"/>
      <c r="AZ373" s="56">
        <f t="shared" si="309"/>
        <v>3.6817745619859403E-5</v>
      </c>
      <c r="BA373" s="56">
        <f t="shared" si="310"/>
        <v>-1.6816390193160322E-2</v>
      </c>
      <c r="BB373" s="56">
        <f t="shared" si="311"/>
        <v>1.0508683763414266</v>
      </c>
      <c r="BC373" s="56">
        <f t="shared" si="312"/>
        <v>-0.95813338080247079</v>
      </c>
      <c r="BD373" s="56">
        <f t="shared" si="313"/>
        <v>-0.23454724105899646</v>
      </c>
      <c r="BE373" s="56">
        <f t="shared" si="314"/>
        <v>-1.3572248597714993</v>
      </c>
      <c r="BF373" s="56">
        <f t="shared" si="315"/>
        <v>-0.80636899758288172</v>
      </c>
      <c r="BG373" s="56">
        <f t="shared" si="325"/>
        <v>17.723334761602977</v>
      </c>
      <c r="BH373" s="56">
        <f t="shared" si="325"/>
        <v>17.723335057120646</v>
      </c>
      <c r="BI373" s="56">
        <f t="shared" si="325"/>
        <v>17.723337920158343</v>
      </c>
      <c r="BJ373" s="56">
        <f t="shared" si="325"/>
        <v>17.723365656982153</v>
      </c>
      <c r="BK373" s="56">
        <f t="shared" si="325"/>
        <v>17.723634285014775</v>
      </c>
      <c r="BL373" s="56">
        <f t="shared" si="325"/>
        <v>17.726228131197992</v>
      </c>
      <c r="BM373" s="56">
        <f t="shared" si="325"/>
        <v>17.750590454774969</v>
      </c>
      <c r="BN373" s="56">
        <f t="shared" si="317"/>
        <v>17.940005160710886</v>
      </c>
      <c r="BO373" s="56"/>
      <c r="BP373" s="56"/>
      <c r="BQ373" s="56"/>
      <c r="BR373" s="56"/>
      <c r="BS373" s="56"/>
      <c r="BT373" s="56"/>
      <c r="BU373" s="56"/>
      <c r="BV373" s="56"/>
      <c r="BW373" s="56"/>
      <c r="BX373" s="56"/>
      <c r="BY373" s="56"/>
      <c r="BZ373" s="56"/>
      <c r="CA373" s="56"/>
      <c r="CB373" s="56"/>
      <c r="CC373" s="56"/>
      <c r="CD373" s="56"/>
      <c r="CE373" s="56"/>
      <c r="CG373" s="56"/>
      <c r="CH373" s="56"/>
      <c r="CI373" s="56"/>
      <c r="CJ373" s="56"/>
      <c r="CK373" s="56"/>
      <c r="CL373" s="56"/>
      <c r="CM373" s="56"/>
      <c r="CN373" s="56"/>
      <c r="CO373" s="56"/>
      <c r="CP373" s="56"/>
      <c r="CQ373" s="56"/>
      <c r="CR373" s="56"/>
      <c r="CS373" s="56"/>
      <c r="CT373" s="56"/>
      <c r="CU373" s="56"/>
      <c r="CV373" s="56"/>
    </row>
    <row r="374" spans="1:100" s="62" customFormat="1" ht="12.95" customHeight="1" x14ac:dyDescent="0.2">
      <c r="A374" s="33" t="s">
        <v>301</v>
      </c>
      <c r="B374" s="34" t="s">
        <v>131</v>
      </c>
      <c r="C374" s="33">
        <v>57317.702299999997</v>
      </c>
      <c r="D374" s="33">
        <v>1E-4</v>
      </c>
      <c r="E374" s="62">
        <f t="shared" si="289"/>
        <v>5619.0346729413859</v>
      </c>
      <c r="F374" s="73">
        <f t="shared" si="290"/>
        <v>5619</v>
      </c>
      <c r="G374" s="62">
        <f t="shared" si="291"/>
        <v>9.1825800001970492E-2</v>
      </c>
      <c r="K374" s="62">
        <f t="shared" si="326"/>
        <v>9.1825800001970492E-2</v>
      </c>
      <c r="O374" s="62">
        <f t="shared" ca="1" si="318"/>
        <v>9.1158558198551218E-2</v>
      </c>
      <c r="P374" s="136"/>
      <c r="Q374" s="137">
        <f t="shared" si="292"/>
        <v>42299.202299999997</v>
      </c>
      <c r="S374" s="63">
        <v>1</v>
      </c>
      <c r="Y374" s="73">
        <f t="shared" si="293"/>
        <v>0.11285302325267693</v>
      </c>
      <c r="Z374" s="56">
        <f t="shared" si="294"/>
        <v>5619</v>
      </c>
      <c r="AA374" s="56">
        <f t="shared" si="295"/>
        <v>0.12188863952528062</v>
      </c>
      <c r="AB374" s="56">
        <f t="shared" si="296"/>
        <v>5.7828516374498359E-2</v>
      </c>
      <c r="AC374" s="56">
        <f t="shared" si="297"/>
        <v>9.1825800001970492E-2</v>
      </c>
      <c r="AD374" s="56">
        <f t="shared" si="298"/>
        <v>-3.0062839523310125E-2</v>
      </c>
      <c r="AE374" s="140">
        <f t="shared" si="299"/>
        <v>9.0377432020429741E-4</v>
      </c>
      <c r="AF374" s="56">
        <f t="shared" si="300"/>
        <v>9.1825800001970492E-2</v>
      </c>
      <c r="AG374" s="69"/>
      <c r="AH374" s="56">
        <f t="shared" si="301"/>
        <v>3.3997283627472133E-2</v>
      </c>
      <c r="AI374" s="56">
        <f t="shared" si="302"/>
        <v>0.75315525204448219</v>
      </c>
      <c r="AJ374" s="56">
        <f t="shared" si="303"/>
        <v>0.99985427094254764</v>
      </c>
      <c r="AK374" s="56">
        <f t="shared" si="304"/>
        <v>0.16886896033823692</v>
      </c>
      <c r="AL374" s="56">
        <f t="shared" si="305"/>
        <v>2.541610915606249</v>
      </c>
      <c r="AM374" s="56">
        <f t="shared" si="306"/>
        <v>3.2328327017472516</v>
      </c>
      <c r="AN374" s="56">
        <f t="shared" si="324"/>
        <v>8.6276272060248846</v>
      </c>
      <c r="AO374" s="56">
        <f t="shared" si="324"/>
        <v>8.6276078639351432</v>
      </c>
      <c r="AP374" s="56">
        <f t="shared" si="324"/>
        <v>8.62770041535485</v>
      </c>
      <c r="AQ374" s="56">
        <f t="shared" si="324"/>
        <v>8.627257479656361</v>
      </c>
      <c r="AR374" s="56">
        <f t="shared" si="324"/>
        <v>8.6293754807200926</v>
      </c>
      <c r="AS374" s="56">
        <f t="shared" si="324"/>
        <v>8.6192057794140453</v>
      </c>
      <c r="AT374" s="56">
        <f t="shared" si="324"/>
        <v>8.6671173761749589</v>
      </c>
      <c r="AU374" s="56">
        <f t="shared" si="308"/>
        <v>8.4136706246190656</v>
      </c>
      <c r="AV374" s="56"/>
      <c r="AW374" s="56"/>
      <c r="AX374" s="56"/>
      <c r="AY374" s="56"/>
      <c r="AZ374" s="56">
        <f t="shared" si="309"/>
        <v>4.4214411763504916E-4</v>
      </c>
      <c r="BA374" s="56">
        <f t="shared" si="310"/>
        <v>-9.0356162726036911E-3</v>
      </c>
      <c r="BB374" s="56">
        <f t="shared" si="311"/>
        <v>1.1823544894127169</v>
      </c>
      <c r="BC374" s="56">
        <f t="shared" si="312"/>
        <v>-0.58992038514796163</v>
      </c>
      <c r="BD374" s="56">
        <f t="shared" si="313"/>
        <v>-0.15603474033377082</v>
      </c>
      <c r="BE374" s="56">
        <f t="shared" si="314"/>
        <v>-0.70777493109152345</v>
      </c>
      <c r="BF374" s="56">
        <f t="shared" si="315"/>
        <v>-0.36944023147649463</v>
      </c>
      <c r="BG374" s="56">
        <f t="shared" si="325"/>
        <v>18.286465831862053</v>
      </c>
      <c r="BH374" s="56">
        <f t="shared" si="325"/>
        <v>18.286473313372429</v>
      </c>
      <c r="BI374" s="56">
        <f t="shared" si="325"/>
        <v>18.286510177249028</v>
      </c>
      <c r="BJ374" s="56">
        <f t="shared" si="325"/>
        <v>18.286691805240473</v>
      </c>
      <c r="BK374" s="56">
        <f t="shared" si="325"/>
        <v>18.287586381111879</v>
      </c>
      <c r="BL374" s="56">
        <f t="shared" si="325"/>
        <v>18.29198513361845</v>
      </c>
      <c r="BM374" s="56">
        <f t="shared" si="325"/>
        <v>18.313442767485157</v>
      </c>
      <c r="BN374" s="56">
        <f t="shared" si="317"/>
        <v>18.414576733986713</v>
      </c>
      <c r="BO374" s="56"/>
      <c r="BP374" s="56"/>
      <c r="BQ374" s="56"/>
      <c r="BR374" s="56"/>
      <c r="BS374" s="56"/>
      <c r="BT374" s="56"/>
      <c r="BU374" s="56"/>
      <c r="BV374" s="56"/>
      <c r="BW374" s="56"/>
      <c r="BX374" s="56"/>
      <c r="BY374" s="56"/>
      <c r="BZ374" s="56"/>
      <c r="CA374" s="56"/>
      <c r="CB374" s="56"/>
      <c r="CC374" s="56"/>
      <c r="CD374" s="56"/>
      <c r="CE374" s="56"/>
      <c r="CG374" s="56"/>
      <c r="CH374" s="56"/>
      <c r="CI374" s="56"/>
      <c r="CJ374" s="56"/>
      <c r="CK374" s="56"/>
      <c r="CL374" s="56"/>
      <c r="CM374" s="56"/>
      <c r="CN374" s="56"/>
      <c r="CO374" s="56"/>
      <c r="CP374" s="56"/>
      <c r="CQ374" s="56"/>
      <c r="CR374" s="56"/>
      <c r="CS374" s="56"/>
      <c r="CT374" s="56"/>
      <c r="CU374" s="56"/>
      <c r="CV374" s="56"/>
    </row>
    <row r="375" spans="1:100" s="62" customFormat="1" ht="12.95" customHeight="1" x14ac:dyDescent="0.2">
      <c r="A375" s="33" t="s">
        <v>302</v>
      </c>
      <c r="B375" s="34" t="s">
        <v>131</v>
      </c>
      <c r="C375" s="33">
        <v>57701.710299999999</v>
      </c>
      <c r="D375" s="33">
        <v>2.0000000000000001E-4</v>
      </c>
      <c r="E375" s="62">
        <f t="shared" si="289"/>
        <v>5764.0340835159586</v>
      </c>
      <c r="F375" s="73">
        <f t="shared" si="290"/>
        <v>5764</v>
      </c>
      <c r="G375" s="62">
        <f t="shared" si="291"/>
        <v>9.0264800004661083E-2</v>
      </c>
      <c r="K375" s="62">
        <f t="shared" si="326"/>
        <v>9.0264800004661083E-2</v>
      </c>
      <c r="O375" s="62">
        <f t="shared" ca="1" si="318"/>
        <v>8.9669211936715218E-2</v>
      </c>
      <c r="P375" s="136"/>
      <c r="Q375" s="137">
        <f t="shared" si="292"/>
        <v>42683.210299999999</v>
      </c>
      <c r="S375" s="63">
        <v>1</v>
      </c>
      <c r="Y375" s="73">
        <f t="shared" si="293"/>
        <v>0.12235043690184785</v>
      </c>
      <c r="Z375" s="56">
        <f t="shared" si="294"/>
        <v>5764</v>
      </c>
      <c r="AA375" s="56">
        <f t="shared" si="295"/>
        <v>0.12487865557276054</v>
      </c>
      <c r="AB375" s="56">
        <f t="shared" si="296"/>
        <v>5.5848165469771081E-2</v>
      </c>
      <c r="AC375" s="56">
        <f t="shared" si="297"/>
        <v>9.0264800004661083E-2</v>
      </c>
      <c r="AD375" s="56">
        <f t="shared" si="298"/>
        <v>-3.4613855568099455E-2</v>
      </c>
      <c r="AE375" s="140">
        <f t="shared" si="299"/>
        <v>1.1981189972892496E-3</v>
      </c>
      <c r="AF375" s="56">
        <f t="shared" si="300"/>
        <v>9.0264800004661083E-2</v>
      </c>
      <c r="AG375" s="69"/>
      <c r="AH375" s="56">
        <f t="shared" si="301"/>
        <v>3.4416634534890002E-2</v>
      </c>
      <c r="AI375" s="56">
        <f t="shared" si="302"/>
        <v>0.74384167509495946</v>
      </c>
      <c r="AJ375" s="56">
        <f t="shared" si="303"/>
        <v>0.99721260227717345</v>
      </c>
      <c r="AK375" s="56">
        <f t="shared" si="304"/>
        <v>0.1543760601284532</v>
      </c>
      <c r="AL375" s="56">
        <f t="shared" si="305"/>
        <v>2.5992204708682038</v>
      </c>
      <c r="AM375" s="56">
        <f t="shared" si="306"/>
        <v>3.5966630692545953</v>
      </c>
      <c r="AN375" s="56">
        <f t="shared" si="324"/>
        <v>8.7010788826740733</v>
      </c>
      <c r="AO375" s="56">
        <f t="shared" si="324"/>
        <v>8.7010506479778051</v>
      </c>
      <c r="AP375" s="56">
        <f t="shared" si="324"/>
        <v>8.7011766247690492</v>
      </c>
      <c r="AQ375" s="56">
        <f t="shared" si="324"/>
        <v>8.7006144366259086</v>
      </c>
      <c r="AR375" s="56">
        <f t="shared" si="324"/>
        <v>8.703121123282779</v>
      </c>
      <c r="AS375" s="56">
        <f t="shared" si="324"/>
        <v>8.6919010112453456</v>
      </c>
      <c r="AT375" s="56">
        <f t="shared" si="324"/>
        <v>8.7412977540051866</v>
      </c>
      <c r="AU375" s="56">
        <f t="shared" si="308"/>
        <v>8.5030331689972805</v>
      </c>
      <c r="AV375" s="56"/>
      <c r="AW375" s="56"/>
      <c r="AX375" s="56"/>
      <c r="AY375" s="56"/>
      <c r="AZ375" s="56">
        <f t="shared" si="309"/>
        <v>1.0294880950981126E-3</v>
      </c>
      <c r="BA375" s="56">
        <f t="shared" si="310"/>
        <v>-2.5282186709126909E-3</v>
      </c>
      <c r="BB375" s="56">
        <f t="shared" si="311"/>
        <v>1.2314822331811757</v>
      </c>
      <c r="BC375" s="56">
        <f t="shared" si="312"/>
        <v>-0.18925458603199338</v>
      </c>
      <c r="BD375" s="56">
        <f t="shared" si="313"/>
        <v>-6.3371726514715149E-2</v>
      </c>
      <c r="BE375" s="56">
        <f t="shared" si="314"/>
        <v>-0.26721765075587006</v>
      </c>
      <c r="BF375" s="56">
        <f t="shared" si="315"/>
        <v>-0.13440957485743352</v>
      </c>
      <c r="BG375" s="56">
        <f t="shared" si="325"/>
        <v>18.639874060318629</v>
      </c>
      <c r="BH375" s="56">
        <f t="shared" si="325"/>
        <v>18.639880498706308</v>
      </c>
      <c r="BI375" s="56">
        <f t="shared" si="325"/>
        <v>18.639907925940246</v>
      </c>
      <c r="BJ375" s="56">
        <f t="shared" si="325"/>
        <v>18.640024762896207</v>
      </c>
      <c r="BK375" s="56">
        <f t="shared" si="325"/>
        <v>18.640522442791713</v>
      </c>
      <c r="BL375" s="56">
        <f t="shared" si="325"/>
        <v>18.642641778367313</v>
      </c>
      <c r="BM375" s="56">
        <f t="shared" si="325"/>
        <v>18.651656401504749</v>
      </c>
      <c r="BN375" s="56">
        <f t="shared" si="317"/>
        <v>18.689828246486694</v>
      </c>
      <c r="BO375" s="56"/>
      <c r="BP375" s="56"/>
      <c r="BQ375" s="56"/>
      <c r="BR375" s="56"/>
      <c r="BS375" s="56"/>
      <c r="BT375" s="56"/>
      <c r="BU375" s="56"/>
      <c r="BV375" s="56"/>
      <c r="BW375" s="56"/>
      <c r="BX375" s="56"/>
      <c r="BY375" s="56"/>
      <c r="BZ375" s="56"/>
      <c r="CA375" s="56"/>
      <c r="CB375" s="56"/>
      <c r="CC375" s="56"/>
      <c r="CD375" s="56"/>
      <c r="CE375" s="56"/>
      <c r="CG375" s="56"/>
      <c r="CH375" s="56"/>
      <c r="CI375" s="56"/>
      <c r="CJ375" s="56"/>
      <c r="CK375" s="56"/>
      <c r="CL375" s="56"/>
      <c r="CM375" s="56"/>
      <c r="CN375" s="56"/>
      <c r="CO375" s="56"/>
      <c r="CP375" s="56"/>
      <c r="CQ375" s="56"/>
      <c r="CR375" s="56"/>
      <c r="CS375" s="56"/>
      <c r="CT375" s="56"/>
      <c r="CU375" s="56"/>
      <c r="CV375" s="56"/>
    </row>
    <row r="376" spans="1:100" s="62" customFormat="1" ht="12.95" customHeight="1" x14ac:dyDescent="0.2">
      <c r="A376" s="35" t="s">
        <v>303</v>
      </c>
      <c r="B376" s="155" t="s">
        <v>131</v>
      </c>
      <c r="C376" s="35">
        <v>58085.717900000003</v>
      </c>
      <c r="D376" s="35">
        <v>2.0000000000000001E-4</v>
      </c>
      <c r="E376" s="62">
        <f t="shared" si="289"/>
        <v>5909.0333430526252</v>
      </c>
      <c r="F376" s="73">
        <f t="shared" si="290"/>
        <v>5909</v>
      </c>
      <c r="G376" s="62">
        <f t="shared" si="291"/>
        <v>8.8303800010180566E-2</v>
      </c>
      <c r="K376" s="62">
        <f t="shared" si="326"/>
        <v>8.8303800010180566E-2</v>
      </c>
      <c r="O376" s="62">
        <f t="shared" ca="1" si="318"/>
        <v>8.8179865674879232E-2</v>
      </c>
      <c r="P376" s="136"/>
      <c r="Q376" s="137">
        <f t="shared" si="292"/>
        <v>43067.217900000003</v>
      </c>
      <c r="S376" s="63">
        <v>1</v>
      </c>
      <c r="Y376" s="73">
        <f t="shared" si="293"/>
        <v>0.13216091643514621</v>
      </c>
      <c r="Z376" s="56">
        <f t="shared" si="294"/>
        <v>5909</v>
      </c>
      <c r="AA376" s="56">
        <f t="shared" si="295"/>
        <v>0.12771610994845078</v>
      </c>
      <c r="AB376" s="56">
        <f t="shared" si="296"/>
        <v>5.3655075694757887E-2</v>
      </c>
      <c r="AC376" s="56">
        <f t="shared" si="297"/>
        <v>8.8303800010180566E-2</v>
      </c>
      <c r="AD376" s="56">
        <f t="shared" si="298"/>
        <v>-3.9412309938270218E-2</v>
      </c>
      <c r="AE376" s="140">
        <f t="shared" si="299"/>
        <v>1.5533301746702734E-3</v>
      </c>
      <c r="AF376" s="56">
        <f t="shared" si="300"/>
        <v>8.8303800010180566E-2</v>
      </c>
      <c r="AG376" s="69"/>
      <c r="AH376" s="56">
        <f t="shared" si="301"/>
        <v>3.464872431542268E-2</v>
      </c>
      <c r="AI376" s="56">
        <f t="shared" si="302"/>
        <v>0.73556573041545548</v>
      </c>
      <c r="AJ376" s="56">
        <f t="shared" si="303"/>
        <v>0.99143877477246722</v>
      </c>
      <c r="AK376" s="56">
        <f t="shared" si="304"/>
        <v>0.13972677777802137</v>
      </c>
      <c r="AL376" s="56">
        <f t="shared" si="305"/>
        <v>2.6554848807677103</v>
      </c>
      <c r="AM376" s="56">
        <f t="shared" si="306"/>
        <v>4.0329751238933804</v>
      </c>
      <c r="AN376" s="56">
        <f t="shared" si="324"/>
        <v>8.7736682419690766</v>
      </c>
      <c r="AO376" s="56">
        <f t="shared" si="324"/>
        <v>8.7736301478557106</v>
      </c>
      <c r="AP376" s="56">
        <f t="shared" si="324"/>
        <v>8.7737902746896275</v>
      </c>
      <c r="AQ376" s="56">
        <f t="shared" si="324"/>
        <v>8.7731170573693582</v>
      </c>
      <c r="AR376" s="56">
        <f t="shared" si="324"/>
        <v>8.7759451282219079</v>
      </c>
      <c r="AS376" s="56">
        <f t="shared" si="324"/>
        <v>8.7640234683896932</v>
      </c>
      <c r="AT376" s="56">
        <f t="shared" si="324"/>
        <v>8.8135766966932643</v>
      </c>
      <c r="AU376" s="56">
        <f t="shared" si="308"/>
        <v>8.5923957133754971</v>
      </c>
      <c r="AV376" s="56"/>
      <c r="AW376" s="56"/>
      <c r="AX376" s="56"/>
      <c r="AY376" s="56"/>
      <c r="AZ376" s="56">
        <f t="shared" si="309"/>
        <v>1.9234466611129928E-3</v>
      </c>
      <c r="BA376" s="56">
        <f t="shared" si="310"/>
        <v>4.44480648669544E-3</v>
      </c>
      <c r="BB376" s="56">
        <f t="shared" si="311"/>
        <v>1.2355121772725748</v>
      </c>
      <c r="BC376" s="56">
        <f t="shared" si="312"/>
        <v>0.26721742652979347</v>
      </c>
      <c r="BD376" s="56">
        <f t="shared" si="313"/>
        <v>4.6195393237110263E-2</v>
      </c>
      <c r="BE376" s="56">
        <f t="shared" si="314"/>
        <v>0.19368960107343758</v>
      </c>
      <c r="BF376" s="56">
        <f t="shared" si="315"/>
        <v>9.7148707110038868E-2</v>
      </c>
      <c r="BG376" s="56">
        <f t="shared" si="325"/>
        <v>19.001375462393522</v>
      </c>
      <c r="BH376" s="56">
        <f t="shared" si="325"/>
        <v>19.001370509474452</v>
      </c>
      <c r="BI376" s="56">
        <f t="shared" si="325"/>
        <v>19.001349632220318</v>
      </c>
      <c r="BJ376" s="56">
        <f t="shared" si="325"/>
        <v>19.00126163237519</v>
      </c>
      <c r="BK376" s="56">
        <f t="shared" si="325"/>
        <v>19.000890716678459</v>
      </c>
      <c r="BL376" s="56">
        <f t="shared" si="325"/>
        <v>18.999327552335778</v>
      </c>
      <c r="BM376" s="56">
        <f t="shared" si="325"/>
        <v>18.992743850990244</v>
      </c>
      <c r="BN376" s="56">
        <f t="shared" si="317"/>
        <v>18.965079758986672</v>
      </c>
      <c r="BO376" s="56"/>
      <c r="BP376" s="56"/>
      <c r="BQ376" s="56"/>
      <c r="BR376" s="56"/>
      <c r="BS376" s="56"/>
      <c r="BT376" s="56"/>
      <c r="BU376" s="56"/>
      <c r="BV376" s="56"/>
      <c r="BW376" s="56"/>
      <c r="BX376" s="56"/>
      <c r="BY376" s="56"/>
      <c r="BZ376" s="56"/>
      <c r="CA376" s="56"/>
      <c r="CB376" s="56"/>
      <c r="CC376" s="56"/>
      <c r="CD376" s="56"/>
      <c r="CE376" s="56"/>
      <c r="CG376" s="56"/>
      <c r="CH376" s="56"/>
      <c r="CI376" s="56"/>
      <c r="CJ376" s="56"/>
      <c r="CK376" s="56"/>
      <c r="CL376" s="56"/>
      <c r="CM376" s="56"/>
      <c r="CN376" s="56"/>
      <c r="CO376" s="56"/>
      <c r="CP376" s="56"/>
      <c r="CQ376" s="56"/>
      <c r="CR376" s="56"/>
      <c r="CS376" s="56"/>
      <c r="CT376" s="56"/>
      <c r="CU376" s="56"/>
      <c r="CV376" s="56"/>
    </row>
    <row r="377" spans="1:100" s="62" customFormat="1" ht="12.95" customHeight="1" x14ac:dyDescent="0.2">
      <c r="A377" s="156" t="s">
        <v>304</v>
      </c>
      <c r="B377" s="157" t="s">
        <v>131</v>
      </c>
      <c r="C377" s="156">
        <v>58461.783100000001</v>
      </c>
      <c r="D377" s="156">
        <v>1E-4</v>
      </c>
      <c r="E377" s="62">
        <f t="shared" si="289"/>
        <v>6051.033593926586</v>
      </c>
      <c r="F377" s="73">
        <f t="shared" si="290"/>
        <v>6051</v>
      </c>
      <c r="G377" s="62">
        <f t="shared" si="291"/>
        <v>8.8968200005183462E-2</v>
      </c>
      <c r="K377" s="62">
        <f t="shared" si="326"/>
        <v>8.8968200005183462E-2</v>
      </c>
      <c r="O377" s="62">
        <f t="shared" ca="1" si="318"/>
        <v>8.672133347363295E-2</v>
      </c>
      <c r="P377" s="136"/>
      <c r="Q377" s="137">
        <f t="shared" si="292"/>
        <v>43443.283100000001</v>
      </c>
      <c r="S377" s="63">
        <v>1</v>
      </c>
      <c r="Y377" s="73">
        <f t="shared" si="293"/>
        <v>0.14098262111702381</v>
      </c>
      <c r="Z377" s="56">
        <f t="shared" si="294"/>
        <v>6051</v>
      </c>
      <c r="AA377" s="56">
        <f t="shared" si="295"/>
        <v>0.13035200326310462</v>
      </c>
      <c r="AB377" s="56">
        <f t="shared" si="296"/>
        <v>5.4268672877403085E-2</v>
      </c>
      <c r="AC377" s="56">
        <f t="shared" si="297"/>
        <v>8.8968200005183462E-2</v>
      </c>
      <c r="AD377" s="56">
        <f t="shared" si="298"/>
        <v>-4.1383803257921153E-2</v>
      </c>
      <c r="AE377" s="140">
        <f t="shared" si="299"/>
        <v>1.7126191720903256E-3</v>
      </c>
      <c r="AF377" s="56">
        <f t="shared" si="300"/>
        <v>8.8968200005183462E-2</v>
      </c>
      <c r="AG377" s="69"/>
      <c r="AH377" s="56">
        <f t="shared" si="301"/>
        <v>3.4699527127780377E-2</v>
      </c>
      <c r="AI377" s="56">
        <f t="shared" si="302"/>
        <v>0.7284148487004376</v>
      </c>
      <c r="AJ377" s="56">
        <f t="shared" si="303"/>
        <v>0.98295382553722144</v>
      </c>
      <c r="AK377" s="56">
        <f t="shared" si="304"/>
        <v>0.12526196929848243</v>
      </c>
      <c r="AL377" s="56">
        <f t="shared" si="305"/>
        <v>2.7094429958953761</v>
      </c>
      <c r="AM377" s="56">
        <f t="shared" si="306"/>
        <v>4.5557762170873852</v>
      </c>
      <c r="AN377" s="56">
        <f t="shared" si="324"/>
        <v>8.8440152487733315</v>
      </c>
      <c r="AO377" s="56">
        <f t="shared" si="324"/>
        <v>8.8439675718269086</v>
      </c>
      <c r="AP377" s="56">
        <f t="shared" si="324"/>
        <v>8.8441582397420895</v>
      </c>
      <c r="AQ377" s="56">
        <f t="shared" si="324"/>
        <v>8.8433955843566885</v>
      </c>
      <c r="AR377" s="56">
        <f t="shared" si="324"/>
        <v>8.8464438565701524</v>
      </c>
      <c r="AS377" s="56">
        <f t="shared" si="324"/>
        <v>8.8342232502577929</v>
      </c>
      <c r="AT377" s="56">
        <f t="shared" si="324"/>
        <v>8.8826485296660742</v>
      </c>
      <c r="AU377" s="56">
        <f t="shared" si="308"/>
        <v>8.679909377525199</v>
      </c>
      <c r="AV377" s="56"/>
      <c r="AW377" s="56"/>
      <c r="AX377" s="56"/>
      <c r="AY377" s="56"/>
      <c r="AZ377" s="56">
        <f t="shared" si="309"/>
        <v>2.7055000035998613E-3</v>
      </c>
      <c r="BA377" s="56">
        <f t="shared" si="310"/>
        <v>1.0630617853919182E-2</v>
      </c>
      <c r="BB377" s="56">
        <f t="shared" si="311"/>
        <v>1.1938169942361476</v>
      </c>
      <c r="BC377" s="56">
        <f t="shared" si="312"/>
        <v>0.65000382572938464</v>
      </c>
      <c r="BD377" s="56">
        <f t="shared" si="313"/>
        <v>0.14154494955760569</v>
      </c>
      <c r="BE377" s="56">
        <f t="shared" si="314"/>
        <v>0.63077477820604722</v>
      </c>
      <c r="BF377" s="56">
        <f t="shared" si="315"/>
        <v>0.32627801916066923</v>
      </c>
      <c r="BG377" s="56">
        <f t="shared" si="325"/>
        <v>19.349734397781585</v>
      </c>
      <c r="BH377" s="56">
        <f t="shared" si="325"/>
        <v>19.349726169418471</v>
      </c>
      <c r="BI377" s="56">
        <f t="shared" si="325"/>
        <v>19.349687098827005</v>
      </c>
      <c r="BJ377" s="56">
        <f t="shared" si="325"/>
        <v>19.349501592008806</v>
      </c>
      <c r="BK377" s="56">
        <f t="shared" si="325"/>
        <v>19.348621063569436</v>
      </c>
      <c r="BL377" s="56">
        <f t="shared" si="325"/>
        <v>19.344447278139057</v>
      </c>
      <c r="BM377" s="56">
        <f t="shared" si="325"/>
        <v>19.324788508893835</v>
      </c>
      <c r="BN377" s="56">
        <f t="shared" si="317"/>
        <v>19.234636412607344</v>
      </c>
      <c r="BO377" s="56"/>
      <c r="BP377" s="56"/>
      <c r="BQ377" s="56"/>
      <c r="BR377" s="56"/>
      <c r="BS377" s="56"/>
      <c r="BT377" s="56"/>
      <c r="BU377" s="56"/>
      <c r="BV377" s="56"/>
      <c r="BW377" s="56"/>
      <c r="BX377" s="56"/>
      <c r="BY377" s="56"/>
      <c r="BZ377" s="56"/>
      <c r="CA377" s="56"/>
      <c r="CB377" s="56"/>
      <c r="CC377" s="56"/>
      <c r="CD377" s="56"/>
      <c r="CE377" s="56"/>
      <c r="CG377" s="56"/>
      <c r="CH377" s="56"/>
      <c r="CI377" s="56"/>
      <c r="CJ377" s="56"/>
      <c r="CK377" s="56"/>
      <c r="CL377" s="56"/>
      <c r="CM377" s="56"/>
      <c r="CN377" s="56"/>
      <c r="CO377" s="56"/>
      <c r="CP377" s="56"/>
      <c r="CQ377" s="56"/>
      <c r="CR377" s="56"/>
      <c r="CS377" s="56"/>
      <c r="CT377" s="56"/>
      <c r="CU377" s="56"/>
      <c r="CV377" s="56"/>
    </row>
    <row r="378" spans="1:100" s="62" customFormat="1" ht="12.95" customHeight="1" x14ac:dyDescent="0.2">
      <c r="A378" s="158" t="s">
        <v>305</v>
      </c>
      <c r="B378" s="157" t="s">
        <v>131</v>
      </c>
      <c r="C378" s="156">
        <v>58702.779600000002</v>
      </c>
      <c r="D378" s="156">
        <v>1E-4</v>
      </c>
      <c r="E378" s="62">
        <f t="shared" si="289"/>
        <v>6142.0326107453375</v>
      </c>
      <c r="F378" s="73">
        <f t="shared" si="290"/>
        <v>6142</v>
      </c>
      <c r="G378" s="62">
        <f t="shared" si="291"/>
        <v>8.6364400005550124E-2</v>
      </c>
      <c r="K378" s="62">
        <f t="shared" si="326"/>
        <v>8.6364400005550124E-2</v>
      </c>
      <c r="O378" s="62">
        <f t="shared" ca="1" si="318"/>
        <v>8.5786640302411732E-2</v>
      </c>
      <c r="P378" s="136"/>
      <c r="Q378" s="137">
        <f t="shared" si="292"/>
        <v>43684.279600000002</v>
      </c>
      <c r="S378" s="63">
        <v>1</v>
      </c>
      <c r="Y378" s="73">
        <f t="shared" si="293"/>
        <v>0.14582247830060938</v>
      </c>
      <c r="Z378" s="56">
        <f t="shared" si="294"/>
        <v>6142</v>
      </c>
      <c r="AA378" s="56">
        <f t="shared" si="295"/>
        <v>0.13196914090931211</v>
      </c>
      <c r="AB378" s="56">
        <f t="shared" si="296"/>
        <v>5.1721874348835233E-2</v>
      </c>
      <c r="AC378" s="56">
        <f t="shared" si="297"/>
        <v>8.6364400005550124E-2</v>
      </c>
      <c r="AD378" s="56">
        <f t="shared" si="298"/>
        <v>-4.5604740903761987E-2</v>
      </c>
      <c r="AE378" s="140">
        <f t="shared" si="299"/>
        <v>2.0797923928992617E-3</v>
      </c>
      <c r="AF378" s="56">
        <f t="shared" si="300"/>
        <v>8.6364400005550124E-2</v>
      </c>
      <c r="AG378" s="69"/>
      <c r="AH378" s="56">
        <f t="shared" si="301"/>
        <v>3.4642525656714891E-2</v>
      </c>
      <c r="AI378" s="56">
        <f t="shared" si="302"/>
        <v>0.72430756882071923</v>
      </c>
      <c r="AJ378" s="56">
        <f t="shared" si="303"/>
        <v>0.97612442096124485</v>
      </c>
      <c r="AK378" s="56">
        <f t="shared" si="304"/>
        <v>0.11594282534679626</v>
      </c>
      <c r="AL378" s="56">
        <f t="shared" si="305"/>
        <v>2.7434960749294666</v>
      </c>
      <c r="AM378" s="56">
        <f t="shared" si="306"/>
        <v>4.9573811815959559</v>
      </c>
      <c r="AN378" s="56">
        <f t="shared" si="324"/>
        <v>8.888752864841365</v>
      </c>
      <c r="AO378" s="56">
        <f t="shared" si="324"/>
        <v>8.8886996437740375</v>
      </c>
      <c r="AP378" s="56">
        <f t="shared" si="324"/>
        <v>8.8889066163486632</v>
      </c>
      <c r="AQ378" s="56">
        <f t="shared" si="324"/>
        <v>8.8881015731223432</v>
      </c>
      <c r="AR378" s="56">
        <f t="shared" si="324"/>
        <v>8.8912307217729811</v>
      </c>
      <c r="AS378" s="56">
        <f t="shared" si="324"/>
        <v>8.879034962243745</v>
      </c>
      <c r="AT378" s="56">
        <f t="shared" si="324"/>
        <v>8.9260876466396653</v>
      </c>
      <c r="AU378" s="56">
        <f t="shared" si="308"/>
        <v>8.7359920777901472</v>
      </c>
      <c r="AV378" s="56"/>
      <c r="AW378" s="56"/>
      <c r="AX378" s="56"/>
      <c r="AY378" s="56"/>
      <c r="AZ378" s="56">
        <f t="shared" si="309"/>
        <v>3.5352630745413955E-3</v>
      </c>
      <c r="BA378" s="56">
        <f t="shared" si="310"/>
        <v>1.3853337391297261E-2</v>
      </c>
      <c r="BB378" s="56">
        <f t="shared" si="311"/>
        <v>1.1509376479043167</v>
      </c>
      <c r="BC378" s="56">
        <f t="shared" si="312"/>
        <v>0.82344980527935618</v>
      </c>
      <c r="BD378" s="56">
        <f t="shared" si="313"/>
        <v>0.1865953548326231</v>
      </c>
      <c r="BE378" s="56">
        <f t="shared" si="314"/>
        <v>0.89064991092010015</v>
      </c>
      <c r="BF378" s="56">
        <f t="shared" si="315"/>
        <v>0.47730208597943208</v>
      </c>
      <c r="BG378" s="56">
        <f t="shared" si="325"/>
        <v>19.564765779582626</v>
      </c>
      <c r="BH378" s="56">
        <f t="shared" si="325"/>
        <v>19.564760849871718</v>
      </c>
      <c r="BI378" s="56">
        <f t="shared" si="325"/>
        <v>19.564733642800977</v>
      </c>
      <c r="BJ378" s="56">
        <f t="shared" si="325"/>
        <v>19.564583498562147</v>
      </c>
      <c r="BK378" s="56">
        <f t="shared" si="325"/>
        <v>19.563755268173505</v>
      </c>
      <c r="BL378" s="56">
        <f t="shared" si="325"/>
        <v>19.55919718731219</v>
      </c>
      <c r="BM378" s="56">
        <f t="shared" si="325"/>
        <v>19.534422491517926</v>
      </c>
      <c r="BN378" s="56">
        <f t="shared" si="317"/>
        <v>19.407380465279743</v>
      </c>
      <c r="BO378" s="56"/>
      <c r="BP378" s="56"/>
      <c r="BQ378" s="56"/>
      <c r="BR378" s="56"/>
      <c r="BS378" s="56"/>
      <c r="BT378" s="56"/>
      <c r="BU378" s="56"/>
      <c r="BV378" s="56"/>
      <c r="BW378" s="56"/>
      <c r="BX378" s="56"/>
      <c r="BY378" s="56"/>
      <c r="BZ378" s="56"/>
      <c r="CA378" s="56"/>
      <c r="CB378" s="56"/>
      <c r="CC378" s="56"/>
      <c r="CD378" s="56"/>
      <c r="CE378" s="56"/>
      <c r="CG378" s="56"/>
      <c r="CH378" s="56"/>
      <c r="CI378" s="56"/>
      <c r="CJ378" s="56"/>
      <c r="CK378" s="56"/>
      <c r="CL378" s="56"/>
      <c r="CM378" s="56"/>
      <c r="CN378" s="56"/>
      <c r="CO378" s="56"/>
      <c r="CP378" s="56"/>
      <c r="CQ378" s="56"/>
      <c r="CR378" s="56"/>
      <c r="CS378" s="56"/>
      <c r="CT378" s="56"/>
      <c r="CU378" s="56"/>
      <c r="CV378" s="56"/>
    </row>
    <row r="379" spans="1:100" s="62" customFormat="1" ht="12.95" customHeight="1" x14ac:dyDescent="0.2">
      <c r="A379" s="158" t="s">
        <v>305</v>
      </c>
      <c r="B379" s="157" t="s">
        <v>131</v>
      </c>
      <c r="C379" s="156">
        <v>58763.693899999998</v>
      </c>
      <c r="D379" s="156">
        <v>1E-4</v>
      </c>
      <c r="E379" s="62">
        <f t="shared" si="289"/>
        <v>6165.0335315479306</v>
      </c>
      <c r="F379" s="73">
        <f t="shared" si="290"/>
        <v>6165</v>
      </c>
      <c r="G379" s="62">
        <f t="shared" si="291"/>
        <v>8.8803000006009825E-2</v>
      </c>
      <c r="K379" s="62">
        <f t="shared" si="326"/>
        <v>8.8803000006009825E-2</v>
      </c>
      <c r="O379" s="62">
        <f t="shared" ref="O379:O385" ca="1" si="327">+C$11+C$12*F379</f>
        <v>8.5550399171223951E-2</v>
      </c>
      <c r="P379" s="136"/>
      <c r="Q379" s="137">
        <f t="shared" si="292"/>
        <v>43745.193899999998</v>
      </c>
      <c r="S379" s="63">
        <v>1</v>
      </c>
      <c r="Y379" s="73">
        <f t="shared" si="293"/>
        <v>0.14692451757521111</v>
      </c>
      <c r="Z379" s="56">
        <f t="shared" si="294"/>
        <v>6165</v>
      </c>
      <c r="AA379" s="56">
        <f t="shared" si="295"/>
        <v>0.13236914475791953</v>
      </c>
      <c r="AB379" s="56">
        <f t="shared" si="296"/>
        <v>5.4185768224918288E-2</v>
      </c>
      <c r="AC379" s="56">
        <f t="shared" si="297"/>
        <v>8.8803000006009825E-2</v>
      </c>
      <c r="AD379" s="56">
        <f t="shared" si="298"/>
        <v>-4.3566144751909702E-2</v>
      </c>
      <c r="AE379" s="140">
        <f t="shared" si="299"/>
        <v>1.8980089685443494E-3</v>
      </c>
      <c r="AF379" s="56">
        <f t="shared" si="300"/>
        <v>8.8803000006009825E-2</v>
      </c>
      <c r="AG379" s="69"/>
      <c r="AH379" s="56">
        <f t="shared" si="301"/>
        <v>3.4617231781091537E-2</v>
      </c>
      <c r="AI379" s="56">
        <f t="shared" si="302"/>
        <v>0.72332665677384855</v>
      </c>
      <c r="AJ379" s="56">
        <f t="shared" si="303"/>
        <v>0.97423221739077559</v>
      </c>
      <c r="AK379" s="56">
        <f t="shared" si="304"/>
        <v>0.11358220154145805</v>
      </c>
      <c r="AL379" s="56">
        <f t="shared" si="305"/>
        <v>2.75204334394309</v>
      </c>
      <c r="AM379" s="56">
        <f t="shared" si="306"/>
        <v>5.0690485370808043</v>
      </c>
      <c r="AN379" s="56">
        <f t="shared" si="324"/>
        <v>8.9000209916630286</v>
      </c>
      <c r="AO379" s="56">
        <f t="shared" si="324"/>
        <v>8.8999664930338671</v>
      </c>
      <c r="AP379" s="56">
        <f t="shared" si="324"/>
        <v>8.9001770381141245</v>
      </c>
      <c r="AQ379" s="56">
        <f t="shared" si="324"/>
        <v>8.8993634952385285</v>
      </c>
      <c r="AR379" s="56">
        <f t="shared" si="324"/>
        <v>8.9025048975554242</v>
      </c>
      <c r="AS379" s="56">
        <f t="shared" si="324"/>
        <v>8.8903428518473948</v>
      </c>
      <c r="AT379" s="56">
        <f t="shared" si="324"/>
        <v>8.936970522077571</v>
      </c>
      <c r="AU379" s="56">
        <f t="shared" si="308"/>
        <v>8.7501668262087602</v>
      </c>
      <c r="AV379" s="56"/>
      <c r="AW379" s="56"/>
      <c r="AX379" s="56"/>
      <c r="AY379" s="56"/>
      <c r="AZ379" s="56">
        <f t="shared" si="309"/>
        <v>3.378110804546973E-3</v>
      </c>
      <c r="BA379" s="56">
        <f t="shared" si="310"/>
        <v>1.4555372817291579E-2</v>
      </c>
      <c r="BB379" s="56">
        <f t="shared" si="311"/>
        <v>1.1389753473176529</v>
      </c>
      <c r="BC379" s="56">
        <f t="shared" si="312"/>
        <v>0.85731491282829364</v>
      </c>
      <c r="BD379" s="56">
        <f t="shared" si="313"/>
        <v>0.19566771025884094</v>
      </c>
      <c r="BE379" s="56">
        <f t="shared" si="314"/>
        <v>0.95321623854497528</v>
      </c>
      <c r="BF379" s="56">
        <f t="shared" si="315"/>
        <v>0.51630722590204381</v>
      </c>
      <c r="BG379" s="56">
        <f t="shared" si="325"/>
        <v>19.617812107458054</v>
      </c>
      <c r="BH379" s="56">
        <f t="shared" si="325"/>
        <v>19.617808113567616</v>
      </c>
      <c r="BI379" s="56">
        <f t="shared" si="325"/>
        <v>19.6177849729531</v>
      </c>
      <c r="BJ379" s="56">
        <f t="shared" si="325"/>
        <v>19.617650906337467</v>
      </c>
      <c r="BK379" s="56">
        <f t="shared" si="325"/>
        <v>19.616874524260119</v>
      </c>
      <c r="BL379" s="56">
        <f t="shared" si="325"/>
        <v>19.612389849974555</v>
      </c>
      <c r="BM379" s="56">
        <f t="shared" si="325"/>
        <v>19.586849269145329</v>
      </c>
      <c r="BN379" s="56">
        <f t="shared" si="317"/>
        <v>19.451041050021121</v>
      </c>
      <c r="BO379" s="56"/>
      <c r="BP379" s="56"/>
      <c r="BQ379" s="56"/>
      <c r="BR379" s="56"/>
      <c r="BS379" s="56"/>
      <c r="BT379" s="56"/>
      <c r="BU379" s="56"/>
      <c r="BV379" s="56"/>
      <c r="BW379" s="56"/>
      <c r="BX379" s="56"/>
      <c r="BY379" s="56"/>
      <c r="BZ379" s="56"/>
      <c r="CA379" s="56"/>
      <c r="CB379" s="56"/>
      <c r="CC379" s="56"/>
      <c r="CD379" s="56"/>
      <c r="CE379" s="56"/>
      <c r="CG379" s="56"/>
      <c r="CH379" s="56"/>
      <c r="CI379" s="56"/>
      <c r="CJ379" s="56"/>
      <c r="CK379" s="56"/>
      <c r="CL379" s="56"/>
      <c r="CM379" s="56"/>
      <c r="CN379" s="56"/>
      <c r="CO379" s="56"/>
      <c r="CP379" s="56"/>
      <c r="CQ379" s="56"/>
      <c r="CR379" s="56"/>
      <c r="CS379" s="56"/>
      <c r="CT379" s="56"/>
      <c r="CU379" s="56"/>
      <c r="CV379" s="56"/>
    </row>
    <row r="380" spans="1:100" s="62" customFormat="1" ht="12.95" customHeight="1" x14ac:dyDescent="0.2">
      <c r="A380" s="158" t="s">
        <v>305</v>
      </c>
      <c r="B380" s="157" t="s">
        <v>131</v>
      </c>
      <c r="C380" s="156">
        <v>58824.604599999999</v>
      </c>
      <c r="D380" s="156">
        <v>1E-4</v>
      </c>
      <c r="E380" s="62">
        <f t="shared" si="289"/>
        <v>6188.0330930093705</v>
      </c>
      <c r="F380" s="73">
        <f t="shared" si="290"/>
        <v>6188</v>
      </c>
      <c r="G380" s="62">
        <f t="shared" si="291"/>
        <v>8.7641600002825726E-2</v>
      </c>
      <c r="K380" s="62">
        <f t="shared" si="326"/>
        <v>8.7641600002825726E-2</v>
      </c>
      <c r="O380" s="62">
        <f t="shared" ca="1" si="327"/>
        <v>8.5314158040036184E-2</v>
      </c>
      <c r="P380" s="136"/>
      <c r="Q380" s="137">
        <f t="shared" si="292"/>
        <v>43806.104599999999</v>
      </c>
      <c r="S380" s="63">
        <v>1</v>
      </c>
      <c r="Y380" s="73">
        <f t="shared" si="293"/>
        <v>0.14797535942806711</v>
      </c>
      <c r="Z380" s="56">
        <f t="shared" si="294"/>
        <v>6188</v>
      </c>
      <c r="AA380" s="56">
        <f t="shared" si="295"/>
        <v>0.13276566907161125</v>
      </c>
      <c r="AB380" s="56">
        <f t="shared" si="296"/>
        <v>5.3054014688717725E-2</v>
      </c>
      <c r="AC380" s="56">
        <f t="shared" si="297"/>
        <v>8.7641600002825726E-2</v>
      </c>
      <c r="AD380" s="56">
        <f t="shared" si="298"/>
        <v>-4.5124069068785522E-2</v>
      </c>
      <c r="AE380" s="140">
        <f t="shared" si="299"/>
        <v>2.0361816093245264E-3</v>
      </c>
      <c r="AF380" s="56">
        <f t="shared" si="300"/>
        <v>8.7641600002825726E-2</v>
      </c>
      <c r="AG380" s="69"/>
      <c r="AH380" s="56">
        <f t="shared" si="301"/>
        <v>3.4587585314108001E-2</v>
      </c>
      <c r="AI380" s="56">
        <f t="shared" si="302"/>
        <v>0.72236850296500088</v>
      </c>
      <c r="AJ380" s="56">
        <f t="shared" si="303"/>
        <v>0.97227419391588099</v>
      </c>
      <c r="AK380" s="56">
        <f t="shared" si="304"/>
        <v>0.11121963501578939</v>
      </c>
      <c r="AL380" s="56">
        <f t="shared" si="305"/>
        <v>2.7605677227603733</v>
      </c>
      <c r="AM380" s="56">
        <f t="shared" si="306"/>
        <v>5.1853420152756247</v>
      </c>
      <c r="AN380" s="56">
        <f t="shared" si="324"/>
        <v>8.9112740146608687</v>
      </c>
      <c r="AO380" s="56">
        <f t="shared" si="324"/>
        <v>8.9112182991483611</v>
      </c>
      <c r="AP380" s="56">
        <f t="shared" si="324"/>
        <v>8.9114321659077547</v>
      </c>
      <c r="AQ380" s="56">
        <f t="shared" si="324"/>
        <v>8.9106110871086415</v>
      </c>
      <c r="AR380" s="56">
        <f t="shared" si="324"/>
        <v>8.9137613118532393</v>
      </c>
      <c r="AS380" s="56">
        <f t="shared" si="324"/>
        <v>8.9016441121454584</v>
      </c>
      <c r="AT380" s="56">
        <f t="shared" si="324"/>
        <v>8.9478158648928865</v>
      </c>
      <c r="AU380" s="56">
        <f t="shared" si="308"/>
        <v>8.7643415746273732</v>
      </c>
      <c r="AV380" s="56"/>
      <c r="AW380" s="56"/>
      <c r="AX380" s="56"/>
      <c r="AY380" s="56"/>
      <c r="AZ380" s="56">
        <f t="shared" si="309"/>
        <v>3.6401625263829045E-3</v>
      </c>
      <c r="BA380" s="56">
        <f t="shared" si="310"/>
        <v>1.520969035645587E-2</v>
      </c>
      <c r="BB380" s="56">
        <f t="shared" si="311"/>
        <v>1.1267375503115942</v>
      </c>
      <c r="BC380" s="56">
        <f t="shared" si="312"/>
        <v>0.88721868043323338</v>
      </c>
      <c r="BD380" s="56">
        <f t="shared" si="313"/>
        <v>0.20380773621483583</v>
      </c>
      <c r="BE380" s="56">
        <f t="shared" si="314"/>
        <v>1.0144664152339755</v>
      </c>
      <c r="BF380" s="56">
        <f t="shared" si="315"/>
        <v>0.55573184704340473</v>
      </c>
      <c r="BG380" s="56">
        <f t="shared" si="325"/>
        <v>19.670297493826215</v>
      </c>
      <c r="BH380" s="56">
        <f t="shared" si="325"/>
        <v>19.670294365940588</v>
      </c>
      <c r="BI380" s="56">
        <f t="shared" si="325"/>
        <v>19.670275247436575</v>
      </c>
      <c r="BJ380" s="56">
        <f t="shared" si="325"/>
        <v>19.670158398365857</v>
      </c>
      <c r="BK380" s="56">
        <f t="shared" si="325"/>
        <v>19.669444554661197</v>
      </c>
      <c r="BL380" s="56">
        <f t="shared" si="325"/>
        <v>19.665095393680794</v>
      </c>
      <c r="BM380" s="56">
        <f t="shared" si="325"/>
        <v>19.639017203930734</v>
      </c>
      <c r="BN380" s="56">
        <f t="shared" si="317"/>
        <v>19.494701634762496</v>
      </c>
      <c r="BO380" s="56"/>
      <c r="BP380" s="56"/>
      <c r="BQ380" s="56"/>
      <c r="BR380" s="56"/>
      <c r="BS380" s="56"/>
      <c r="BT380" s="56"/>
      <c r="BU380" s="56"/>
      <c r="BV380" s="56"/>
      <c r="BW380" s="56"/>
      <c r="BX380" s="56"/>
      <c r="BY380" s="56"/>
      <c r="BZ380" s="56"/>
      <c r="CA380" s="56"/>
      <c r="CB380" s="56"/>
      <c r="CC380" s="56"/>
      <c r="CD380" s="56"/>
      <c r="CE380" s="56"/>
      <c r="CG380" s="56"/>
      <c r="CH380" s="56"/>
      <c r="CI380" s="56"/>
      <c r="CJ380" s="56"/>
      <c r="CK380" s="56"/>
      <c r="CL380" s="56"/>
      <c r="CM380" s="56"/>
      <c r="CN380" s="56"/>
      <c r="CO380" s="56"/>
      <c r="CP380" s="56"/>
      <c r="CQ380" s="56"/>
      <c r="CR380" s="56"/>
      <c r="CS380" s="56"/>
      <c r="CT380" s="56"/>
      <c r="CU380" s="56"/>
      <c r="CV380" s="56"/>
    </row>
    <row r="381" spans="1:100" s="62" customFormat="1" ht="12.95" customHeight="1" x14ac:dyDescent="0.2">
      <c r="A381" s="158" t="s">
        <v>305</v>
      </c>
      <c r="B381" s="157" t="s">
        <v>131</v>
      </c>
      <c r="C381" s="156">
        <v>58869.626100000001</v>
      </c>
      <c r="D381" s="156">
        <v>2.9999999999999997E-4</v>
      </c>
      <c r="E381" s="62">
        <f t="shared" si="289"/>
        <v>6205.0329757284371</v>
      </c>
      <c r="F381" s="73">
        <f t="shared" si="290"/>
        <v>6205</v>
      </c>
      <c r="G381" s="62">
        <f t="shared" si="291"/>
        <v>8.7331000009726267E-2</v>
      </c>
      <c r="K381" s="62">
        <f t="shared" si="326"/>
        <v>8.7331000009726267E-2</v>
      </c>
      <c r="O381" s="62">
        <f t="shared" ca="1" si="327"/>
        <v>8.5139545030027824E-2</v>
      </c>
      <c r="P381" s="136"/>
      <c r="Q381" s="137">
        <f t="shared" si="292"/>
        <v>43851.126100000001</v>
      </c>
      <c r="S381" s="63">
        <v>1</v>
      </c>
      <c r="Y381" s="73">
        <f t="shared" si="293"/>
        <v>0.14871880494658013</v>
      </c>
      <c r="Z381" s="56">
        <f t="shared" si="294"/>
        <v>6205</v>
      </c>
      <c r="AA381" s="56">
        <f t="shared" si="295"/>
        <v>0.13305652777990085</v>
      </c>
      <c r="AB381" s="56">
        <f t="shared" si="296"/>
        <v>5.2768112914427297E-2</v>
      </c>
      <c r="AC381" s="56">
        <f t="shared" si="297"/>
        <v>8.7331000009726267E-2</v>
      </c>
      <c r="AD381" s="56">
        <f t="shared" si="298"/>
        <v>-4.5725527770174579E-2</v>
      </c>
      <c r="AE381" s="140">
        <f t="shared" si="299"/>
        <v>2.0908238898610064E-3</v>
      </c>
      <c r="AF381" s="56">
        <f t="shared" si="300"/>
        <v>8.7331000009726267E-2</v>
      </c>
      <c r="AG381" s="69"/>
      <c r="AH381" s="56">
        <f t="shared" si="301"/>
        <v>3.4562887095298971E-2</v>
      </c>
      <c r="AI381" s="56">
        <f t="shared" si="302"/>
        <v>0.72167483903475627</v>
      </c>
      <c r="AJ381" s="56">
        <f t="shared" si="303"/>
        <v>0.97078499358478443</v>
      </c>
      <c r="AK381" s="56">
        <f t="shared" si="304"/>
        <v>0.10947218885457299</v>
      </c>
      <c r="AL381" s="56">
        <f t="shared" si="305"/>
        <v>2.7668539696524488</v>
      </c>
      <c r="AM381" s="56">
        <f t="shared" si="306"/>
        <v>5.2744493039075433</v>
      </c>
      <c r="AN381" s="56">
        <f t="shared" ref="AN381:AT385" si="328">$AU381+$AB$7*SIN(AO381)</f>
        <v>8.919581965341818</v>
      </c>
      <c r="AO381" s="56">
        <f t="shared" si="328"/>
        <v>8.9195253925177695</v>
      </c>
      <c r="AP381" s="56">
        <f t="shared" si="328"/>
        <v>8.919741544903836</v>
      </c>
      <c r="AQ381" s="56">
        <f t="shared" si="328"/>
        <v>8.9189155345702336</v>
      </c>
      <c r="AR381" s="56">
        <f t="shared" si="328"/>
        <v>8.9220700428043429</v>
      </c>
      <c r="AS381" s="56">
        <f t="shared" si="328"/>
        <v>8.9099931501070593</v>
      </c>
      <c r="AT381" s="56">
        <f t="shared" si="328"/>
        <v>8.9558082570708368</v>
      </c>
      <c r="AU381" s="56">
        <f t="shared" si="308"/>
        <v>8.7748185625889583</v>
      </c>
      <c r="AV381" s="56"/>
      <c r="AW381" s="56"/>
      <c r="AX381" s="56"/>
      <c r="AY381" s="56"/>
      <c r="AZ381" s="56">
        <f t="shared" si="309"/>
        <v>3.7684625949652197E-3</v>
      </c>
      <c r="BA381" s="56">
        <f t="shared" si="310"/>
        <v>1.5662277166679287E-2</v>
      </c>
      <c r="BB381" s="56">
        <f t="shared" si="311"/>
        <v>1.1175625691214905</v>
      </c>
      <c r="BC381" s="56">
        <f t="shared" si="312"/>
        <v>0.90682951668977285</v>
      </c>
      <c r="BD381" s="56">
        <f t="shared" si="313"/>
        <v>0.20923441959093339</v>
      </c>
      <c r="BE381" s="56">
        <f t="shared" si="314"/>
        <v>1.0588854773134522</v>
      </c>
      <c r="BF381" s="56">
        <f t="shared" si="315"/>
        <v>0.58516868839210345</v>
      </c>
      <c r="BG381" s="56">
        <f t="shared" ref="BG381:BM385" si="329">$BN381+$BB$7*SIN(BH381)</f>
        <v>19.708723985123591</v>
      </c>
      <c r="BH381" s="56">
        <f t="shared" si="329"/>
        <v>19.708721432863008</v>
      </c>
      <c r="BI381" s="56">
        <f t="shared" si="329"/>
        <v>19.708705149272642</v>
      </c>
      <c r="BJ381" s="56">
        <f t="shared" si="329"/>
        <v>19.708601266132671</v>
      </c>
      <c r="BK381" s="56">
        <f t="shared" si="329"/>
        <v>19.707938825270368</v>
      </c>
      <c r="BL381" s="56">
        <f t="shared" si="329"/>
        <v>19.703726459107809</v>
      </c>
      <c r="BM381" s="56">
        <f t="shared" si="329"/>
        <v>19.677400213233515</v>
      </c>
      <c r="BN381" s="56">
        <f t="shared" si="317"/>
        <v>19.526972501745252</v>
      </c>
      <c r="BO381" s="56"/>
      <c r="BP381" s="56"/>
      <c r="BQ381" s="56"/>
      <c r="BR381" s="56"/>
      <c r="BS381" s="56"/>
      <c r="BT381" s="56"/>
      <c r="BU381" s="56"/>
      <c r="BV381" s="56"/>
      <c r="BW381" s="56"/>
      <c r="BX381" s="56"/>
      <c r="BY381" s="56"/>
      <c r="BZ381" s="56"/>
      <c r="CA381" s="56"/>
      <c r="CB381" s="56"/>
      <c r="CC381" s="56"/>
      <c r="CD381" s="56"/>
      <c r="CE381" s="56"/>
      <c r="CG381" s="56"/>
      <c r="CH381" s="56"/>
      <c r="CI381" s="56"/>
      <c r="CJ381" s="56"/>
      <c r="CK381" s="56"/>
      <c r="CL381" s="56"/>
      <c r="CM381" s="56"/>
      <c r="CN381" s="56"/>
      <c r="CO381" s="56"/>
      <c r="CP381" s="56"/>
      <c r="CQ381" s="56"/>
      <c r="CR381" s="56"/>
      <c r="CS381" s="56"/>
      <c r="CT381" s="56"/>
      <c r="CU381" s="56"/>
      <c r="CV381" s="56"/>
    </row>
    <row r="382" spans="1:100" s="62" customFormat="1" ht="12.95" customHeight="1" x14ac:dyDescent="0.2">
      <c r="A382" s="159" t="s">
        <v>1432</v>
      </c>
      <c r="B382" s="160" t="s">
        <v>131</v>
      </c>
      <c r="C382" s="161">
        <v>59131.810700000002</v>
      </c>
      <c r="D382" s="161">
        <v>1E-4</v>
      </c>
      <c r="E382" s="62">
        <f t="shared" si="289"/>
        <v>6304.0325081905994</v>
      </c>
      <c r="F382" s="73">
        <f t="shared" si="290"/>
        <v>6304</v>
      </c>
      <c r="G382" s="62">
        <f t="shared" si="291"/>
        <v>8.6092800003825687E-2</v>
      </c>
      <c r="K382" s="62">
        <f t="shared" si="326"/>
        <v>8.6092800003825687E-2</v>
      </c>
      <c r="O382" s="62">
        <f t="shared" ca="1" si="327"/>
        <v>8.4122681030567387E-2</v>
      </c>
      <c r="P382" s="136"/>
      <c r="Q382" s="137">
        <f t="shared" si="292"/>
        <v>44113.310700000002</v>
      </c>
      <c r="S382" s="63">
        <v>1</v>
      </c>
      <c r="Y382" s="73">
        <f t="shared" si="293"/>
        <v>0.15248348438579493</v>
      </c>
      <c r="Z382" s="56">
        <f t="shared" si="294"/>
        <v>6304</v>
      </c>
      <c r="AA382" s="56">
        <f t="shared" si="295"/>
        <v>0.13471322613332687</v>
      </c>
      <c r="AB382" s="56">
        <f t="shared" si="296"/>
        <v>5.1720346141985341E-2</v>
      </c>
      <c r="AC382" s="56">
        <f t="shared" si="297"/>
        <v>8.6092800003825687E-2</v>
      </c>
      <c r="AD382" s="56">
        <f t="shared" si="298"/>
        <v>-4.8620426129501182E-2</v>
      </c>
      <c r="AE382" s="140">
        <f t="shared" si="299"/>
        <v>2.3639458370142813E-3</v>
      </c>
      <c r="AF382" s="56">
        <f t="shared" si="300"/>
        <v>8.6092800003825687E-2</v>
      </c>
      <c r="AG382" s="69"/>
      <c r="AH382" s="56">
        <f t="shared" si="301"/>
        <v>3.4372453861840346E-2</v>
      </c>
      <c r="AI382" s="56">
        <f t="shared" si="302"/>
        <v>0.71787753956513423</v>
      </c>
      <c r="AJ382" s="56">
        <f t="shared" si="303"/>
        <v>0.96141586823435954</v>
      </c>
      <c r="AK382" s="56">
        <f t="shared" si="304"/>
        <v>9.9277251559044141E-2</v>
      </c>
      <c r="AL382" s="56">
        <f t="shared" si="305"/>
        <v>2.8032313673680722</v>
      </c>
      <c r="AM382" s="56">
        <f t="shared" si="306"/>
        <v>5.854340250598046</v>
      </c>
      <c r="AN382" s="56">
        <f t="shared" si="328"/>
        <v>8.9678107072398063</v>
      </c>
      <c r="AO382" s="56">
        <f t="shared" si="328"/>
        <v>8.9677499655211896</v>
      </c>
      <c r="AP382" s="56">
        <f t="shared" si="328"/>
        <v>8.9679762759035135</v>
      </c>
      <c r="AQ382" s="56">
        <f t="shared" si="328"/>
        <v>8.9671329648655043</v>
      </c>
      <c r="AR382" s="56">
        <f t="shared" si="328"/>
        <v>8.9702736628106017</v>
      </c>
      <c r="AS382" s="56">
        <f t="shared" si="328"/>
        <v>8.9585520893334483</v>
      </c>
      <c r="AT382" s="56">
        <f t="shared" si="328"/>
        <v>9.0019663160413224</v>
      </c>
      <c r="AU382" s="56">
        <f t="shared" si="308"/>
        <v>8.8358316101299472</v>
      </c>
      <c r="AV382" s="56"/>
      <c r="AW382" s="56"/>
      <c r="AX382" s="56"/>
      <c r="AY382" s="56"/>
      <c r="AZ382" s="56">
        <f t="shared" si="309"/>
        <v>4.4077229727062543E-3</v>
      </c>
      <c r="BA382" s="56">
        <f t="shared" si="310"/>
        <v>1.7770258252468051E-2</v>
      </c>
      <c r="BB382" s="56">
        <f t="shared" si="311"/>
        <v>1.063453387360265</v>
      </c>
      <c r="BC382" s="56">
        <f t="shared" si="312"/>
        <v>0.9818612248302061</v>
      </c>
      <c r="BD382" s="56">
        <f t="shared" si="313"/>
        <v>0.23145986181735304</v>
      </c>
      <c r="BE382" s="56">
        <f t="shared" si="314"/>
        <v>1.3032258852879368</v>
      </c>
      <c r="BF382" s="56">
        <f t="shared" si="315"/>
        <v>0.76275260536986544</v>
      </c>
      <c r="BG382" s="56">
        <f t="shared" si="329"/>
        <v>19.926190806081276</v>
      </c>
      <c r="BH382" s="56">
        <f t="shared" si="329"/>
        <v>19.926190307701816</v>
      </c>
      <c r="BI382" s="56">
        <f t="shared" si="329"/>
        <v>19.926185929462633</v>
      </c>
      <c r="BJ382" s="56">
        <f t="shared" si="329"/>
        <v>19.926147468374865</v>
      </c>
      <c r="BK382" s="56">
        <f t="shared" si="329"/>
        <v>19.925809720945232</v>
      </c>
      <c r="BL382" s="56">
        <f t="shared" si="329"/>
        <v>19.922852811410685</v>
      </c>
      <c r="BM382" s="56">
        <f t="shared" si="329"/>
        <v>19.897619703837456</v>
      </c>
      <c r="BN382" s="56">
        <f t="shared" si="317"/>
        <v>19.714902844762481</v>
      </c>
      <c r="BO382" s="56"/>
      <c r="BP382" s="56"/>
      <c r="BQ382" s="56"/>
      <c r="BR382" s="56"/>
      <c r="BS382" s="56"/>
      <c r="BT382" s="56"/>
      <c r="BU382" s="56"/>
      <c r="BV382" s="56"/>
      <c r="BW382" s="56"/>
      <c r="BX382" s="56"/>
      <c r="BY382" s="56"/>
      <c r="BZ382" s="56"/>
      <c r="CA382" s="56"/>
      <c r="CB382" s="56"/>
      <c r="CC382" s="56"/>
      <c r="CD382" s="56"/>
      <c r="CE382" s="56"/>
      <c r="CG382" s="56"/>
      <c r="CH382" s="56"/>
      <c r="CI382" s="56"/>
      <c r="CJ382" s="56"/>
      <c r="CK382" s="56"/>
      <c r="CL382" s="56"/>
      <c r="CM382" s="56"/>
      <c r="CN382" s="56"/>
      <c r="CO382" s="56"/>
      <c r="CP382" s="56"/>
      <c r="CQ382" s="56"/>
      <c r="CR382" s="56"/>
      <c r="CS382" s="56"/>
      <c r="CT382" s="56"/>
      <c r="CU382" s="56"/>
      <c r="CV382" s="56"/>
    </row>
    <row r="383" spans="1:100" s="62" customFormat="1" ht="12.95" customHeight="1" x14ac:dyDescent="0.2">
      <c r="A383" s="159" t="s">
        <v>1432</v>
      </c>
      <c r="B383" s="160" t="s">
        <v>131</v>
      </c>
      <c r="C383" s="161">
        <v>59139.7592</v>
      </c>
      <c r="D383" s="161">
        <v>5.9999999999999995E-4</v>
      </c>
      <c r="E383" s="62">
        <f t="shared" si="289"/>
        <v>6307.0338201813693</v>
      </c>
      <c r="F383" s="73">
        <f t="shared" si="290"/>
        <v>6307</v>
      </c>
      <c r="G383" s="62">
        <f t="shared" si="291"/>
        <v>8.9567400005762465E-2</v>
      </c>
      <c r="K383" s="62">
        <f t="shared" si="326"/>
        <v>8.9567400005762465E-2</v>
      </c>
      <c r="O383" s="62">
        <f t="shared" ca="1" si="327"/>
        <v>8.4091866969977669E-2</v>
      </c>
      <c r="P383" s="136"/>
      <c r="Q383" s="137">
        <f t="shared" si="292"/>
        <v>44121.2592</v>
      </c>
      <c r="S383" s="63">
        <v>1</v>
      </c>
      <c r="Y383" s="73">
        <f t="shared" si="293"/>
        <v>0.15258262339419071</v>
      </c>
      <c r="Z383" s="56">
        <f t="shared" si="294"/>
        <v>6307</v>
      </c>
      <c r="AA383" s="56">
        <f t="shared" si="295"/>
        <v>0.13476244991014219</v>
      </c>
      <c r="AB383" s="56">
        <f t="shared" si="296"/>
        <v>5.520194856126677E-2</v>
      </c>
      <c r="AC383" s="56">
        <f t="shared" si="297"/>
        <v>8.9567400005762465E-2</v>
      </c>
      <c r="AD383" s="56">
        <f t="shared" si="298"/>
        <v>-4.5195049904379725E-2</v>
      </c>
      <c r="AE383" s="140">
        <f t="shared" si="299"/>
        <v>2.042592535859374E-3</v>
      </c>
      <c r="AF383" s="56">
        <f t="shared" si="300"/>
        <v>8.9567400005762465E-2</v>
      </c>
      <c r="AG383" s="69"/>
      <c r="AH383" s="56">
        <f t="shared" si="301"/>
        <v>3.4365451444495695E-2</v>
      </c>
      <c r="AI383" s="56">
        <f t="shared" si="302"/>
        <v>0.71776885470861129</v>
      </c>
      <c r="AJ383" s="56">
        <f t="shared" si="303"/>
        <v>0.96111365259395487</v>
      </c>
      <c r="AK383" s="56">
        <f t="shared" si="304"/>
        <v>9.8967853298185679E-2</v>
      </c>
      <c r="AL383" s="56">
        <f t="shared" si="305"/>
        <v>2.8043278367685383</v>
      </c>
      <c r="AM383" s="56">
        <f t="shared" si="306"/>
        <v>5.8737405657968251</v>
      </c>
      <c r="AN383" s="56">
        <f t="shared" si="328"/>
        <v>8.969268283109443</v>
      </c>
      <c r="AO383" s="56">
        <f t="shared" si="328"/>
        <v>8.9692074394624939</v>
      </c>
      <c r="AP383" s="56">
        <f t="shared" si="328"/>
        <v>8.9694339675260455</v>
      </c>
      <c r="AQ383" s="56">
        <f t="shared" si="328"/>
        <v>8.9685904493451218</v>
      </c>
      <c r="AR383" s="56">
        <f t="shared" si="328"/>
        <v>8.9717296786626726</v>
      </c>
      <c r="AS383" s="56">
        <f t="shared" si="328"/>
        <v>8.9600220678956521</v>
      </c>
      <c r="AT383" s="56">
        <f t="shared" si="328"/>
        <v>9.0033551086109931</v>
      </c>
      <c r="AU383" s="56">
        <f t="shared" si="308"/>
        <v>8.837680490358462</v>
      </c>
      <c r="AV383" s="56"/>
      <c r="AW383" s="56"/>
      <c r="AX383" s="56"/>
      <c r="AY383" s="56"/>
      <c r="AZ383" s="56">
        <f t="shared" si="309"/>
        <v>3.9709183786935135E-3</v>
      </c>
      <c r="BA383" s="56">
        <f t="shared" si="310"/>
        <v>1.7820173484048525E-2</v>
      </c>
      <c r="BB383" s="56">
        <f t="shared" si="311"/>
        <v>1.0618248704043063</v>
      </c>
      <c r="BC383" s="56">
        <f t="shared" si="312"/>
        <v>0.98316968877606437</v>
      </c>
      <c r="BD383" s="56">
        <f t="shared" si="313"/>
        <v>0.23190016256891829</v>
      </c>
      <c r="BE383" s="56">
        <f t="shared" si="314"/>
        <v>1.3102550210139259</v>
      </c>
      <c r="BF383" s="56">
        <f t="shared" si="315"/>
        <v>0.76832688525063875</v>
      </c>
      <c r="BG383" s="56">
        <f t="shared" si="329"/>
        <v>19.932612265523602</v>
      </c>
      <c r="BH383" s="56">
        <f t="shared" si="329"/>
        <v>19.93261179793565</v>
      </c>
      <c r="BI383" s="56">
        <f t="shared" si="329"/>
        <v>19.932607640559272</v>
      </c>
      <c r="BJ383" s="56">
        <f t="shared" si="329"/>
        <v>19.932570678297129</v>
      </c>
      <c r="BK383" s="56">
        <f t="shared" si="329"/>
        <v>19.932242168606798</v>
      </c>
      <c r="BL383" s="56">
        <f t="shared" si="329"/>
        <v>19.929331349244972</v>
      </c>
      <c r="BM383" s="56">
        <f t="shared" si="329"/>
        <v>19.904197773456254</v>
      </c>
      <c r="BN383" s="56">
        <f t="shared" si="317"/>
        <v>19.72059770364179</v>
      </c>
      <c r="BO383" s="56"/>
      <c r="BP383" s="56"/>
      <c r="BQ383" s="56"/>
      <c r="BR383" s="56"/>
      <c r="BS383" s="56"/>
      <c r="BT383" s="56"/>
      <c r="BU383" s="56"/>
      <c r="BV383" s="56"/>
      <c r="BW383" s="56"/>
      <c r="BX383" s="56"/>
      <c r="BY383" s="56"/>
      <c r="BZ383" s="56"/>
      <c r="CA383" s="56"/>
      <c r="CB383" s="56"/>
      <c r="CC383" s="56"/>
      <c r="CD383" s="56"/>
      <c r="CE383" s="56"/>
      <c r="CG383" s="56"/>
      <c r="CH383" s="56"/>
      <c r="CI383" s="56"/>
      <c r="CJ383" s="56"/>
      <c r="CK383" s="56"/>
      <c r="CL383" s="56"/>
      <c r="CM383" s="56"/>
      <c r="CN383" s="56"/>
      <c r="CO383" s="56"/>
      <c r="CP383" s="56"/>
      <c r="CQ383" s="56"/>
      <c r="CR383" s="56"/>
      <c r="CS383" s="56"/>
      <c r="CT383" s="56"/>
      <c r="CU383" s="56"/>
      <c r="CV383" s="56"/>
    </row>
    <row r="384" spans="1:100" s="62" customFormat="1" ht="12.95" customHeight="1" x14ac:dyDescent="0.2">
      <c r="A384" s="159" t="s">
        <v>1432</v>
      </c>
      <c r="B384" s="160" t="s">
        <v>131</v>
      </c>
      <c r="C384" s="161">
        <v>59155.645700000001</v>
      </c>
      <c r="D384" s="161">
        <v>1E-4</v>
      </c>
      <c r="E384" s="62">
        <f t="shared" si="289"/>
        <v>6313.0324794178778</v>
      </c>
      <c r="F384" s="73">
        <f t="shared" si="290"/>
        <v>6313</v>
      </c>
      <c r="G384" s="62">
        <f t="shared" si="291"/>
        <v>8.6016600005677901E-2</v>
      </c>
      <c r="K384" s="62">
        <f t="shared" si="326"/>
        <v>8.6016600005677901E-2</v>
      </c>
      <c r="O384" s="62">
        <f t="shared" ca="1" si="327"/>
        <v>8.4030238848798247E-2</v>
      </c>
      <c r="P384" s="136"/>
      <c r="Q384" s="137">
        <f t="shared" si="292"/>
        <v>44137.145700000001</v>
      </c>
      <c r="S384" s="63">
        <v>1</v>
      </c>
      <c r="Y384" s="73">
        <f t="shared" si="293"/>
        <v>0.15277830292370248</v>
      </c>
      <c r="Z384" s="56">
        <f t="shared" si="294"/>
        <v>6313</v>
      </c>
      <c r="AA384" s="56">
        <f t="shared" si="295"/>
        <v>0.13486072626747608</v>
      </c>
      <c r="AB384" s="56">
        <f t="shared" si="296"/>
        <v>5.1665369152705032E-2</v>
      </c>
      <c r="AC384" s="56">
        <f t="shared" si="297"/>
        <v>8.6016600005677901E-2</v>
      </c>
      <c r="AD384" s="56">
        <f t="shared" si="298"/>
        <v>-4.8844126261798182E-2</v>
      </c>
      <c r="AE384" s="140">
        <f t="shared" si="299"/>
        <v>2.3857486702784829E-3</v>
      </c>
      <c r="AF384" s="56">
        <f t="shared" si="300"/>
        <v>8.6016600005677901E-2</v>
      </c>
      <c r="AG384" s="69"/>
      <c r="AH384" s="56">
        <f t="shared" si="301"/>
        <v>3.4351230852972869E-2</v>
      </c>
      <c r="AI384" s="56">
        <f t="shared" si="302"/>
        <v>0.71755260080450223</v>
      </c>
      <c r="AJ384" s="56">
        <f t="shared" si="303"/>
        <v>0.96050603174873839</v>
      </c>
      <c r="AK384" s="56">
        <f t="shared" si="304"/>
        <v>9.8348980913069387E-2</v>
      </c>
      <c r="AL384" s="56">
        <f t="shared" si="305"/>
        <v>2.8065197817020624</v>
      </c>
      <c r="AM384" s="56">
        <f t="shared" si="306"/>
        <v>5.9129006028593603</v>
      </c>
      <c r="AN384" s="56">
        <f t="shared" si="328"/>
        <v>8.9721827736807835</v>
      </c>
      <c r="AO384" s="56">
        <f t="shared" si="328"/>
        <v>8.9721217308582446</v>
      </c>
      <c r="AP384" s="56">
        <f t="shared" si="328"/>
        <v>8.9723486774665666</v>
      </c>
      <c r="AQ384" s="56">
        <f t="shared" si="328"/>
        <v>8.9715048027852777</v>
      </c>
      <c r="AR384" s="56">
        <f t="shared" si="328"/>
        <v>8.9746409073954272</v>
      </c>
      <c r="AS384" s="56">
        <f t="shared" si="328"/>
        <v>8.962961781680324</v>
      </c>
      <c r="AT384" s="56">
        <f t="shared" si="328"/>
        <v>9.0061309963199783</v>
      </c>
      <c r="AU384" s="56">
        <f t="shared" si="308"/>
        <v>8.8413782508154917</v>
      </c>
      <c r="AV384" s="56"/>
      <c r="AW384" s="56"/>
      <c r="AX384" s="56"/>
      <c r="AY384" s="56"/>
      <c r="AZ384" s="56">
        <f t="shared" si="309"/>
        <v>4.4571249765145713E-3</v>
      </c>
      <c r="BA384" s="56">
        <f t="shared" si="310"/>
        <v>1.791757665622639E-2</v>
      </c>
      <c r="BB384" s="56">
        <f t="shared" si="311"/>
        <v>1.058573762236215</v>
      </c>
      <c r="BC384" s="56">
        <f t="shared" si="312"/>
        <v>0.98562993231202445</v>
      </c>
      <c r="BD384" s="56">
        <f t="shared" si="313"/>
        <v>0.23274259252980611</v>
      </c>
      <c r="BE384" s="56">
        <f t="shared" si="314"/>
        <v>1.3242488047454277</v>
      </c>
      <c r="BF384" s="56">
        <f t="shared" si="315"/>
        <v>0.7795145520713006</v>
      </c>
      <c r="BG384" s="56">
        <f t="shared" si="329"/>
        <v>19.945425690032462</v>
      </c>
      <c r="BH384" s="56">
        <f t="shared" si="329"/>
        <v>19.945425279693367</v>
      </c>
      <c r="BI384" s="56">
        <f t="shared" si="329"/>
        <v>19.94542154070561</v>
      </c>
      <c r="BJ384" s="56">
        <f t="shared" si="329"/>
        <v>19.945387472502901</v>
      </c>
      <c r="BK384" s="56">
        <f t="shared" si="329"/>
        <v>19.945077160192984</v>
      </c>
      <c r="BL384" s="56">
        <f t="shared" si="329"/>
        <v>19.942259225178333</v>
      </c>
      <c r="BM384" s="56">
        <f t="shared" si="329"/>
        <v>19.917336021059899</v>
      </c>
      <c r="BN384" s="56">
        <f t="shared" si="317"/>
        <v>19.731987421400408</v>
      </c>
      <c r="BO384" s="56"/>
      <c r="BP384" s="56"/>
      <c r="BQ384" s="56"/>
      <c r="BR384" s="56"/>
      <c r="BS384" s="56"/>
      <c r="BT384" s="56"/>
      <c r="BU384" s="56"/>
      <c r="BV384" s="56"/>
      <c r="BW384" s="56"/>
      <c r="BX384" s="56"/>
      <c r="BY384" s="56"/>
      <c r="BZ384" s="56"/>
      <c r="CA384" s="56"/>
      <c r="CB384" s="56"/>
      <c r="CC384" s="56"/>
      <c r="CD384" s="56"/>
      <c r="CE384" s="56"/>
      <c r="CG384" s="56"/>
      <c r="CH384" s="56"/>
      <c r="CI384" s="56"/>
      <c r="CJ384" s="56"/>
      <c r="CK384" s="56"/>
      <c r="CL384" s="56"/>
      <c r="CM384" s="56"/>
      <c r="CN384" s="56"/>
      <c r="CO384" s="56"/>
      <c r="CP384" s="56"/>
      <c r="CQ384" s="56"/>
      <c r="CR384" s="56"/>
      <c r="CS384" s="56"/>
      <c r="CT384" s="56"/>
      <c r="CU384" s="56"/>
      <c r="CV384" s="56"/>
    </row>
    <row r="385" spans="1:100" s="62" customFormat="1" ht="12.95" customHeight="1" x14ac:dyDescent="0.2">
      <c r="A385" s="52" t="s">
        <v>1433</v>
      </c>
      <c r="B385" s="53" t="s">
        <v>131</v>
      </c>
      <c r="C385" s="166">
        <v>59587.321400000001</v>
      </c>
      <c r="D385" s="52">
        <v>1E-4</v>
      </c>
      <c r="E385" s="62">
        <f t="shared" si="289"/>
        <v>6476.0309639790476</v>
      </c>
      <c r="F385" s="73">
        <f t="shared" si="290"/>
        <v>6476</v>
      </c>
      <c r="G385" s="62">
        <f t="shared" si="291"/>
        <v>8.2003200004692189E-2</v>
      </c>
      <c r="K385" s="62">
        <f t="shared" si="326"/>
        <v>8.2003200004692189E-2</v>
      </c>
      <c r="O385" s="62">
        <f t="shared" ca="1" si="327"/>
        <v>8.2356008223423996E-2</v>
      </c>
      <c r="P385" s="136"/>
      <c r="Q385" s="137">
        <f t="shared" si="292"/>
        <v>44568.821400000001</v>
      </c>
      <c r="S385" s="63">
        <v>1</v>
      </c>
      <c r="Y385" s="73">
        <f t="shared" si="293"/>
        <v>0.15682590665772861</v>
      </c>
      <c r="Z385" s="56">
        <f t="shared" si="294"/>
        <v>6476</v>
      </c>
      <c r="AA385" s="56">
        <f t="shared" si="295"/>
        <v>0.13744453087982553</v>
      </c>
      <c r="AB385" s="56">
        <f t="shared" si="296"/>
        <v>4.8147063300145544E-2</v>
      </c>
      <c r="AC385" s="56">
        <f t="shared" si="297"/>
        <v>8.2003200004692189E-2</v>
      </c>
      <c r="AD385" s="56">
        <f t="shared" si="298"/>
        <v>-5.5441330875133338E-2</v>
      </c>
      <c r="AE385" s="140">
        <f t="shared" si="299"/>
        <v>3.073741169206013E-3</v>
      </c>
      <c r="AF385" s="56">
        <f t="shared" si="300"/>
        <v>8.2003200004692189E-2</v>
      </c>
      <c r="AG385" s="69"/>
      <c r="AH385" s="56">
        <f t="shared" si="301"/>
        <v>3.3856136704546645E-2</v>
      </c>
      <c r="AI385" s="56">
        <f t="shared" si="302"/>
        <v>0.71223872729440019</v>
      </c>
      <c r="AJ385" s="56">
        <f t="shared" si="303"/>
        <v>0.94240193259871063</v>
      </c>
      <c r="AK385" s="56">
        <f t="shared" si="304"/>
        <v>8.1501566180004176E-2</v>
      </c>
      <c r="AL385" s="56">
        <f t="shared" si="305"/>
        <v>2.8655946983239011</v>
      </c>
      <c r="AM385" s="56">
        <f t="shared" si="306"/>
        <v>7.2003723308273146</v>
      </c>
      <c r="AN385" s="56">
        <f t="shared" si="328"/>
        <v>9.0510442622565446</v>
      </c>
      <c r="AO385" s="56">
        <f t="shared" si="328"/>
        <v>9.050980459131333</v>
      </c>
      <c r="AP385" s="56">
        <f t="shared" si="328"/>
        <v>9.0512096036223646</v>
      </c>
      <c r="AQ385" s="56">
        <f t="shared" si="328"/>
        <v>9.0503865512123536</v>
      </c>
      <c r="AR385" s="56">
        <f t="shared" si="328"/>
        <v>9.0533415976145051</v>
      </c>
      <c r="AS385" s="56">
        <f t="shared" si="328"/>
        <v>9.0427158785102648</v>
      </c>
      <c r="AT385" s="56">
        <f t="shared" si="328"/>
        <v>9.0807235158177271</v>
      </c>
      <c r="AU385" s="56">
        <f t="shared" si="308"/>
        <v>8.9418340765647955</v>
      </c>
      <c r="AV385" s="56"/>
      <c r="AW385" s="56"/>
      <c r="AX385" s="56"/>
      <c r="AY385" s="56"/>
      <c r="AZ385" s="56">
        <f t="shared" si="309"/>
        <v>5.5984374308863409E-3</v>
      </c>
      <c r="BA385" s="56">
        <f t="shared" si="310"/>
        <v>1.9381375777903075E-2</v>
      </c>
      <c r="BB385" s="56">
        <f t="shared" si="311"/>
        <v>0.97537563050068643</v>
      </c>
      <c r="BC385" s="56">
        <f t="shared" si="312"/>
        <v>0.98391574283194694</v>
      </c>
      <c r="BD385" s="56">
        <f t="shared" si="313"/>
        <v>0.23873340869421955</v>
      </c>
      <c r="BE385" s="56">
        <f t="shared" si="314"/>
        <v>1.6735787402245323</v>
      </c>
      <c r="BF385" s="56">
        <f t="shared" si="315"/>
        <v>1.1084513514329966</v>
      </c>
      <c r="BG385" s="56">
        <f t="shared" si="329"/>
        <v>20.279014926369257</v>
      </c>
      <c r="BH385" s="56">
        <f t="shared" si="329"/>
        <v>20.279014925711447</v>
      </c>
      <c r="BI385" s="56">
        <f t="shared" si="329"/>
        <v>20.279014906254339</v>
      </c>
      <c r="BJ385" s="56">
        <f t="shared" si="329"/>
        <v>20.279014330739997</v>
      </c>
      <c r="BK385" s="56">
        <f t="shared" si="329"/>
        <v>20.278997308874697</v>
      </c>
      <c r="BL385" s="56">
        <f t="shared" si="329"/>
        <v>20.278494774204582</v>
      </c>
      <c r="BM385" s="56">
        <f t="shared" si="329"/>
        <v>20.264381467201993</v>
      </c>
      <c r="BN385" s="56">
        <f t="shared" si="317"/>
        <v>20.041408087176251</v>
      </c>
      <c r="BO385" s="56"/>
      <c r="BP385" s="56"/>
      <c r="BQ385" s="56"/>
      <c r="BR385" s="56"/>
      <c r="BS385" s="56"/>
      <c r="BT385" s="56"/>
      <c r="BU385" s="56"/>
      <c r="BV385" s="56"/>
      <c r="BW385" s="56"/>
      <c r="BX385" s="56"/>
      <c r="BY385" s="56"/>
      <c r="BZ385" s="56"/>
      <c r="CA385" s="56"/>
      <c r="CB385" s="56"/>
      <c r="CC385" s="56"/>
      <c r="CD385" s="56"/>
      <c r="CE385" s="56"/>
      <c r="CG385" s="56"/>
      <c r="CH385" s="56"/>
      <c r="CI385" s="56"/>
      <c r="CJ385" s="56"/>
      <c r="CK385" s="56"/>
      <c r="CL385" s="56"/>
      <c r="CM385" s="56"/>
      <c r="CN385" s="56"/>
      <c r="CO385" s="56"/>
      <c r="CP385" s="56"/>
      <c r="CQ385" s="56"/>
      <c r="CR385" s="56"/>
      <c r="CS385" s="56"/>
      <c r="CT385" s="56"/>
      <c r="CU385" s="56"/>
      <c r="CV385" s="56"/>
    </row>
    <row r="386" spans="1:100" s="62" customFormat="1" ht="12.95" customHeight="1" x14ac:dyDescent="0.2">
      <c r="A386" s="54" t="s">
        <v>1437</v>
      </c>
      <c r="B386" s="55" t="s">
        <v>131</v>
      </c>
      <c r="C386" s="166">
        <v>59886.5815</v>
      </c>
      <c r="D386" s="52">
        <v>1E-4</v>
      </c>
      <c r="E386" s="62">
        <f t="shared" ref="E386:E387" si="330">(C386-C$7)/C$8</f>
        <v>6589.0300111564165</v>
      </c>
      <c r="F386" s="73">
        <f t="shared" si="290"/>
        <v>6589</v>
      </c>
      <c r="G386" s="62">
        <f t="shared" ref="G386:G387" si="331">C386-(C$7+F386*C$8)</f>
        <v>7.9479800006083678E-2</v>
      </c>
      <c r="K386" s="62">
        <f t="shared" ref="K386:K387" si="332">G386</f>
        <v>7.9479800006083678E-2</v>
      </c>
      <c r="O386" s="62">
        <f t="shared" ref="O386:O387" ca="1" si="333">+C$11+C$12*F386</f>
        <v>8.1195345274544917E-2</v>
      </c>
      <c r="P386" s="136"/>
      <c r="Q386" s="137">
        <f t="shared" ref="Q386:Q387" si="334">C386-15018.5</f>
        <v>44868.0815</v>
      </c>
      <c r="S386" s="63">
        <v>1</v>
      </c>
      <c r="Y386" s="73">
        <f t="shared" ref="Y386:Y387" si="335">AA386+BA386</f>
        <v>0.15832985490829662</v>
      </c>
      <c r="Z386" s="56">
        <f t="shared" ref="Z386:Z387" si="336">F386</f>
        <v>6589</v>
      </c>
      <c r="AA386" s="56">
        <f t="shared" ref="AA386:AA387" si="337">AB$3+AB$4*Z386+AB$5*Z386^2+AH386</f>
        <v>0.13914074042491903</v>
      </c>
      <c r="AB386" s="56">
        <f t="shared" ref="AB386:AB387" si="338">IF(S386&lt;&gt;0,G386-AH386,-9999)</f>
        <v>4.6087641230213305E-2</v>
      </c>
      <c r="AC386" s="56">
        <f t="shared" ref="AC386:AC387" si="339">+G386-P386</f>
        <v>7.9479800006083678E-2</v>
      </c>
      <c r="AD386" s="56">
        <f t="shared" ref="AD386:AD387" si="340">G386-AA386</f>
        <v>-5.9660940418835351E-2</v>
      </c>
      <c r="AE386" s="140">
        <f t="shared" ref="AE386:AE387" si="341">+(G386-AA386)^2*S386</f>
        <v>3.5594278116598218E-3</v>
      </c>
      <c r="AF386" s="56">
        <f t="shared" ref="AF386:AF387" si="342">IF(S386&lt;&gt;0,G386-P386,-9999)</f>
        <v>7.9479800006083678E-2</v>
      </c>
      <c r="AG386" s="69"/>
      <c r="AH386" s="56">
        <f t="shared" ref="AH386:AH387" si="343">$AB$6*($AB$11/AI386*AJ386+$AB$12)</f>
        <v>3.3392158775870373E-2</v>
      </c>
      <c r="AI386" s="56">
        <f t="shared" ref="AI386:AI387" si="344">1+$AB$7*COS(AL386)</f>
        <v>0.70917617907828123</v>
      </c>
      <c r="AJ386" s="56">
        <f t="shared" ref="AJ386:AJ387" si="345">SIN(AL386+RADIANS($AB$9))</f>
        <v>0.92809375234611402</v>
      </c>
      <c r="AK386" s="56">
        <f t="shared" si="304"/>
        <v>6.9789401368919965E-2</v>
      </c>
      <c r="AL386" s="56">
        <f t="shared" si="305"/>
        <v>2.9060747091978492</v>
      </c>
      <c r="AM386" s="56">
        <f t="shared" si="306"/>
        <v>8.4526326159378762</v>
      </c>
      <c r="AN386" s="56">
        <f t="shared" ref="AN386:AT386" si="346">$AU386+$AB$7*SIN(AO386)</f>
        <v>9.1053976592391628</v>
      </c>
      <c r="AO386" s="56">
        <f t="shared" si="346"/>
        <v>9.1053353265213062</v>
      </c>
      <c r="AP386" s="56">
        <f t="shared" si="346"/>
        <v>9.1055548385611758</v>
      </c>
      <c r="AQ386" s="56">
        <f t="shared" si="346"/>
        <v>9.1047817301399956</v>
      </c>
      <c r="AR386" s="56">
        <f t="shared" si="346"/>
        <v>9.1075036965222136</v>
      </c>
      <c r="AS386" s="56">
        <f t="shared" si="346"/>
        <v>9.0979092091282752</v>
      </c>
      <c r="AT386" s="56">
        <f t="shared" si="346"/>
        <v>9.1315967118673864</v>
      </c>
      <c r="AU386" s="56">
        <f t="shared" ref="AU386:AU387" si="347">RADIANS($AB$9)+$AB$18*(F386-AB$15)</f>
        <v>9.0114752318388529</v>
      </c>
      <c r="AV386" s="56"/>
      <c r="AW386" s="56"/>
      <c r="AX386" s="56"/>
      <c r="AY386" s="56"/>
      <c r="AZ386" s="56">
        <f t="shared" ref="AZ386:AZ387" si="348">(AD386-BA386)^2*S386</f>
        <v>6.2173311580819958E-3</v>
      </c>
      <c r="BA386" s="56">
        <f t="shared" ref="BA386:BA387" si="349">$BB$6*($BB$11/BB386*BC386+$BB$12)</f>
        <v>1.9189114483377602E-2</v>
      </c>
      <c r="BB386" s="56">
        <f t="shared" ref="BB386:BB387" si="350">1+$BB$7*COS(BE386)</f>
        <v>0.92577613211118714</v>
      </c>
      <c r="BC386" s="56">
        <f t="shared" ref="BC386:BC387" si="351">SIN(BE386+RADIANS($BB$9))</f>
        <v>0.92443847434539428</v>
      </c>
      <c r="BD386" s="56">
        <f t="shared" si="313"/>
        <v>0.2282341285514155</v>
      </c>
      <c r="BE386" s="56">
        <f t="shared" si="314"/>
        <v>1.8852175454966311</v>
      </c>
      <c r="BF386" s="56">
        <f t="shared" si="315"/>
        <v>1.3767610912669703</v>
      </c>
      <c r="BG386" s="56">
        <f t="shared" ref="BG386:BM386" si="352">$BN386+$BB$7*SIN(BH386)</f>
        <v>20.495241740459875</v>
      </c>
      <c r="BH386" s="56">
        <f t="shared" si="352"/>
        <v>20.495241740464667</v>
      </c>
      <c r="BI386" s="56">
        <f t="shared" si="352"/>
        <v>20.495241740197784</v>
      </c>
      <c r="BJ386" s="56">
        <f t="shared" si="352"/>
        <v>20.49524175506048</v>
      </c>
      <c r="BK386" s="56">
        <f t="shared" si="352"/>
        <v>20.495240927358847</v>
      </c>
      <c r="BL386" s="56">
        <f t="shared" si="352"/>
        <v>20.495287008059563</v>
      </c>
      <c r="BM386" s="56">
        <f t="shared" si="352"/>
        <v>20.492676968009945</v>
      </c>
      <c r="BN386" s="56">
        <f t="shared" ref="BN386:BN387" si="353">RADIANS($BB$9)+$BB$18*(F386-BB$15)</f>
        <v>20.255914438296923</v>
      </c>
      <c r="BO386" s="56"/>
      <c r="BP386" s="56"/>
      <c r="BQ386" s="56"/>
      <c r="BR386" s="56"/>
      <c r="BS386" s="56"/>
      <c r="BT386" s="56"/>
      <c r="BU386" s="56"/>
      <c r="BV386" s="56"/>
      <c r="BW386" s="56"/>
      <c r="BX386" s="56"/>
      <c r="BY386" s="56"/>
      <c r="BZ386" s="56"/>
      <c r="CA386" s="56"/>
      <c r="CB386" s="56"/>
      <c r="CC386" s="56"/>
      <c r="CD386" s="56"/>
      <c r="CE386" s="56"/>
      <c r="CG386" s="56"/>
      <c r="CH386" s="56"/>
      <c r="CI386" s="56"/>
      <c r="CJ386" s="56"/>
      <c r="CK386" s="56"/>
      <c r="CL386" s="56"/>
      <c r="CM386" s="56"/>
      <c r="CN386" s="56"/>
      <c r="CO386" s="56"/>
      <c r="CP386" s="56"/>
      <c r="CQ386" s="56"/>
      <c r="CR386" s="56"/>
      <c r="CS386" s="56"/>
      <c r="CT386" s="56"/>
      <c r="CU386" s="56"/>
      <c r="CV386" s="56"/>
    </row>
    <row r="387" spans="1:100" s="62" customFormat="1" ht="12.95" customHeight="1" x14ac:dyDescent="0.2">
      <c r="A387" s="54" t="s">
        <v>1437</v>
      </c>
      <c r="B387" s="55" t="s">
        <v>131</v>
      </c>
      <c r="C387" s="166">
        <v>59976.624000000003</v>
      </c>
      <c r="D387" s="52">
        <v>1E-4</v>
      </c>
      <c r="E387" s="62">
        <f t="shared" si="330"/>
        <v>6623.0295877971676</v>
      </c>
      <c r="F387" s="73">
        <f t="shared" si="290"/>
        <v>6623</v>
      </c>
      <c r="G387" s="62">
        <f t="shared" si="331"/>
        <v>7.8358600010687951E-2</v>
      </c>
      <c r="K387" s="62">
        <f t="shared" si="332"/>
        <v>7.8358600010687951E-2</v>
      </c>
      <c r="O387" s="62">
        <f t="shared" ca="1" si="333"/>
        <v>8.0846119254528198E-2</v>
      </c>
      <c r="P387" s="136"/>
      <c r="Q387" s="137">
        <f t="shared" si="334"/>
        <v>44958.124000000003</v>
      </c>
      <c r="S387" s="63">
        <v>1</v>
      </c>
      <c r="Y387" s="73">
        <f t="shared" si="335"/>
        <v>0.15860005607168731</v>
      </c>
      <c r="Z387" s="56">
        <f t="shared" si="336"/>
        <v>6623</v>
      </c>
      <c r="AA387" s="56">
        <f t="shared" si="337"/>
        <v>0.13963629612313203</v>
      </c>
      <c r="AB387" s="56">
        <f t="shared" si="338"/>
        <v>4.512497777431166E-2</v>
      </c>
      <c r="AC387" s="56">
        <f t="shared" si="339"/>
        <v>7.8358600010687951E-2</v>
      </c>
      <c r="AD387" s="56">
        <f t="shared" si="340"/>
        <v>-6.1277696112444074E-2</v>
      </c>
      <c r="AE387" s="140">
        <f t="shared" si="341"/>
        <v>3.7549560408490436E-3</v>
      </c>
      <c r="AF387" s="56">
        <f t="shared" si="342"/>
        <v>7.8358600010687951E-2</v>
      </c>
      <c r="AG387" s="69"/>
      <c r="AH387" s="56">
        <f t="shared" si="343"/>
        <v>3.3233622236376291E-2</v>
      </c>
      <c r="AI387" s="56">
        <f t="shared" si="344"/>
        <v>0.70835207778518994</v>
      </c>
      <c r="AJ387" s="56">
        <f t="shared" si="345"/>
        <v>0.92351497346747835</v>
      </c>
      <c r="AK387" s="56">
        <f t="shared" si="304"/>
        <v>6.6261186427080121E-2</v>
      </c>
      <c r="AL387" s="56">
        <f t="shared" si="305"/>
        <v>2.9181891914299554</v>
      </c>
      <c r="AM387" s="56">
        <f t="shared" si="306"/>
        <v>8.9151478173560275</v>
      </c>
      <c r="AN387" s="56">
        <f t="shared" ref="AN387:AT387" si="354">$AU387+$AB$7*SIN(AO387)</f>
        <v>9.1217077915541935</v>
      </c>
      <c r="AO387" s="56">
        <f t="shared" si="354"/>
        <v>9.121646487511418</v>
      </c>
      <c r="AP387" s="56">
        <f t="shared" si="354"/>
        <v>9.1218612474713527</v>
      </c>
      <c r="AQ387" s="56">
        <f t="shared" si="354"/>
        <v>9.1211088383678245</v>
      </c>
      <c r="AR387" s="56">
        <f t="shared" si="354"/>
        <v>9.1237441206572019</v>
      </c>
      <c r="AS387" s="56">
        <f t="shared" si="354"/>
        <v>9.1145045544535019</v>
      </c>
      <c r="AT387" s="56">
        <f t="shared" si="354"/>
        <v>9.1467854945806639</v>
      </c>
      <c r="AU387" s="56">
        <f t="shared" si="347"/>
        <v>9.0324292077620214</v>
      </c>
      <c r="AV387" s="56"/>
      <c r="AW387" s="56"/>
      <c r="AX387" s="56"/>
      <c r="AY387" s="56"/>
      <c r="AZ387" s="56">
        <f t="shared" si="348"/>
        <v>6.4386912707892936E-3</v>
      </c>
      <c r="BA387" s="56">
        <f t="shared" si="349"/>
        <v>1.89637599485553E-2</v>
      </c>
      <c r="BB387" s="56">
        <f t="shared" si="350"/>
        <v>0.91231718374670712</v>
      </c>
      <c r="BC387" s="56">
        <f t="shared" si="351"/>
        <v>0.9000909288052471</v>
      </c>
      <c r="BD387" s="56">
        <f t="shared" si="313"/>
        <v>0.22340931881613904</v>
      </c>
      <c r="BE387" s="56">
        <f t="shared" si="314"/>
        <v>1.9447997958393237</v>
      </c>
      <c r="BF387" s="56">
        <f t="shared" si="315"/>
        <v>1.4667374574601726</v>
      </c>
      <c r="BG387" s="56">
        <f t="shared" ref="BG387:BM387" si="355">$BN387+$BB$7*SIN(BH387)</f>
        <v>20.558180193567349</v>
      </c>
      <c r="BH387" s="56">
        <f t="shared" si="355"/>
        <v>20.558180193523718</v>
      </c>
      <c r="BI387" s="56">
        <f t="shared" si="355"/>
        <v>20.558180194846905</v>
      </c>
      <c r="BJ387" s="56">
        <f t="shared" si="355"/>
        <v>20.558180154718752</v>
      </c>
      <c r="BK387" s="56">
        <f t="shared" si="355"/>
        <v>20.558181371674443</v>
      </c>
      <c r="BL387" s="56">
        <f t="shared" si="355"/>
        <v>20.558144460638932</v>
      </c>
      <c r="BM387" s="56">
        <f t="shared" si="355"/>
        <v>20.55925966065902</v>
      </c>
      <c r="BN387" s="56">
        <f t="shared" si="353"/>
        <v>20.320456172262436</v>
      </c>
      <c r="BO387" s="56"/>
      <c r="BP387" s="56"/>
      <c r="BQ387" s="56"/>
      <c r="BR387" s="56"/>
      <c r="BS387" s="56"/>
      <c r="BT387" s="56"/>
      <c r="BU387" s="56"/>
      <c r="BV387" s="56"/>
      <c r="BW387" s="56"/>
      <c r="BX387" s="56"/>
      <c r="BY387" s="56"/>
      <c r="BZ387" s="56"/>
      <c r="CA387" s="56"/>
      <c r="CB387" s="56"/>
      <c r="CC387" s="56"/>
      <c r="CD387" s="56"/>
      <c r="CE387" s="56"/>
      <c r="CG387" s="56"/>
      <c r="CH387" s="56"/>
      <c r="CI387" s="56"/>
      <c r="CJ387" s="56"/>
      <c r="CK387" s="56"/>
      <c r="CL387" s="56"/>
      <c r="CM387" s="56"/>
      <c r="CN387" s="56"/>
      <c r="CO387" s="56"/>
      <c r="CP387" s="56"/>
      <c r="CQ387" s="56"/>
      <c r="CR387" s="56"/>
      <c r="CS387" s="56"/>
      <c r="CT387" s="56"/>
      <c r="CU387" s="56"/>
      <c r="CV387" s="56"/>
    </row>
    <row r="388" spans="1:100" s="62" customFormat="1" ht="12.95" customHeight="1" x14ac:dyDescent="0.2">
      <c r="A388" s="162" t="s">
        <v>1438</v>
      </c>
      <c r="B388" s="163" t="s">
        <v>131</v>
      </c>
      <c r="C388" s="52">
        <v>60008.4041</v>
      </c>
      <c r="D388" s="52">
        <v>1E-4</v>
      </c>
      <c r="E388" s="62">
        <f t="shared" ref="E388" si="356">(C388-C$7)/C$8</f>
        <v>6635.0295871930139</v>
      </c>
      <c r="F388" s="73">
        <f t="shared" ref="F388" si="357">ROUND(2*E388,0)/2</f>
        <v>6635</v>
      </c>
      <c r="G388" s="62">
        <f t="shared" ref="G388" si="358">C388-(C$7+F388*C$8)</f>
        <v>7.8357000005780719E-2</v>
      </c>
      <c r="K388" s="62">
        <f t="shared" ref="K388" si="359">G388</f>
        <v>7.8357000005780719E-2</v>
      </c>
      <c r="O388" s="62">
        <f t="shared" ref="O388" ca="1" si="360">+C$11+C$12*F388</f>
        <v>8.0722863012169355E-2</v>
      </c>
      <c r="P388" s="136"/>
      <c r="Q388" s="137">
        <f t="shared" ref="Q388" si="361">C388-15018.5</f>
        <v>44989.9041</v>
      </c>
      <c r="S388" s="63">
        <v>1</v>
      </c>
      <c r="Y388" s="73">
        <f t="shared" ref="Y388" si="362">AA388+BA388</f>
        <v>0.15867682226784971</v>
      </c>
      <c r="Z388" s="56">
        <f t="shared" ref="Z388" si="363">F388</f>
        <v>6635</v>
      </c>
      <c r="AA388" s="56">
        <f t="shared" ref="AA388" si="364">AB$3+AB$4*Z388+AB$5*Z388^2+AH388</f>
        <v>0.13980958622031758</v>
      </c>
      <c r="AB388" s="56">
        <f t="shared" ref="AB388" si="365">IF(S388&lt;&gt;0,G388-AH388,-9999)</f>
        <v>4.5181399263825639E-2</v>
      </c>
      <c r="AC388" s="56">
        <f t="shared" ref="AC388" si="366">+G388-P388</f>
        <v>7.8357000005780719E-2</v>
      </c>
      <c r="AD388" s="56">
        <f t="shared" ref="AD388" si="367">G388-AA388</f>
        <v>-6.1452586214536864E-2</v>
      </c>
      <c r="AE388" s="140">
        <f t="shared" ref="AE388" si="368">+(G388-AA388)^2*S388</f>
        <v>3.7764203524550863E-3</v>
      </c>
      <c r="AF388" s="56">
        <f t="shared" ref="AF388" si="369">IF(S388&lt;&gt;0,G388-P388,-9999)</f>
        <v>7.8357000005780719E-2</v>
      </c>
      <c r="AG388" s="69"/>
      <c r="AH388" s="56">
        <f t="shared" ref="AH388" si="370">$AB$6*($AB$11/AI388*AJ388+$AB$12)</f>
        <v>3.317560074195508E-2</v>
      </c>
      <c r="AI388" s="56">
        <f t="shared" ref="AI388" si="371">1+$AB$7*COS(AL388)</f>
        <v>0.70807186281425327</v>
      </c>
      <c r="AJ388" s="56">
        <f t="shared" ref="AJ388" si="372">SIN(AL388+RADIANS($AB$9))</f>
        <v>0.92186910940518585</v>
      </c>
      <c r="AK388" s="56">
        <f t="shared" ref="AK388" si="373">$AB$7*SIN(AL388)</f>
        <v>6.5015521825176517E-2</v>
      </c>
      <c r="AL388" s="56">
        <f t="shared" ref="AL388" si="374">2*ATAN(AM388)</f>
        <v>2.9224582586406158</v>
      </c>
      <c r="AM388" s="56">
        <f t="shared" ref="AM388" si="375">SQRT((1+$AB$7)/(1-$AB$7))*TAN(AN388/2)</f>
        <v>9.0902675227453091</v>
      </c>
      <c r="AN388" s="56">
        <f t="shared" ref="AN388" si="376">$AU388+$AB$7*SIN(AO388)</f>
        <v>9.1274598346507574</v>
      </c>
      <c r="AO388" s="56">
        <f t="shared" ref="AO388" si="377">$AU388+$AB$7*SIN(AP388)</f>
        <v>9.1273989594011304</v>
      </c>
      <c r="AP388" s="56">
        <f t="shared" ref="AP388" si="378">$AU388+$AB$7*SIN(AQ388)</f>
        <v>9.1276118379334701</v>
      </c>
      <c r="AQ388" s="56">
        <f t="shared" ref="AQ388" si="379">$AU388+$AB$7*SIN(AR388)</f>
        <v>9.1268673487882666</v>
      </c>
      <c r="AR388" s="56">
        <f t="shared" ref="AR388" si="380">$AU388+$AB$7*SIN(AS388)</f>
        <v>9.1294702725265573</v>
      </c>
      <c r="AS388" s="56">
        <f t="shared" ref="AS388" si="381">$AU388+$AB$7*SIN(AT388)</f>
        <v>9.1203606531240506</v>
      </c>
      <c r="AT388" s="56">
        <f t="shared" ref="AT388" si="382">$AU388+$AB$7*SIN(AU388)</f>
        <v>9.152134122902952</v>
      </c>
      <c r="AU388" s="56">
        <f t="shared" ref="AU388" si="383">RADIANS($AB$9)+$AB$18*(F388-AB$15)</f>
        <v>9.0398247286760807</v>
      </c>
      <c r="AV388" s="56"/>
      <c r="AW388" s="56"/>
      <c r="AX388" s="56"/>
      <c r="AY388" s="56"/>
      <c r="AZ388" s="56">
        <f t="shared" ref="AZ388" si="384">(AD388-BA388)^2*S388</f>
        <v>6.4512738482103531E-3</v>
      </c>
      <c r="BA388" s="56">
        <f t="shared" ref="BA388" si="385">$BB$6*($BB$11/BB388*BC388+$BB$12)</f>
        <v>1.8867236047532134E-2</v>
      </c>
      <c r="BB388" s="56">
        <f t="shared" ref="BB388" si="386">1+$BB$7*COS(BE388)</f>
        <v>0.90772944358316932</v>
      </c>
      <c r="BC388" s="56">
        <f t="shared" ref="BC388" si="387">SIN(BE388+RADIANS($BB$9))</f>
        <v>0.89091602934354153</v>
      </c>
      <c r="BD388" s="56">
        <f t="shared" ref="BD388" si="388">$BB$7*SIN(BE388)</f>
        <v>0.22155393117371777</v>
      </c>
      <c r="BE388" s="56">
        <f t="shared" ref="BE388" si="389">2*ATAN(BF388)</f>
        <v>1.9654198250622639</v>
      </c>
      <c r="BF388" s="56">
        <f t="shared" ref="BF388" si="390">TAN(BG388/2)*SQRT((1+$BB$7)/(1-$BB$7))</f>
        <v>1.4997276494105687</v>
      </c>
      <c r="BG388" s="56">
        <f t="shared" ref="BG388" si="391">$BN388+$BB$7*SIN(BH388)</f>
        <v>20.580176858426473</v>
      </c>
      <c r="BH388" s="56">
        <f t="shared" ref="BH388" si="392">$BN388+$BB$7*SIN(BI388)</f>
        <v>20.580176858227148</v>
      </c>
      <c r="BI388" s="56">
        <f t="shared" ref="BI388" si="393">$BN388+$BB$7*SIN(BJ388)</f>
        <v>20.580176863445772</v>
      </c>
      <c r="BJ388" s="56">
        <f t="shared" ref="BJ388" si="394">$BN388+$BB$7*SIN(BK388)</f>
        <v>20.580176726813949</v>
      </c>
      <c r="BK388" s="56">
        <f t="shared" ref="BK388" si="395">$BN388+$BB$7*SIN(BL388)</f>
        <v>20.580180304012224</v>
      </c>
      <c r="BL388" s="56">
        <f t="shared" ref="BL388" si="396">$BN388+$BB$7*SIN(BM388)</f>
        <v>20.580086622141796</v>
      </c>
      <c r="BM388" s="56">
        <f t="shared" ref="BM388" si="397">$BN388+$BB$7*SIN(BN388)</f>
        <v>20.582522324224801</v>
      </c>
      <c r="BN388" s="56">
        <f t="shared" ref="BN388" si="398">RADIANS($BB$9)+$BB$18*(F388-BB$15)</f>
        <v>20.343235607779675</v>
      </c>
      <c r="BO388" s="56"/>
      <c r="BP388" s="56"/>
      <c r="BQ388" s="56"/>
      <c r="BR388" s="56"/>
      <c r="BS388" s="56"/>
      <c r="BT388" s="56"/>
      <c r="BU388" s="56"/>
      <c r="BV388" s="56"/>
      <c r="BW388" s="56"/>
      <c r="BX388" s="56"/>
      <c r="BY388" s="56"/>
      <c r="BZ388" s="56"/>
      <c r="CA388" s="56"/>
      <c r="CB388" s="56"/>
      <c r="CC388" s="56"/>
      <c r="CD388" s="56"/>
      <c r="CE388" s="56"/>
      <c r="CG388" s="56"/>
      <c r="CH388" s="56"/>
      <c r="CI388" s="56"/>
      <c r="CJ388" s="56"/>
      <c r="CK388" s="56"/>
      <c r="CL388" s="56"/>
      <c r="CM388" s="56"/>
      <c r="CN388" s="56"/>
      <c r="CO388" s="56"/>
      <c r="CP388" s="56"/>
      <c r="CQ388" s="56"/>
      <c r="CR388" s="56"/>
      <c r="CS388" s="56"/>
      <c r="CT388" s="56"/>
      <c r="CU388" s="56"/>
      <c r="CV388" s="56"/>
    </row>
    <row r="389" spans="1:100" s="62" customFormat="1" ht="12.95" customHeight="1" x14ac:dyDescent="0.2">
      <c r="A389" s="54" t="s">
        <v>1439</v>
      </c>
      <c r="B389" s="163" t="s">
        <v>131</v>
      </c>
      <c r="C389" s="182">
        <v>59155.645700000001</v>
      </c>
      <c r="D389" s="182">
        <v>2.0000000000000001E-4</v>
      </c>
      <c r="E389" s="62">
        <f t="shared" ref="E389:E391" si="399">(C389-C$7)/C$8</f>
        <v>6313.0324794178778</v>
      </c>
      <c r="F389" s="73">
        <f t="shared" ref="F389:F391" si="400">ROUND(2*E389,0)/2</f>
        <v>6313</v>
      </c>
      <c r="G389" s="62">
        <f t="shared" ref="G389:G391" si="401">C389-(C$7+F389*C$8)</f>
        <v>8.6016600005677901E-2</v>
      </c>
      <c r="K389" s="62">
        <f t="shared" ref="K389:K391" si="402">G389</f>
        <v>8.6016600005677901E-2</v>
      </c>
      <c r="O389" s="62">
        <f t="shared" ref="O389:O391" ca="1" si="403">+C$11+C$12*F389</f>
        <v>8.4030238848798247E-2</v>
      </c>
      <c r="P389" s="136"/>
      <c r="Q389" s="137">
        <f t="shared" ref="Q389:Q391" si="404">C389-15018.5</f>
        <v>44137.145700000001</v>
      </c>
      <c r="S389" s="63">
        <v>1</v>
      </c>
      <c r="Y389" s="73">
        <f t="shared" ref="Y389:Y391" si="405">AA389+BA389</f>
        <v>0.15277830292370248</v>
      </c>
      <c r="Z389" s="56">
        <f t="shared" ref="Z389:Z391" si="406">F389</f>
        <v>6313</v>
      </c>
      <c r="AA389" s="56">
        <f t="shared" ref="AA389:AA391" si="407">AB$3+AB$4*Z389+AB$5*Z389^2+AH389</f>
        <v>0.13486072626747608</v>
      </c>
      <c r="AB389" s="56">
        <f t="shared" ref="AB389:AB391" si="408">IF(S389&lt;&gt;0,G389-AH389,-9999)</f>
        <v>5.1665369152705032E-2</v>
      </c>
      <c r="AC389" s="56">
        <f t="shared" ref="AC389:AC391" si="409">+G389-P389</f>
        <v>8.6016600005677901E-2</v>
      </c>
      <c r="AD389" s="56">
        <f t="shared" ref="AD389:AD391" si="410">G389-AA389</f>
        <v>-4.8844126261798182E-2</v>
      </c>
      <c r="AE389" s="140">
        <f t="shared" ref="AE389:AE391" si="411">+(G389-AA389)^2*S389</f>
        <v>2.3857486702784829E-3</v>
      </c>
      <c r="AF389" s="56">
        <f t="shared" ref="AF389:AF391" si="412">IF(S389&lt;&gt;0,G389-P389,-9999)</f>
        <v>8.6016600005677901E-2</v>
      </c>
      <c r="AG389" s="69"/>
      <c r="AH389" s="56">
        <f t="shared" ref="AH389:AH391" si="413">$AB$6*($AB$11/AI389*AJ389+$AB$12)</f>
        <v>3.4351230852972869E-2</v>
      </c>
      <c r="AI389" s="56">
        <f t="shared" ref="AI389:AI391" si="414">1+$AB$7*COS(AL389)</f>
        <v>0.71755260080450223</v>
      </c>
      <c r="AJ389" s="56">
        <f t="shared" ref="AJ389:AJ391" si="415">SIN(AL389+RADIANS($AB$9))</f>
        <v>0.96050603174873839</v>
      </c>
      <c r="AK389" s="56">
        <f t="shared" ref="AK389:AK391" si="416">$AB$7*SIN(AL389)</f>
        <v>9.8348980913069387E-2</v>
      </c>
      <c r="AL389" s="56">
        <f t="shared" ref="AL389:AL391" si="417">2*ATAN(AM389)</f>
        <v>2.8065197817020624</v>
      </c>
      <c r="AM389" s="56">
        <f t="shared" ref="AM389:AM391" si="418">SQRT((1+$AB$7)/(1-$AB$7))*TAN(AN389/2)</f>
        <v>5.9129006028593603</v>
      </c>
      <c r="AN389" s="56">
        <f t="shared" ref="AN389:AN391" si="419">$AU389+$AB$7*SIN(AO389)</f>
        <v>8.9721827736807835</v>
      </c>
      <c r="AO389" s="56">
        <f t="shared" ref="AO389:AO391" si="420">$AU389+$AB$7*SIN(AP389)</f>
        <v>8.9721217308582446</v>
      </c>
      <c r="AP389" s="56">
        <f t="shared" ref="AP389:AP391" si="421">$AU389+$AB$7*SIN(AQ389)</f>
        <v>8.9723486774665666</v>
      </c>
      <c r="AQ389" s="56">
        <f t="shared" ref="AQ389:AQ391" si="422">$AU389+$AB$7*SIN(AR389)</f>
        <v>8.9715048027852777</v>
      </c>
      <c r="AR389" s="56">
        <f t="shared" ref="AR389:AR391" si="423">$AU389+$AB$7*SIN(AS389)</f>
        <v>8.9746409073954272</v>
      </c>
      <c r="AS389" s="56">
        <f t="shared" ref="AS389:AS391" si="424">$AU389+$AB$7*SIN(AT389)</f>
        <v>8.962961781680324</v>
      </c>
      <c r="AT389" s="56">
        <f t="shared" ref="AT389:AT391" si="425">$AU389+$AB$7*SIN(AU389)</f>
        <v>9.0061309963199783</v>
      </c>
      <c r="AU389" s="56">
        <f t="shared" ref="AU389:AU391" si="426">RADIANS($AB$9)+$AB$18*(F389-AB$15)</f>
        <v>8.8413782508154917</v>
      </c>
      <c r="AV389" s="56"/>
      <c r="AW389" s="56"/>
      <c r="AX389" s="56"/>
      <c r="AY389" s="56"/>
      <c r="AZ389" s="56">
        <f t="shared" ref="AZ389:AZ391" si="427">(AD389-BA389)^2*S389</f>
        <v>4.4571249765145713E-3</v>
      </c>
      <c r="BA389" s="56">
        <f t="shared" ref="BA389:BA391" si="428">$BB$6*($BB$11/BB389*BC389+$BB$12)</f>
        <v>1.791757665622639E-2</v>
      </c>
      <c r="BB389" s="56">
        <f t="shared" ref="BB389:BB391" si="429">1+$BB$7*COS(BE389)</f>
        <v>1.058573762236215</v>
      </c>
      <c r="BC389" s="56">
        <f t="shared" ref="BC389:BC391" si="430">SIN(BE389+RADIANS($BB$9))</f>
        <v>0.98562993231202445</v>
      </c>
      <c r="BD389" s="56">
        <f t="shared" ref="BD389:BD391" si="431">$BB$7*SIN(BE389)</f>
        <v>0.23274259252980611</v>
      </c>
      <c r="BE389" s="56">
        <f t="shared" ref="BE389:BE391" si="432">2*ATAN(BF389)</f>
        <v>1.3242488047454277</v>
      </c>
      <c r="BF389" s="56">
        <f t="shared" ref="BF389:BF391" si="433">TAN(BG389/2)*SQRT((1+$BB$7)/(1-$BB$7))</f>
        <v>0.7795145520713006</v>
      </c>
      <c r="BG389" s="56">
        <f t="shared" ref="BG389:BG391" si="434">$BN389+$BB$7*SIN(BH389)</f>
        <v>19.945425690032462</v>
      </c>
      <c r="BH389" s="56">
        <f t="shared" ref="BH389:BH391" si="435">$BN389+$BB$7*SIN(BI389)</f>
        <v>19.945425279693367</v>
      </c>
      <c r="BI389" s="56">
        <f t="shared" ref="BI389:BI391" si="436">$BN389+$BB$7*SIN(BJ389)</f>
        <v>19.94542154070561</v>
      </c>
      <c r="BJ389" s="56">
        <f t="shared" ref="BJ389:BJ391" si="437">$BN389+$BB$7*SIN(BK389)</f>
        <v>19.945387472502901</v>
      </c>
      <c r="BK389" s="56">
        <f t="shared" ref="BK389:BK391" si="438">$BN389+$BB$7*SIN(BL389)</f>
        <v>19.945077160192984</v>
      </c>
      <c r="BL389" s="56">
        <f t="shared" ref="BL389:BL391" si="439">$BN389+$BB$7*SIN(BM389)</f>
        <v>19.942259225178333</v>
      </c>
      <c r="BM389" s="56">
        <f t="shared" ref="BM389:BM391" si="440">$BN389+$BB$7*SIN(BN389)</f>
        <v>19.917336021059899</v>
      </c>
      <c r="BN389" s="56">
        <f t="shared" ref="BN389:BN391" si="441">RADIANS($BB$9)+$BB$18*(F389-BB$15)</f>
        <v>19.731987421400408</v>
      </c>
      <c r="BO389" s="56"/>
      <c r="BP389" s="56"/>
      <c r="BQ389" s="56"/>
      <c r="BR389" s="56"/>
      <c r="BS389" s="56"/>
      <c r="BT389" s="56"/>
      <c r="BU389" s="56"/>
      <c r="BV389" s="56"/>
      <c r="BW389" s="56"/>
      <c r="BX389" s="56"/>
      <c r="BY389" s="56"/>
      <c r="BZ389" s="56"/>
      <c r="CA389" s="56"/>
      <c r="CB389" s="56"/>
      <c r="CC389" s="56"/>
      <c r="CD389" s="56"/>
      <c r="CE389" s="56"/>
      <c r="CG389" s="56"/>
      <c r="CH389" s="56"/>
      <c r="CI389" s="56"/>
      <c r="CJ389" s="56"/>
      <c r="CK389" s="56"/>
      <c r="CL389" s="56"/>
      <c r="CM389" s="56"/>
      <c r="CN389" s="56"/>
      <c r="CO389" s="56"/>
      <c r="CP389" s="56"/>
      <c r="CQ389" s="56"/>
      <c r="CR389" s="56"/>
      <c r="CS389" s="56"/>
      <c r="CT389" s="56"/>
      <c r="CU389" s="56"/>
      <c r="CV389" s="56"/>
    </row>
    <row r="390" spans="1:100" s="62" customFormat="1" ht="12.95" customHeight="1" x14ac:dyDescent="0.2">
      <c r="A390" s="54" t="s">
        <v>1439</v>
      </c>
      <c r="B390" s="163" t="s">
        <v>131</v>
      </c>
      <c r="C390" s="182">
        <v>60201.732300000003</v>
      </c>
      <c r="D390" s="182">
        <v>2.9999999999999997E-4</v>
      </c>
      <c r="E390" s="62">
        <f t="shared" si="399"/>
        <v>6708.0293034683091</v>
      </c>
      <c r="F390" s="73">
        <f t="shared" si="400"/>
        <v>6708</v>
      </c>
      <c r="G390" s="62">
        <f t="shared" si="401"/>
        <v>7.7605600003153086E-2</v>
      </c>
      <c r="K390" s="62">
        <f t="shared" si="402"/>
        <v>7.7605600003153086E-2</v>
      </c>
      <c r="O390" s="62">
        <f t="shared" ca="1" si="403"/>
        <v>7.9973054204486402E-2</v>
      </c>
      <c r="P390" s="136"/>
      <c r="Q390" s="137">
        <f t="shared" si="404"/>
        <v>45183.232300000003</v>
      </c>
      <c r="S390" s="63">
        <v>1</v>
      </c>
      <c r="Y390" s="73">
        <f t="shared" si="405"/>
        <v>0.15894741783658112</v>
      </c>
      <c r="Z390" s="56">
        <f t="shared" si="406"/>
        <v>6708</v>
      </c>
      <c r="AA390" s="56">
        <f t="shared" si="407"/>
        <v>0.14084584572035319</v>
      </c>
      <c r="AB390" s="56">
        <f t="shared" si="408"/>
        <v>4.4806005612534144E-2</v>
      </c>
      <c r="AC390" s="56">
        <f t="shared" si="409"/>
        <v>7.7605600003153086E-2</v>
      </c>
      <c r="AD390" s="56">
        <f t="shared" si="410"/>
        <v>-6.3240245717200105E-2</v>
      </c>
      <c r="AE390" s="140">
        <f t="shared" si="411"/>
        <v>3.9993286783718465E-3</v>
      </c>
      <c r="AF390" s="56">
        <f t="shared" si="412"/>
        <v>7.7605600003153086E-2</v>
      </c>
      <c r="AG390" s="69"/>
      <c r="AH390" s="56">
        <f t="shared" si="413"/>
        <v>3.2799594390618941E-2</v>
      </c>
      <c r="AI390" s="56">
        <f t="shared" si="414"/>
        <v>0.70648603228241891</v>
      </c>
      <c r="AJ390" s="56">
        <f t="shared" si="415"/>
        <v>0.91152458033832551</v>
      </c>
      <c r="AK390" s="56">
        <f t="shared" si="416"/>
        <v>5.7433492960317967E-2</v>
      </c>
      <c r="AL390" s="56">
        <f t="shared" si="417"/>
        <v>2.9483587018796023</v>
      </c>
      <c r="AM390" s="56">
        <f t="shared" si="418"/>
        <v>10.317922287314312</v>
      </c>
      <c r="AN390" s="56">
        <f t="shared" si="419"/>
        <v>9.1624043338167098</v>
      </c>
      <c r="AO390" s="56">
        <f t="shared" si="420"/>
        <v>9.1623468043363978</v>
      </c>
      <c r="AP390" s="56">
        <f t="shared" si="421"/>
        <v>9.1625459728993555</v>
      </c>
      <c r="AQ390" s="56">
        <f t="shared" si="422"/>
        <v>9.1618564006982997</v>
      </c>
      <c r="AR390" s="56">
        <f t="shared" si="423"/>
        <v>9.1642433318690699</v>
      </c>
      <c r="AS390" s="56">
        <f t="shared" si="424"/>
        <v>9.1559744776861383</v>
      </c>
      <c r="AT390" s="56">
        <f t="shared" si="425"/>
        <v>9.1845433803127765</v>
      </c>
      <c r="AU390" s="56">
        <f t="shared" si="426"/>
        <v>9.08481414756994</v>
      </c>
      <c r="AV390" s="56"/>
      <c r="AW390" s="56"/>
      <c r="AX390" s="56"/>
      <c r="AY390" s="56"/>
      <c r="AZ390" s="56">
        <f t="shared" si="427"/>
        <v>6.6164913284465906E-3</v>
      </c>
      <c r="BA390" s="56">
        <f t="shared" si="428"/>
        <v>1.8101572116227923E-2</v>
      </c>
      <c r="BB390" s="56">
        <f t="shared" si="429"/>
        <v>0.88162299370874009</v>
      </c>
      <c r="BC390" s="56">
        <f t="shared" si="430"/>
        <v>0.82947888906970924</v>
      </c>
      <c r="BD390" s="56">
        <f t="shared" si="431"/>
        <v>0.20877472160565563</v>
      </c>
      <c r="BE390" s="56">
        <f t="shared" si="432"/>
        <v>2.0866039146915085</v>
      </c>
      <c r="BF390" s="56">
        <f t="shared" si="433"/>
        <v>1.7165727897277752</v>
      </c>
      <c r="BG390" s="56">
        <f t="shared" si="434"/>
        <v>20.711696571700987</v>
      </c>
      <c r="BH390" s="56">
        <f t="shared" si="435"/>
        <v>20.711696555380883</v>
      </c>
      <c r="BI390" s="56">
        <f t="shared" si="436"/>
        <v>20.71169679211803</v>
      </c>
      <c r="BJ390" s="56">
        <f t="shared" si="437"/>
        <v>20.711693358024014</v>
      </c>
      <c r="BK390" s="56">
        <f t="shared" si="438"/>
        <v>20.711743168921998</v>
      </c>
      <c r="BL390" s="56">
        <f t="shared" si="439"/>
        <v>20.711019858827932</v>
      </c>
      <c r="BM390" s="56">
        <f t="shared" si="440"/>
        <v>20.721357395714833</v>
      </c>
      <c r="BN390" s="56">
        <f t="shared" si="441"/>
        <v>20.481810507176217</v>
      </c>
      <c r="BO390" s="56"/>
      <c r="BP390" s="56"/>
      <c r="BQ390" s="56"/>
      <c r="BR390" s="56"/>
      <c r="BS390" s="56"/>
      <c r="BT390" s="56"/>
      <c r="BU390" s="56"/>
      <c r="BV390" s="56"/>
      <c r="BW390" s="56"/>
      <c r="BX390" s="56"/>
      <c r="BY390" s="56"/>
      <c r="BZ390" s="56"/>
      <c r="CA390" s="56"/>
      <c r="CB390" s="56"/>
      <c r="CC390" s="56"/>
      <c r="CD390" s="56"/>
      <c r="CE390" s="56"/>
      <c r="CG390" s="56"/>
      <c r="CH390" s="56"/>
      <c r="CI390" s="56"/>
      <c r="CJ390" s="56"/>
      <c r="CK390" s="56"/>
      <c r="CL390" s="56"/>
      <c r="CM390" s="56"/>
      <c r="CN390" s="56"/>
      <c r="CO390" s="56"/>
      <c r="CP390" s="56"/>
      <c r="CQ390" s="56"/>
      <c r="CR390" s="56"/>
      <c r="CS390" s="56"/>
      <c r="CT390" s="56"/>
      <c r="CU390" s="56"/>
      <c r="CV390" s="56"/>
    </row>
    <row r="391" spans="1:100" s="62" customFormat="1" ht="12.95" customHeight="1" x14ac:dyDescent="0.2">
      <c r="A391" s="54" t="s">
        <v>1439</v>
      </c>
      <c r="B391" s="163" t="s">
        <v>131</v>
      </c>
      <c r="C391" s="182">
        <v>60262.639199999998</v>
      </c>
      <c r="D391" s="182">
        <v>5.9999999999999995E-4</v>
      </c>
      <c r="E391" s="62">
        <f t="shared" si="399"/>
        <v>6731.0274300696392</v>
      </c>
      <c r="F391" s="73">
        <f t="shared" si="400"/>
        <v>6731</v>
      </c>
      <c r="G391" s="62">
        <f t="shared" si="401"/>
        <v>7.2644200001377612E-2</v>
      </c>
      <c r="K391" s="62">
        <f t="shared" si="402"/>
        <v>7.2644200001377612E-2</v>
      </c>
      <c r="O391" s="62">
        <f t="shared" ca="1" si="403"/>
        <v>7.9736813073298635E-2</v>
      </c>
      <c r="P391" s="136"/>
      <c r="Q391" s="137">
        <f t="shared" si="404"/>
        <v>45244.139199999998</v>
      </c>
      <c r="S391" s="63">
        <v>1</v>
      </c>
      <c r="Y391" s="73">
        <f t="shared" si="405"/>
        <v>0.15896679189352109</v>
      </c>
      <c r="Z391" s="56">
        <f t="shared" si="406"/>
        <v>6731</v>
      </c>
      <c r="AA391" s="56">
        <f t="shared" si="407"/>
        <v>0.14116602470781936</v>
      </c>
      <c r="AB391" s="56">
        <f t="shared" si="408"/>
        <v>3.9971209127853027E-2</v>
      </c>
      <c r="AC391" s="56">
        <f t="shared" si="409"/>
        <v>7.2644200001377612E-2</v>
      </c>
      <c r="AD391" s="56">
        <f t="shared" si="410"/>
        <v>-6.8521824706441747E-2</v>
      </c>
      <c r="AE391" s="140">
        <f t="shared" si="411"/>
        <v>4.6952404611003305E-3</v>
      </c>
      <c r="AF391" s="56">
        <f t="shared" si="412"/>
        <v>7.2644200001377612E-2</v>
      </c>
      <c r="AG391" s="69"/>
      <c r="AH391" s="56">
        <f t="shared" si="413"/>
        <v>3.2672990873524585E-2</v>
      </c>
      <c r="AI391" s="56">
        <f t="shared" si="414"/>
        <v>0.70602840944485545</v>
      </c>
      <c r="AJ391" s="56">
        <f t="shared" si="415"/>
        <v>0.90814807099154105</v>
      </c>
      <c r="AK391" s="56">
        <f t="shared" si="416"/>
        <v>5.5043249408247868E-2</v>
      </c>
      <c r="AL391" s="56">
        <f t="shared" si="417"/>
        <v>2.9564958563324213</v>
      </c>
      <c r="AM391" s="56">
        <f t="shared" si="418"/>
        <v>10.774290149416094</v>
      </c>
      <c r="AN391" s="56">
        <f t="shared" si="419"/>
        <v>9.1733985125961102</v>
      </c>
      <c r="AO391" s="56">
        <f t="shared" si="420"/>
        <v>9.1733422971005876</v>
      </c>
      <c r="AP391" s="56">
        <f t="shared" si="421"/>
        <v>9.1735363555252274</v>
      </c>
      <c r="AQ391" s="56">
        <f t="shared" si="422"/>
        <v>9.172866416134779</v>
      </c>
      <c r="AR391" s="56">
        <f t="shared" si="423"/>
        <v>9.1751787317239728</v>
      </c>
      <c r="AS391" s="56">
        <f t="shared" si="424"/>
        <v>9.1671918500590301</v>
      </c>
      <c r="AT391" s="56">
        <f t="shared" si="425"/>
        <v>9.1947114891234225</v>
      </c>
      <c r="AU391" s="56">
        <f t="shared" si="426"/>
        <v>9.0989888959885548</v>
      </c>
      <c r="AV391" s="56"/>
      <c r="AW391" s="56"/>
      <c r="AX391" s="56"/>
      <c r="AY391" s="56"/>
      <c r="AZ391" s="56">
        <f t="shared" si="427"/>
        <v>7.4515898709775546E-3</v>
      </c>
      <c r="BA391" s="56">
        <f t="shared" si="428"/>
        <v>1.7800767185701734E-2</v>
      </c>
      <c r="BB391" s="56">
        <f t="shared" si="429"/>
        <v>0.87402744627608653</v>
      </c>
      <c r="BC391" s="56">
        <f t="shared" si="430"/>
        <v>0.8083835309475893</v>
      </c>
      <c r="BD391" s="56">
        <f t="shared" si="431"/>
        <v>0.20428146197899535</v>
      </c>
      <c r="BE391" s="56">
        <f t="shared" si="432"/>
        <v>2.1233770791279434</v>
      </c>
      <c r="BF391" s="56">
        <f t="shared" si="433"/>
        <v>1.7915113303895562</v>
      </c>
      <c r="BG391" s="56">
        <f t="shared" si="434"/>
        <v>20.752364318476744</v>
      </c>
      <c r="BH391" s="56">
        <f t="shared" si="435"/>
        <v>20.752364280674922</v>
      </c>
      <c r="BI391" s="56">
        <f t="shared" si="436"/>
        <v>20.752364763906993</v>
      </c>
      <c r="BJ391" s="56">
        <f t="shared" si="437"/>
        <v>20.752358586554994</v>
      </c>
      <c r="BK391" s="56">
        <f t="shared" si="438"/>
        <v>20.752437545822488</v>
      </c>
      <c r="BL391" s="56">
        <f t="shared" si="439"/>
        <v>20.751426918449159</v>
      </c>
      <c r="BM391" s="56">
        <f t="shared" si="440"/>
        <v>20.76414631593342</v>
      </c>
      <c r="BN391" s="56">
        <f t="shared" si="441"/>
        <v>20.525471091917591</v>
      </c>
      <c r="BO391" s="56"/>
      <c r="BP391" s="56"/>
      <c r="BQ391" s="56"/>
      <c r="BR391" s="56"/>
      <c r="BS391" s="56"/>
      <c r="BT391" s="56"/>
      <c r="BU391" s="56"/>
      <c r="BV391" s="56"/>
      <c r="BW391" s="56"/>
      <c r="BX391" s="56"/>
      <c r="BY391" s="56"/>
      <c r="BZ391" s="56"/>
      <c r="CA391" s="56"/>
      <c r="CB391" s="56"/>
      <c r="CC391" s="56"/>
      <c r="CD391" s="56"/>
      <c r="CE391" s="56"/>
      <c r="CG391" s="56"/>
      <c r="CH391" s="56"/>
      <c r="CI391" s="56"/>
      <c r="CJ391" s="56"/>
      <c r="CK391" s="56"/>
      <c r="CL391" s="56"/>
      <c r="CM391" s="56"/>
      <c r="CN391" s="56"/>
      <c r="CO391" s="56"/>
      <c r="CP391" s="56"/>
      <c r="CQ391" s="56"/>
      <c r="CR391" s="56"/>
      <c r="CS391" s="56"/>
      <c r="CT391" s="56"/>
      <c r="CU391" s="56"/>
      <c r="CV391" s="56"/>
    </row>
    <row r="392" spans="1:100" s="62" customFormat="1" ht="12.95" customHeight="1" x14ac:dyDescent="0.2">
      <c r="A392" s="59"/>
      <c r="C392" s="59"/>
      <c r="D392" s="59"/>
      <c r="P392" s="136"/>
      <c r="S392" s="63"/>
      <c r="Z392" s="56"/>
      <c r="AA392" s="56"/>
      <c r="AB392" s="56"/>
      <c r="AC392" s="56"/>
      <c r="AD392" s="56"/>
      <c r="AE392" s="56"/>
      <c r="AF392" s="56"/>
      <c r="AG392" s="69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6"/>
      <c r="BH392" s="56"/>
      <c r="BI392" s="56"/>
      <c r="BJ392" s="56"/>
      <c r="BK392" s="56"/>
      <c r="BL392" s="56"/>
      <c r="BM392" s="56"/>
      <c r="BN392" s="56"/>
      <c r="BO392" s="56"/>
      <c r="BP392" s="56"/>
      <c r="BQ392" s="56"/>
      <c r="BR392" s="56"/>
      <c r="BS392" s="56"/>
      <c r="BT392" s="56"/>
      <c r="BU392" s="56"/>
      <c r="BV392" s="56"/>
      <c r="BW392" s="56"/>
      <c r="BX392" s="56"/>
      <c r="BY392" s="56"/>
      <c r="BZ392" s="56"/>
      <c r="CA392" s="56"/>
      <c r="CB392" s="56"/>
      <c r="CC392" s="56"/>
      <c r="CD392" s="56"/>
      <c r="CE392" s="56"/>
      <c r="CG392" s="56"/>
      <c r="CH392" s="56"/>
      <c r="CI392" s="56"/>
      <c r="CJ392" s="56"/>
      <c r="CK392" s="56"/>
      <c r="CL392" s="56"/>
      <c r="CM392" s="56"/>
      <c r="CN392" s="56"/>
      <c r="CO392" s="56"/>
      <c r="CP392" s="56"/>
      <c r="CQ392" s="56"/>
      <c r="CR392" s="56"/>
      <c r="CS392" s="56"/>
      <c r="CT392" s="56"/>
      <c r="CU392" s="56"/>
      <c r="CV392" s="56"/>
    </row>
    <row r="393" spans="1:100" s="62" customFormat="1" ht="12.95" customHeight="1" x14ac:dyDescent="0.2">
      <c r="A393" s="59"/>
      <c r="C393" s="59"/>
      <c r="D393" s="59"/>
      <c r="P393" s="136"/>
      <c r="S393" s="63"/>
      <c r="Z393" s="56"/>
      <c r="AA393" s="56"/>
      <c r="AB393" s="56"/>
      <c r="AC393" s="56"/>
      <c r="AD393" s="56"/>
      <c r="AE393" s="56"/>
      <c r="AF393" s="56"/>
      <c r="AG393" s="69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6"/>
      <c r="BH393" s="56"/>
      <c r="BI393" s="56"/>
      <c r="BJ393" s="56"/>
      <c r="BK393" s="56"/>
      <c r="BL393" s="56"/>
      <c r="BM393" s="56"/>
      <c r="BN393" s="56"/>
      <c r="BO393" s="56"/>
      <c r="BP393" s="56"/>
      <c r="BQ393" s="56"/>
      <c r="BR393" s="56"/>
      <c r="BS393" s="56"/>
      <c r="BT393" s="56"/>
      <c r="BU393" s="56"/>
      <c r="BV393" s="56"/>
      <c r="BW393" s="56"/>
      <c r="BX393" s="56"/>
      <c r="BY393" s="56"/>
      <c r="BZ393" s="56"/>
      <c r="CA393" s="56"/>
      <c r="CB393" s="56"/>
      <c r="CC393" s="56"/>
      <c r="CD393" s="56"/>
      <c r="CE393" s="56"/>
      <c r="CG393" s="56"/>
      <c r="CH393" s="56"/>
      <c r="CI393" s="56"/>
      <c r="CJ393" s="56"/>
      <c r="CK393" s="56"/>
      <c r="CL393" s="56"/>
      <c r="CM393" s="56"/>
      <c r="CN393" s="56"/>
      <c r="CO393" s="56"/>
      <c r="CP393" s="56"/>
      <c r="CQ393" s="56"/>
      <c r="CR393" s="56"/>
      <c r="CS393" s="56"/>
      <c r="CT393" s="56"/>
      <c r="CU393" s="56"/>
      <c r="CV393" s="56"/>
    </row>
    <row r="394" spans="1:100" s="62" customFormat="1" ht="12.95" customHeight="1" x14ac:dyDescent="0.2">
      <c r="A394" s="59"/>
      <c r="C394" s="59"/>
      <c r="D394" s="59"/>
      <c r="P394" s="136"/>
      <c r="S394" s="63"/>
      <c r="Z394" s="56"/>
      <c r="AA394" s="56"/>
      <c r="AB394" s="56"/>
      <c r="AC394" s="56"/>
      <c r="AD394" s="56"/>
      <c r="AE394" s="56"/>
      <c r="AF394" s="56"/>
      <c r="AG394" s="69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  <c r="BM394" s="56"/>
      <c r="BN394" s="56"/>
      <c r="BO394" s="56"/>
      <c r="BP394" s="56"/>
      <c r="BQ394" s="56"/>
      <c r="BR394" s="56"/>
      <c r="BS394" s="56"/>
      <c r="BT394" s="56"/>
      <c r="BU394" s="56"/>
      <c r="BV394" s="56"/>
      <c r="BW394" s="56"/>
      <c r="BX394" s="56"/>
      <c r="BY394" s="56"/>
      <c r="BZ394" s="56"/>
      <c r="CA394" s="56"/>
      <c r="CB394" s="56"/>
      <c r="CC394" s="56"/>
      <c r="CD394" s="56"/>
      <c r="CE394" s="56"/>
      <c r="CG394" s="56"/>
      <c r="CH394" s="56"/>
      <c r="CI394" s="56"/>
      <c r="CJ394" s="56"/>
      <c r="CK394" s="56"/>
      <c r="CL394" s="56"/>
      <c r="CM394" s="56"/>
      <c r="CN394" s="56"/>
      <c r="CO394" s="56"/>
      <c r="CP394" s="56"/>
      <c r="CQ394" s="56"/>
      <c r="CR394" s="56"/>
      <c r="CS394" s="56"/>
      <c r="CT394" s="56"/>
      <c r="CU394" s="56"/>
      <c r="CV394" s="56"/>
    </row>
    <row r="395" spans="1:100" s="62" customFormat="1" ht="12.95" customHeight="1" x14ac:dyDescent="0.2">
      <c r="A395" s="59"/>
      <c r="C395" s="59"/>
      <c r="D395" s="59"/>
      <c r="P395" s="136"/>
      <c r="S395" s="63"/>
      <c r="Z395" s="56"/>
      <c r="AA395" s="56"/>
      <c r="AB395" s="56"/>
      <c r="AC395" s="56"/>
      <c r="AD395" s="56"/>
      <c r="AE395" s="56"/>
      <c r="AF395" s="56"/>
      <c r="AG395" s="69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6"/>
      <c r="BH395" s="56"/>
      <c r="BI395" s="56"/>
      <c r="BJ395" s="56"/>
      <c r="BK395" s="56"/>
      <c r="BL395" s="56"/>
      <c r="BM395" s="56"/>
      <c r="BN395" s="56"/>
      <c r="BO395" s="56"/>
      <c r="BP395" s="56"/>
      <c r="BQ395" s="56"/>
      <c r="BR395" s="56"/>
      <c r="BS395" s="56"/>
      <c r="BT395" s="56"/>
      <c r="BU395" s="56"/>
      <c r="BV395" s="56"/>
      <c r="BW395" s="56"/>
      <c r="BX395" s="56"/>
      <c r="BY395" s="56"/>
      <c r="BZ395" s="56"/>
      <c r="CA395" s="56"/>
      <c r="CB395" s="56"/>
      <c r="CC395" s="56"/>
      <c r="CD395" s="56"/>
      <c r="CE395" s="56"/>
      <c r="CG395" s="56"/>
      <c r="CH395" s="56"/>
      <c r="CI395" s="56"/>
      <c r="CJ395" s="56"/>
      <c r="CK395" s="56"/>
      <c r="CL395" s="56"/>
      <c r="CM395" s="56"/>
      <c r="CN395" s="56"/>
      <c r="CO395" s="56"/>
      <c r="CP395" s="56"/>
      <c r="CQ395" s="56"/>
      <c r="CR395" s="56"/>
      <c r="CS395" s="56"/>
      <c r="CT395" s="56"/>
      <c r="CU395" s="56"/>
      <c r="CV395" s="56"/>
    </row>
    <row r="396" spans="1:100" s="62" customFormat="1" ht="12.95" customHeight="1" x14ac:dyDescent="0.2">
      <c r="A396" s="59"/>
      <c r="C396" s="59"/>
      <c r="D396" s="59"/>
      <c r="P396" s="136"/>
      <c r="S396" s="63"/>
      <c r="Z396" s="56"/>
      <c r="AA396" s="56"/>
      <c r="AB396" s="56"/>
      <c r="AC396" s="56"/>
      <c r="AD396" s="56"/>
      <c r="AE396" s="56"/>
      <c r="AF396" s="56"/>
      <c r="AG396" s="69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6"/>
      <c r="BH396" s="56"/>
      <c r="BI396" s="56"/>
      <c r="BJ396" s="56"/>
      <c r="BK396" s="56"/>
      <c r="BL396" s="56"/>
      <c r="BM396" s="56"/>
      <c r="BN396" s="56"/>
      <c r="BO396" s="56"/>
      <c r="BP396" s="56"/>
      <c r="BQ396" s="56"/>
      <c r="BR396" s="56"/>
      <c r="BS396" s="56"/>
      <c r="BT396" s="56"/>
      <c r="BU396" s="56"/>
      <c r="BV396" s="56"/>
      <c r="BW396" s="56"/>
      <c r="BX396" s="56"/>
      <c r="BY396" s="56"/>
      <c r="BZ396" s="56"/>
      <c r="CA396" s="56"/>
      <c r="CB396" s="56"/>
      <c r="CC396" s="56"/>
      <c r="CD396" s="56"/>
      <c r="CE396" s="56"/>
      <c r="CG396" s="56"/>
      <c r="CH396" s="56"/>
      <c r="CI396" s="56"/>
      <c r="CJ396" s="56"/>
      <c r="CK396" s="56"/>
      <c r="CL396" s="56"/>
      <c r="CM396" s="56"/>
      <c r="CN396" s="56"/>
      <c r="CO396" s="56"/>
      <c r="CP396" s="56"/>
      <c r="CQ396" s="56"/>
      <c r="CR396" s="56"/>
      <c r="CS396" s="56"/>
      <c r="CT396" s="56"/>
      <c r="CU396" s="56"/>
      <c r="CV396" s="56"/>
    </row>
    <row r="397" spans="1:100" s="62" customFormat="1" ht="12.95" customHeight="1" x14ac:dyDescent="0.2">
      <c r="A397" s="59"/>
      <c r="C397" s="59"/>
      <c r="D397" s="59"/>
      <c r="P397" s="136"/>
      <c r="S397" s="63"/>
      <c r="Z397" s="56"/>
      <c r="AA397" s="56"/>
      <c r="AB397" s="56"/>
      <c r="AC397" s="56"/>
      <c r="AD397" s="56"/>
      <c r="AE397" s="56"/>
      <c r="AF397" s="56"/>
      <c r="AG397" s="69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6"/>
      <c r="BH397" s="56"/>
      <c r="BI397" s="56"/>
      <c r="BJ397" s="56"/>
      <c r="BK397" s="56"/>
      <c r="BL397" s="56"/>
      <c r="BM397" s="56"/>
      <c r="BN397" s="56"/>
      <c r="BO397" s="56"/>
      <c r="BP397" s="56"/>
      <c r="BQ397" s="56"/>
      <c r="BR397" s="56"/>
      <c r="BS397" s="56"/>
      <c r="BT397" s="56"/>
      <c r="BU397" s="56"/>
      <c r="BV397" s="56"/>
      <c r="BW397" s="56"/>
      <c r="BX397" s="56"/>
      <c r="BY397" s="56"/>
      <c r="BZ397" s="56"/>
      <c r="CA397" s="56"/>
      <c r="CB397" s="56"/>
      <c r="CC397" s="56"/>
      <c r="CD397" s="56"/>
      <c r="CE397" s="56"/>
      <c r="CG397" s="56"/>
      <c r="CH397" s="56"/>
      <c r="CI397" s="56"/>
      <c r="CJ397" s="56"/>
      <c r="CK397" s="56"/>
      <c r="CL397" s="56"/>
      <c r="CM397" s="56"/>
      <c r="CN397" s="56"/>
      <c r="CO397" s="56"/>
      <c r="CP397" s="56"/>
      <c r="CQ397" s="56"/>
      <c r="CR397" s="56"/>
      <c r="CS397" s="56"/>
      <c r="CT397" s="56"/>
      <c r="CU397" s="56"/>
      <c r="CV397" s="56"/>
    </row>
    <row r="398" spans="1:100" s="62" customFormat="1" ht="12.95" customHeight="1" x14ac:dyDescent="0.2">
      <c r="A398" s="59"/>
      <c r="C398" s="59"/>
      <c r="D398" s="59"/>
      <c r="P398" s="136"/>
      <c r="S398" s="63"/>
      <c r="Z398" s="56"/>
      <c r="AA398" s="56"/>
      <c r="AB398" s="56"/>
      <c r="AC398" s="56"/>
      <c r="AD398" s="56"/>
      <c r="AE398" s="56"/>
      <c r="AF398" s="56"/>
      <c r="AG398" s="69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6"/>
      <c r="BH398" s="56"/>
      <c r="BI398" s="56"/>
      <c r="BJ398" s="56"/>
      <c r="BK398" s="56"/>
      <c r="BL398" s="56"/>
      <c r="BM398" s="56"/>
      <c r="BN398" s="56"/>
      <c r="BO398" s="56"/>
      <c r="BP398" s="56"/>
      <c r="BQ398" s="56"/>
      <c r="BR398" s="56"/>
      <c r="BS398" s="56"/>
      <c r="BT398" s="56"/>
      <c r="BU398" s="56"/>
      <c r="BV398" s="56"/>
      <c r="BW398" s="56"/>
      <c r="BX398" s="56"/>
      <c r="BY398" s="56"/>
      <c r="BZ398" s="56"/>
      <c r="CA398" s="56"/>
      <c r="CB398" s="56"/>
      <c r="CC398" s="56"/>
      <c r="CD398" s="56"/>
      <c r="CE398" s="56"/>
      <c r="CG398" s="56"/>
      <c r="CH398" s="56"/>
      <c r="CI398" s="56"/>
      <c r="CJ398" s="56"/>
      <c r="CK398" s="56"/>
      <c r="CL398" s="56"/>
      <c r="CM398" s="56"/>
      <c r="CN398" s="56"/>
      <c r="CO398" s="56"/>
      <c r="CP398" s="56"/>
      <c r="CQ398" s="56"/>
      <c r="CR398" s="56"/>
      <c r="CS398" s="56"/>
      <c r="CT398" s="56"/>
      <c r="CU398" s="56"/>
      <c r="CV398" s="56"/>
    </row>
    <row r="399" spans="1:100" s="62" customFormat="1" ht="12.95" customHeight="1" x14ac:dyDescent="0.2">
      <c r="A399" s="59"/>
      <c r="C399" s="59"/>
      <c r="D399" s="59"/>
      <c r="P399" s="136"/>
      <c r="S399" s="63"/>
      <c r="Z399" s="56"/>
      <c r="AA399" s="56"/>
      <c r="AB399" s="56"/>
      <c r="AC399" s="56"/>
      <c r="AD399" s="56"/>
      <c r="AE399" s="56"/>
      <c r="AF399" s="56"/>
      <c r="AG399" s="69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6"/>
      <c r="BH399" s="56"/>
      <c r="BI399" s="56"/>
      <c r="BJ399" s="56"/>
      <c r="BK399" s="56"/>
      <c r="BL399" s="56"/>
      <c r="BM399" s="56"/>
      <c r="BN399" s="56"/>
      <c r="BO399" s="56"/>
      <c r="BP399" s="56"/>
      <c r="BQ399" s="56"/>
      <c r="BR399" s="56"/>
      <c r="BS399" s="56"/>
      <c r="BT399" s="56"/>
      <c r="BU399" s="56"/>
      <c r="BV399" s="56"/>
      <c r="BW399" s="56"/>
      <c r="BX399" s="56"/>
      <c r="BY399" s="56"/>
      <c r="BZ399" s="56"/>
      <c r="CA399" s="56"/>
      <c r="CB399" s="56"/>
      <c r="CC399" s="56"/>
      <c r="CD399" s="56"/>
      <c r="CE399" s="56"/>
      <c r="CG399" s="56"/>
      <c r="CH399" s="56"/>
      <c r="CI399" s="56"/>
      <c r="CJ399" s="56"/>
      <c r="CK399" s="56"/>
      <c r="CL399" s="56"/>
      <c r="CM399" s="56"/>
      <c r="CN399" s="56"/>
      <c r="CO399" s="56"/>
      <c r="CP399" s="56"/>
      <c r="CQ399" s="56"/>
      <c r="CR399" s="56"/>
      <c r="CS399" s="56"/>
      <c r="CT399" s="56"/>
      <c r="CU399" s="56"/>
      <c r="CV399" s="56"/>
    </row>
    <row r="400" spans="1:100" s="62" customFormat="1" ht="12.95" customHeight="1" x14ac:dyDescent="0.2">
      <c r="A400" s="59"/>
      <c r="C400" s="59"/>
      <c r="D400" s="59"/>
      <c r="P400" s="136"/>
      <c r="S400" s="63"/>
      <c r="Z400" s="56"/>
      <c r="AA400" s="56"/>
      <c r="AB400" s="56"/>
      <c r="AC400" s="56"/>
      <c r="AD400" s="56"/>
      <c r="AE400" s="56"/>
      <c r="AF400" s="56"/>
      <c r="AG400" s="69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6"/>
      <c r="BH400" s="56"/>
      <c r="BI400" s="56"/>
      <c r="BJ400" s="56"/>
      <c r="BK400" s="56"/>
      <c r="BL400" s="56"/>
      <c r="BM400" s="56"/>
      <c r="BN400" s="56"/>
      <c r="BO400" s="56"/>
      <c r="BP400" s="56"/>
      <c r="BQ400" s="56"/>
      <c r="BR400" s="56"/>
      <c r="BS400" s="56"/>
      <c r="BT400" s="56"/>
      <c r="BU400" s="56"/>
      <c r="BV400" s="56"/>
      <c r="BW400" s="56"/>
      <c r="BX400" s="56"/>
      <c r="BY400" s="56"/>
      <c r="BZ400" s="56"/>
      <c r="CA400" s="56"/>
      <c r="CB400" s="56"/>
      <c r="CC400" s="56"/>
      <c r="CD400" s="56"/>
      <c r="CE400" s="56"/>
      <c r="CG400" s="56"/>
      <c r="CH400" s="56"/>
      <c r="CI400" s="56"/>
      <c r="CJ400" s="56"/>
      <c r="CK400" s="56"/>
      <c r="CL400" s="56"/>
      <c r="CM400" s="56"/>
      <c r="CN400" s="56"/>
      <c r="CO400" s="56"/>
      <c r="CP400" s="56"/>
      <c r="CQ400" s="56"/>
      <c r="CR400" s="56"/>
      <c r="CS400" s="56"/>
      <c r="CT400" s="56"/>
      <c r="CU400" s="56"/>
      <c r="CV400" s="56"/>
    </row>
    <row r="401" spans="1:100" s="62" customFormat="1" ht="12.95" customHeight="1" x14ac:dyDescent="0.2">
      <c r="A401" s="59"/>
      <c r="C401" s="59"/>
      <c r="D401" s="59"/>
      <c r="P401" s="136"/>
      <c r="S401" s="63"/>
      <c r="Z401" s="56"/>
      <c r="AA401" s="56"/>
      <c r="AB401" s="56"/>
      <c r="AC401" s="56"/>
      <c r="AD401" s="56"/>
      <c r="AE401" s="56"/>
      <c r="AF401" s="56"/>
      <c r="AG401" s="69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6"/>
      <c r="BH401" s="56"/>
      <c r="BI401" s="56"/>
      <c r="BJ401" s="56"/>
      <c r="BK401" s="56"/>
      <c r="BL401" s="56"/>
      <c r="BM401" s="56"/>
      <c r="BN401" s="56"/>
      <c r="BO401" s="56"/>
      <c r="BP401" s="56"/>
      <c r="BQ401" s="56"/>
      <c r="BR401" s="56"/>
      <c r="BS401" s="56"/>
      <c r="BT401" s="56"/>
      <c r="BU401" s="56"/>
      <c r="BV401" s="56"/>
      <c r="BW401" s="56"/>
      <c r="BX401" s="56"/>
      <c r="BY401" s="56"/>
      <c r="BZ401" s="56"/>
      <c r="CA401" s="56"/>
      <c r="CB401" s="56"/>
      <c r="CC401" s="56"/>
      <c r="CD401" s="56"/>
      <c r="CE401" s="56"/>
      <c r="CG401" s="56"/>
      <c r="CH401" s="56"/>
      <c r="CI401" s="56"/>
      <c r="CJ401" s="56"/>
      <c r="CK401" s="56"/>
      <c r="CL401" s="56"/>
      <c r="CM401" s="56"/>
      <c r="CN401" s="56"/>
      <c r="CO401" s="56"/>
      <c r="CP401" s="56"/>
      <c r="CQ401" s="56"/>
      <c r="CR401" s="56"/>
      <c r="CS401" s="56"/>
      <c r="CT401" s="56"/>
      <c r="CU401" s="56"/>
      <c r="CV401" s="56"/>
    </row>
    <row r="402" spans="1:100" s="62" customFormat="1" ht="12.95" customHeight="1" x14ac:dyDescent="0.2">
      <c r="A402" s="59"/>
      <c r="C402" s="59"/>
      <c r="D402" s="59"/>
      <c r="P402" s="136"/>
      <c r="S402" s="63"/>
      <c r="Z402" s="56"/>
      <c r="AA402" s="56"/>
      <c r="AB402" s="56"/>
      <c r="AC402" s="56"/>
      <c r="AD402" s="56"/>
      <c r="AE402" s="56"/>
      <c r="AF402" s="56"/>
      <c r="AG402" s="69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6"/>
      <c r="BH402" s="56"/>
      <c r="BI402" s="56"/>
      <c r="BJ402" s="56"/>
      <c r="BK402" s="56"/>
      <c r="BL402" s="56"/>
      <c r="BM402" s="56"/>
      <c r="BN402" s="56"/>
      <c r="BO402" s="56"/>
      <c r="BP402" s="56"/>
      <c r="BQ402" s="56"/>
      <c r="BR402" s="56"/>
      <c r="BS402" s="56"/>
      <c r="BT402" s="56"/>
      <c r="BU402" s="56"/>
      <c r="BV402" s="56"/>
      <c r="BW402" s="56"/>
      <c r="BX402" s="56"/>
      <c r="BY402" s="56"/>
      <c r="BZ402" s="56"/>
      <c r="CA402" s="56"/>
      <c r="CB402" s="56"/>
      <c r="CC402" s="56"/>
      <c r="CD402" s="56"/>
      <c r="CE402" s="56"/>
      <c r="CG402" s="56"/>
      <c r="CH402" s="56"/>
      <c r="CI402" s="56"/>
      <c r="CJ402" s="56"/>
      <c r="CK402" s="56"/>
      <c r="CL402" s="56"/>
      <c r="CM402" s="56"/>
      <c r="CN402" s="56"/>
      <c r="CO402" s="56"/>
      <c r="CP402" s="56"/>
      <c r="CQ402" s="56"/>
      <c r="CR402" s="56"/>
      <c r="CS402" s="56"/>
      <c r="CT402" s="56"/>
      <c r="CU402" s="56"/>
      <c r="CV402" s="56"/>
    </row>
    <row r="403" spans="1:100" s="62" customFormat="1" ht="12.95" customHeight="1" x14ac:dyDescent="0.2">
      <c r="A403" s="59"/>
      <c r="C403" s="59"/>
      <c r="D403" s="59"/>
      <c r="P403" s="136"/>
      <c r="S403" s="63"/>
      <c r="Z403" s="56"/>
      <c r="AA403" s="56"/>
      <c r="AB403" s="56"/>
      <c r="AC403" s="56"/>
      <c r="AD403" s="56"/>
      <c r="AE403" s="56"/>
      <c r="AF403" s="56"/>
      <c r="AG403" s="69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6"/>
      <c r="BH403" s="56"/>
      <c r="BI403" s="56"/>
      <c r="BJ403" s="56"/>
      <c r="BK403" s="56"/>
      <c r="BL403" s="56"/>
      <c r="BM403" s="56"/>
      <c r="BN403" s="56"/>
      <c r="BO403" s="56"/>
      <c r="BP403" s="56"/>
      <c r="BQ403" s="56"/>
      <c r="BR403" s="56"/>
      <c r="BS403" s="56"/>
      <c r="BT403" s="56"/>
      <c r="BU403" s="56"/>
      <c r="BV403" s="56"/>
      <c r="BW403" s="56"/>
      <c r="BX403" s="56"/>
      <c r="BY403" s="56"/>
      <c r="BZ403" s="56"/>
      <c r="CA403" s="56"/>
      <c r="CB403" s="56"/>
      <c r="CC403" s="56"/>
      <c r="CD403" s="56"/>
      <c r="CE403" s="56"/>
      <c r="CG403" s="56"/>
      <c r="CH403" s="56"/>
      <c r="CI403" s="56"/>
      <c r="CJ403" s="56"/>
      <c r="CK403" s="56"/>
      <c r="CL403" s="56"/>
      <c r="CM403" s="56"/>
      <c r="CN403" s="56"/>
      <c r="CO403" s="56"/>
      <c r="CP403" s="56"/>
      <c r="CQ403" s="56"/>
      <c r="CR403" s="56"/>
      <c r="CS403" s="56"/>
      <c r="CT403" s="56"/>
      <c r="CU403" s="56"/>
      <c r="CV403" s="56"/>
    </row>
    <row r="404" spans="1:100" s="62" customFormat="1" ht="12.95" customHeight="1" x14ac:dyDescent="0.2">
      <c r="A404" s="59"/>
      <c r="C404" s="59"/>
      <c r="D404" s="59"/>
      <c r="P404" s="136"/>
      <c r="S404" s="63"/>
      <c r="Z404" s="56"/>
      <c r="AA404" s="56"/>
      <c r="AB404" s="56"/>
      <c r="AC404" s="56"/>
      <c r="AD404" s="56"/>
      <c r="AE404" s="56"/>
      <c r="AF404" s="56"/>
      <c r="AG404" s="69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6"/>
      <c r="BH404" s="56"/>
      <c r="BI404" s="56"/>
      <c r="BJ404" s="56"/>
      <c r="BK404" s="56"/>
      <c r="BL404" s="56"/>
      <c r="BM404" s="56"/>
      <c r="BN404" s="56"/>
      <c r="BO404" s="56"/>
      <c r="BP404" s="56"/>
      <c r="BQ404" s="56"/>
      <c r="BR404" s="56"/>
      <c r="BS404" s="56"/>
      <c r="BT404" s="56"/>
      <c r="BU404" s="56"/>
      <c r="BV404" s="56"/>
      <c r="BW404" s="56"/>
      <c r="BX404" s="56"/>
      <c r="BY404" s="56"/>
      <c r="BZ404" s="56"/>
      <c r="CA404" s="56"/>
      <c r="CB404" s="56"/>
      <c r="CC404" s="56"/>
      <c r="CD404" s="56"/>
      <c r="CE404" s="56"/>
      <c r="CG404" s="56"/>
      <c r="CH404" s="56"/>
      <c r="CI404" s="56"/>
      <c r="CJ404" s="56"/>
      <c r="CK404" s="56"/>
      <c r="CL404" s="56"/>
      <c r="CM404" s="56"/>
      <c r="CN404" s="56"/>
      <c r="CO404" s="56"/>
      <c r="CP404" s="56"/>
      <c r="CQ404" s="56"/>
      <c r="CR404" s="56"/>
      <c r="CS404" s="56"/>
      <c r="CT404" s="56"/>
      <c r="CU404" s="56"/>
      <c r="CV404" s="56"/>
    </row>
    <row r="405" spans="1:100" s="62" customFormat="1" ht="12.95" customHeight="1" x14ac:dyDescent="0.2">
      <c r="A405" s="59"/>
      <c r="C405" s="59"/>
      <c r="D405" s="59"/>
      <c r="P405" s="136"/>
      <c r="S405" s="63"/>
      <c r="Z405" s="56"/>
      <c r="AA405" s="56"/>
      <c r="AB405" s="56"/>
      <c r="AC405" s="56"/>
      <c r="AD405" s="56"/>
      <c r="AE405" s="56"/>
      <c r="AF405" s="56"/>
      <c r="AG405" s="69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6"/>
      <c r="BH405" s="56"/>
      <c r="BI405" s="56"/>
      <c r="BJ405" s="56"/>
      <c r="BK405" s="56"/>
      <c r="BL405" s="56"/>
      <c r="BM405" s="56"/>
      <c r="BN405" s="56"/>
      <c r="BO405" s="56"/>
      <c r="BP405" s="56"/>
      <c r="BQ405" s="56"/>
      <c r="BR405" s="56"/>
      <c r="BS405" s="56"/>
      <c r="BT405" s="56"/>
      <c r="BU405" s="56"/>
      <c r="BV405" s="56"/>
      <c r="BW405" s="56"/>
      <c r="BX405" s="56"/>
      <c r="BY405" s="56"/>
      <c r="BZ405" s="56"/>
      <c r="CA405" s="56"/>
      <c r="CB405" s="56"/>
      <c r="CC405" s="56"/>
      <c r="CD405" s="56"/>
      <c r="CE405" s="56"/>
      <c r="CG405" s="56"/>
      <c r="CH405" s="56"/>
      <c r="CI405" s="56"/>
      <c r="CJ405" s="56"/>
      <c r="CK405" s="56"/>
      <c r="CL405" s="56"/>
      <c r="CM405" s="56"/>
      <c r="CN405" s="56"/>
      <c r="CO405" s="56"/>
      <c r="CP405" s="56"/>
      <c r="CQ405" s="56"/>
      <c r="CR405" s="56"/>
      <c r="CS405" s="56"/>
      <c r="CT405" s="56"/>
      <c r="CU405" s="56"/>
      <c r="CV405" s="56"/>
    </row>
    <row r="406" spans="1:100" s="62" customFormat="1" ht="12.95" customHeight="1" x14ac:dyDescent="0.2">
      <c r="A406" s="59"/>
      <c r="C406" s="59"/>
      <c r="D406" s="59"/>
      <c r="P406" s="136"/>
      <c r="S406" s="63"/>
      <c r="Z406" s="56"/>
      <c r="AA406" s="56"/>
      <c r="AB406" s="56"/>
      <c r="AC406" s="56"/>
      <c r="AD406" s="56"/>
      <c r="AE406" s="56"/>
      <c r="AF406" s="56"/>
      <c r="AG406" s="69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6"/>
      <c r="BH406" s="56"/>
      <c r="BI406" s="56"/>
      <c r="BJ406" s="56"/>
      <c r="BK406" s="56"/>
      <c r="BL406" s="56"/>
      <c r="BM406" s="56"/>
      <c r="BN406" s="56"/>
      <c r="BO406" s="56"/>
      <c r="BP406" s="56"/>
      <c r="BQ406" s="56"/>
      <c r="BR406" s="56"/>
      <c r="BS406" s="56"/>
      <c r="BT406" s="56"/>
      <c r="BU406" s="56"/>
      <c r="BV406" s="56"/>
      <c r="BW406" s="56"/>
      <c r="BX406" s="56"/>
      <c r="BY406" s="56"/>
      <c r="BZ406" s="56"/>
      <c r="CA406" s="56"/>
      <c r="CB406" s="56"/>
      <c r="CC406" s="56"/>
      <c r="CD406" s="56"/>
      <c r="CE406" s="56"/>
      <c r="CG406" s="56"/>
      <c r="CH406" s="56"/>
      <c r="CI406" s="56"/>
      <c r="CJ406" s="56"/>
      <c r="CK406" s="56"/>
      <c r="CL406" s="56"/>
      <c r="CM406" s="56"/>
      <c r="CN406" s="56"/>
      <c r="CO406" s="56"/>
      <c r="CP406" s="56"/>
      <c r="CQ406" s="56"/>
      <c r="CR406" s="56"/>
      <c r="CS406" s="56"/>
      <c r="CT406" s="56"/>
      <c r="CU406" s="56"/>
      <c r="CV406" s="56"/>
    </row>
    <row r="407" spans="1:100" s="62" customFormat="1" ht="12.95" customHeight="1" x14ac:dyDescent="0.2">
      <c r="A407" s="59"/>
      <c r="C407" s="59"/>
      <c r="D407" s="59"/>
      <c r="P407" s="136"/>
      <c r="S407" s="63"/>
      <c r="Z407" s="56"/>
      <c r="AA407" s="56"/>
      <c r="AB407" s="56"/>
      <c r="AC407" s="56"/>
      <c r="AD407" s="56"/>
      <c r="AE407" s="56"/>
      <c r="AF407" s="56"/>
      <c r="AG407" s="69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6"/>
      <c r="BH407" s="56"/>
      <c r="BI407" s="56"/>
      <c r="BJ407" s="56"/>
      <c r="BK407" s="56"/>
      <c r="BL407" s="56"/>
      <c r="BM407" s="56"/>
      <c r="BN407" s="56"/>
      <c r="BO407" s="56"/>
      <c r="BP407" s="56"/>
      <c r="BQ407" s="56"/>
      <c r="BR407" s="56"/>
      <c r="BS407" s="56"/>
      <c r="BT407" s="56"/>
      <c r="BU407" s="56"/>
      <c r="BV407" s="56"/>
      <c r="BW407" s="56"/>
      <c r="BX407" s="56"/>
      <c r="BY407" s="56"/>
      <c r="BZ407" s="56"/>
      <c r="CA407" s="56"/>
      <c r="CB407" s="56"/>
      <c r="CC407" s="56"/>
      <c r="CD407" s="56"/>
      <c r="CE407" s="56"/>
      <c r="CG407" s="56"/>
      <c r="CH407" s="56"/>
      <c r="CI407" s="56"/>
      <c r="CJ407" s="56"/>
      <c r="CK407" s="56"/>
      <c r="CL407" s="56"/>
      <c r="CM407" s="56"/>
      <c r="CN407" s="56"/>
      <c r="CO407" s="56"/>
      <c r="CP407" s="56"/>
      <c r="CQ407" s="56"/>
      <c r="CR407" s="56"/>
      <c r="CS407" s="56"/>
      <c r="CT407" s="56"/>
      <c r="CU407" s="56"/>
      <c r="CV407" s="56"/>
    </row>
    <row r="408" spans="1:100" s="62" customFormat="1" ht="12.95" customHeight="1" x14ac:dyDescent="0.2">
      <c r="A408" s="59"/>
      <c r="C408" s="59"/>
      <c r="D408" s="59"/>
      <c r="P408" s="136"/>
      <c r="S408" s="63"/>
      <c r="Z408" s="56"/>
      <c r="AA408" s="56"/>
      <c r="AB408" s="56"/>
      <c r="AC408" s="56"/>
      <c r="AD408" s="56"/>
      <c r="AE408" s="56"/>
      <c r="AF408" s="56"/>
      <c r="AG408" s="69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56"/>
      <c r="BI408" s="56"/>
      <c r="BJ408" s="56"/>
      <c r="BK408" s="56"/>
      <c r="BL408" s="56"/>
      <c r="BM408" s="56"/>
      <c r="BN408" s="56"/>
      <c r="BO408" s="56"/>
      <c r="BP408" s="56"/>
      <c r="BQ408" s="56"/>
      <c r="BR408" s="56"/>
      <c r="BS408" s="56"/>
      <c r="BT408" s="56"/>
      <c r="BU408" s="56"/>
      <c r="BV408" s="56"/>
      <c r="BW408" s="56"/>
      <c r="BX408" s="56"/>
      <c r="BY408" s="56"/>
      <c r="BZ408" s="56"/>
      <c r="CA408" s="56"/>
      <c r="CB408" s="56"/>
      <c r="CC408" s="56"/>
      <c r="CD408" s="56"/>
      <c r="CE408" s="56"/>
      <c r="CG408" s="56"/>
      <c r="CH408" s="56"/>
      <c r="CI408" s="56"/>
      <c r="CJ408" s="56"/>
      <c r="CK408" s="56"/>
      <c r="CL408" s="56"/>
      <c r="CM408" s="56"/>
      <c r="CN408" s="56"/>
      <c r="CO408" s="56"/>
      <c r="CP408" s="56"/>
      <c r="CQ408" s="56"/>
      <c r="CR408" s="56"/>
      <c r="CS408" s="56"/>
      <c r="CT408" s="56"/>
      <c r="CU408" s="56"/>
      <c r="CV408" s="56"/>
    </row>
    <row r="409" spans="1:100" s="62" customFormat="1" ht="12.95" customHeight="1" x14ac:dyDescent="0.2">
      <c r="A409" s="59"/>
      <c r="C409" s="59"/>
      <c r="D409" s="59"/>
      <c r="P409" s="136"/>
      <c r="S409" s="63"/>
      <c r="Z409" s="56"/>
      <c r="AA409" s="56"/>
      <c r="AB409" s="56"/>
      <c r="AC409" s="56"/>
      <c r="AD409" s="56"/>
      <c r="AE409" s="56"/>
      <c r="AF409" s="56"/>
      <c r="AG409" s="69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6"/>
      <c r="BH409" s="56"/>
      <c r="BI409" s="56"/>
      <c r="BJ409" s="56"/>
      <c r="BK409" s="56"/>
      <c r="BL409" s="56"/>
      <c r="BM409" s="56"/>
      <c r="BN409" s="56"/>
      <c r="BO409" s="56"/>
      <c r="BP409" s="56"/>
      <c r="BQ409" s="56"/>
      <c r="BR409" s="56"/>
      <c r="BS409" s="56"/>
      <c r="BT409" s="56"/>
      <c r="BU409" s="56"/>
      <c r="BV409" s="56"/>
      <c r="BW409" s="56"/>
      <c r="BX409" s="56"/>
      <c r="BY409" s="56"/>
      <c r="BZ409" s="56"/>
      <c r="CA409" s="56"/>
      <c r="CB409" s="56"/>
      <c r="CC409" s="56"/>
      <c r="CD409" s="56"/>
      <c r="CE409" s="56"/>
      <c r="CG409" s="56"/>
      <c r="CH409" s="56"/>
      <c r="CI409" s="56"/>
      <c r="CJ409" s="56"/>
      <c r="CK409" s="56"/>
      <c r="CL409" s="56"/>
      <c r="CM409" s="56"/>
      <c r="CN409" s="56"/>
      <c r="CO409" s="56"/>
      <c r="CP409" s="56"/>
      <c r="CQ409" s="56"/>
      <c r="CR409" s="56"/>
      <c r="CS409" s="56"/>
      <c r="CT409" s="56"/>
      <c r="CU409" s="56"/>
      <c r="CV409" s="56"/>
    </row>
    <row r="410" spans="1:100" s="62" customFormat="1" ht="12.95" customHeight="1" x14ac:dyDescent="0.2">
      <c r="A410" s="59"/>
      <c r="C410" s="59"/>
      <c r="D410" s="59"/>
      <c r="P410" s="136"/>
      <c r="S410" s="63"/>
      <c r="Z410" s="56"/>
      <c r="AA410" s="56"/>
      <c r="AB410" s="56"/>
      <c r="AC410" s="56"/>
      <c r="AD410" s="56"/>
      <c r="AE410" s="56"/>
      <c r="AF410" s="56"/>
      <c r="AG410" s="69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6"/>
      <c r="BH410" s="56"/>
      <c r="BI410" s="56"/>
      <c r="BJ410" s="56"/>
      <c r="BK410" s="56"/>
      <c r="BL410" s="56"/>
      <c r="BM410" s="56"/>
      <c r="BN410" s="56"/>
      <c r="BO410" s="56"/>
      <c r="BP410" s="56"/>
      <c r="BQ410" s="56"/>
      <c r="BR410" s="56"/>
      <c r="BS410" s="56"/>
      <c r="BT410" s="56"/>
      <c r="BU410" s="56"/>
      <c r="BV410" s="56"/>
      <c r="BW410" s="56"/>
      <c r="BX410" s="56"/>
      <c r="BY410" s="56"/>
      <c r="BZ410" s="56"/>
      <c r="CA410" s="56"/>
      <c r="CB410" s="56"/>
      <c r="CC410" s="56"/>
      <c r="CD410" s="56"/>
      <c r="CE410" s="56"/>
      <c r="CG410" s="56"/>
      <c r="CH410" s="56"/>
      <c r="CI410" s="56"/>
      <c r="CJ410" s="56"/>
      <c r="CK410" s="56"/>
      <c r="CL410" s="56"/>
      <c r="CM410" s="56"/>
      <c r="CN410" s="56"/>
      <c r="CO410" s="56"/>
      <c r="CP410" s="56"/>
      <c r="CQ410" s="56"/>
      <c r="CR410" s="56"/>
      <c r="CS410" s="56"/>
      <c r="CT410" s="56"/>
      <c r="CU410" s="56"/>
      <c r="CV410" s="56"/>
    </row>
    <row r="411" spans="1:100" s="62" customFormat="1" ht="12.95" customHeight="1" x14ac:dyDescent="0.2">
      <c r="A411" s="59"/>
      <c r="C411" s="59"/>
      <c r="D411" s="59"/>
      <c r="P411" s="136"/>
      <c r="S411" s="63"/>
      <c r="Z411" s="56"/>
      <c r="AA411" s="56"/>
      <c r="AB411" s="56"/>
      <c r="AC411" s="56"/>
      <c r="AD411" s="56"/>
      <c r="AE411" s="56"/>
      <c r="AF411" s="56"/>
      <c r="AG411" s="69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6"/>
      <c r="BH411" s="56"/>
      <c r="BI411" s="56"/>
      <c r="BJ411" s="56"/>
      <c r="BK411" s="56"/>
      <c r="BL411" s="56"/>
      <c r="BM411" s="56"/>
      <c r="BN411" s="56"/>
      <c r="BO411" s="56"/>
      <c r="BP411" s="56"/>
      <c r="BQ411" s="56"/>
      <c r="BR411" s="56"/>
      <c r="BS411" s="56"/>
      <c r="BT411" s="56"/>
      <c r="BU411" s="56"/>
      <c r="BV411" s="56"/>
      <c r="BW411" s="56"/>
      <c r="BX411" s="56"/>
      <c r="BY411" s="56"/>
      <c r="BZ411" s="56"/>
      <c r="CA411" s="56"/>
      <c r="CB411" s="56"/>
      <c r="CC411" s="56"/>
      <c r="CD411" s="56"/>
      <c r="CE411" s="56"/>
      <c r="CG411" s="56"/>
      <c r="CH411" s="56"/>
      <c r="CI411" s="56"/>
      <c r="CJ411" s="56"/>
      <c r="CK411" s="56"/>
      <c r="CL411" s="56"/>
      <c r="CM411" s="56"/>
      <c r="CN411" s="56"/>
      <c r="CO411" s="56"/>
      <c r="CP411" s="56"/>
      <c r="CQ411" s="56"/>
      <c r="CR411" s="56"/>
      <c r="CS411" s="56"/>
      <c r="CT411" s="56"/>
      <c r="CU411" s="56"/>
      <c r="CV411" s="56"/>
    </row>
    <row r="412" spans="1:100" s="62" customFormat="1" ht="12.95" customHeight="1" x14ac:dyDescent="0.2">
      <c r="A412" s="59"/>
      <c r="C412" s="59"/>
      <c r="D412" s="59"/>
      <c r="P412" s="136"/>
      <c r="S412" s="63"/>
      <c r="Z412" s="56"/>
      <c r="AA412" s="56"/>
      <c r="AB412" s="56"/>
      <c r="AC412" s="56"/>
      <c r="AD412" s="56"/>
      <c r="AE412" s="56"/>
      <c r="AF412" s="56"/>
      <c r="AG412" s="69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6"/>
      <c r="BH412" s="56"/>
      <c r="BI412" s="56"/>
      <c r="BJ412" s="56"/>
      <c r="BK412" s="56"/>
      <c r="BL412" s="56"/>
      <c r="BM412" s="56"/>
      <c r="BN412" s="56"/>
      <c r="BO412" s="56"/>
      <c r="BP412" s="56"/>
      <c r="BQ412" s="56"/>
      <c r="BR412" s="56"/>
      <c r="BS412" s="56"/>
      <c r="BT412" s="56"/>
      <c r="BU412" s="56"/>
      <c r="BV412" s="56"/>
      <c r="BW412" s="56"/>
      <c r="BX412" s="56"/>
      <c r="BY412" s="56"/>
      <c r="BZ412" s="56"/>
      <c r="CA412" s="56"/>
      <c r="CB412" s="56"/>
      <c r="CC412" s="56"/>
      <c r="CD412" s="56"/>
      <c r="CE412" s="56"/>
      <c r="CG412" s="56"/>
      <c r="CH412" s="56"/>
      <c r="CI412" s="56"/>
      <c r="CJ412" s="56"/>
      <c r="CK412" s="56"/>
      <c r="CL412" s="56"/>
      <c r="CM412" s="56"/>
      <c r="CN412" s="56"/>
      <c r="CO412" s="56"/>
      <c r="CP412" s="56"/>
      <c r="CQ412" s="56"/>
      <c r="CR412" s="56"/>
      <c r="CS412" s="56"/>
      <c r="CT412" s="56"/>
      <c r="CU412" s="56"/>
      <c r="CV412" s="56"/>
    </row>
    <row r="413" spans="1:100" s="62" customFormat="1" ht="12.95" customHeight="1" x14ac:dyDescent="0.2">
      <c r="A413" s="59"/>
      <c r="C413" s="59"/>
      <c r="D413" s="59"/>
      <c r="P413" s="136"/>
      <c r="S413" s="63"/>
      <c r="Z413" s="56"/>
      <c r="AA413" s="56"/>
      <c r="AB413" s="56"/>
      <c r="AC413" s="56"/>
      <c r="AD413" s="56"/>
      <c r="AE413" s="56"/>
      <c r="AF413" s="56"/>
      <c r="AG413" s="69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6"/>
      <c r="BH413" s="56"/>
      <c r="BI413" s="56"/>
      <c r="BJ413" s="56"/>
      <c r="BK413" s="56"/>
      <c r="BL413" s="56"/>
      <c r="BM413" s="56"/>
      <c r="BN413" s="56"/>
      <c r="BO413" s="56"/>
      <c r="BP413" s="56"/>
      <c r="BQ413" s="56"/>
      <c r="BR413" s="56"/>
      <c r="BS413" s="56"/>
      <c r="BT413" s="56"/>
      <c r="BU413" s="56"/>
      <c r="BV413" s="56"/>
      <c r="BW413" s="56"/>
      <c r="BX413" s="56"/>
      <c r="BY413" s="56"/>
      <c r="BZ413" s="56"/>
      <c r="CA413" s="56"/>
      <c r="CB413" s="56"/>
      <c r="CC413" s="56"/>
      <c r="CD413" s="56"/>
      <c r="CE413" s="56"/>
      <c r="CG413" s="56"/>
      <c r="CH413" s="56"/>
      <c r="CI413" s="56"/>
      <c r="CJ413" s="56"/>
      <c r="CK413" s="56"/>
      <c r="CL413" s="56"/>
      <c r="CM413" s="56"/>
      <c r="CN413" s="56"/>
      <c r="CO413" s="56"/>
      <c r="CP413" s="56"/>
      <c r="CQ413" s="56"/>
      <c r="CR413" s="56"/>
      <c r="CS413" s="56"/>
      <c r="CT413" s="56"/>
      <c r="CU413" s="56"/>
      <c r="CV413" s="56"/>
    </row>
    <row r="414" spans="1:100" s="62" customFormat="1" ht="12.95" customHeight="1" x14ac:dyDescent="0.2">
      <c r="A414" s="59"/>
      <c r="C414" s="59"/>
      <c r="D414" s="59"/>
      <c r="P414" s="136"/>
      <c r="S414" s="63"/>
      <c r="Z414" s="56"/>
      <c r="AA414" s="56"/>
      <c r="AB414" s="56"/>
      <c r="AC414" s="56"/>
      <c r="AD414" s="56"/>
      <c r="AE414" s="56"/>
      <c r="AF414" s="56"/>
      <c r="AG414" s="69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6"/>
      <c r="BH414" s="56"/>
      <c r="BI414" s="56"/>
      <c r="BJ414" s="56"/>
      <c r="BK414" s="56"/>
      <c r="BL414" s="56"/>
      <c r="BM414" s="56"/>
      <c r="BN414" s="56"/>
      <c r="BO414" s="56"/>
      <c r="BP414" s="56"/>
      <c r="BQ414" s="56"/>
      <c r="BR414" s="56"/>
      <c r="BS414" s="56"/>
      <c r="BT414" s="56"/>
      <c r="BU414" s="56"/>
      <c r="BV414" s="56"/>
      <c r="BW414" s="56"/>
      <c r="BX414" s="56"/>
      <c r="BY414" s="56"/>
      <c r="BZ414" s="56"/>
      <c r="CA414" s="56"/>
      <c r="CB414" s="56"/>
      <c r="CC414" s="56"/>
      <c r="CD414" s="56"/>
      <c r="CE414" s="56"/>
      <c r="CG414" s="56"/>
      <c r="CH414" s="56"/>
      <c r="CI414" s="56"/>
      <c r="CJ414" s="56"/>
      <c r="CK414" s="56"/>
      <c r="CL414" s="56"/>
      <c r="CM414" s="56"/>
      <c r="CN414" s="56"/>
      <c r="CO414" s="56"/>
      <c r="CP414" s="56"/>
      <c r="CQ414" s="56"/>
      <c r="CR414" s="56"/>
      <c r="CS414" s="56"/>
      <c r="CT414" s="56"/>
      <c r="CU414" s="56"/>
      <c r="CV414" s="56"/>
    </row>
    <row r="415" spans="1:100" s="62" customFormat="1" ht="12.95" customHeight="1" x14ac:dyDescent="0.2">
      <c r="A415" s="59"/>
      <c r="C415" s="59"/>
      <c r="D415" s="59"/>
      <c r="P415" s="136"/>
      <c r="S415" s="63"/>
      <c r="Z415" s="56"/>
      <c r="AA415" s="56"/>
      <c r="AB415" s="56"/>
      <c r="AC415" s="56"/>
      <c r="AD415" s="56"/>
      <c r="AE415" s="56"/>
      <c r="AF415" s="56"/>
      <c r="AG415" s="69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6"/>
      <c r="BH415" s="56"/>
      <c r="BI415" s="56"/>
      <c r="BJ415" s="56"/>
      <c r="BK415" s="56"/>
      <c r="BL415" s="56"/>
      <c r="BM415" s="56"/>
      <c r="BN415" s="56"/>
      <c r="BO415" s="56"/>
      <c r="BP415" s="56"/>
      <c r="BQ415" s="56"/>
      <c r="BR415" s="56"/>
      <c r="BS415" s="56"/>
      <c r="BT415" s="56"/>
      <c r="BU415" s="56"/>
      <c r="BV415" s="56"/>
      <c r="BW415" s="56"/>
      <c r="BX415" s="56"/>
      <c r="BY415" s="56"/>
      <c r="BZ415" s="56"/>
      <c r="CA415" s="56"/>
      <c r="CB415" s="56"/>
      <c r="CC415" s="56"/>
      <c r="CD415" s="56"/>
      <c r="CE415" s="56"/>
      <c r="CG415" s="56"/>
      <c r="CH415" s="56"/>
      <c r="CI415" s="56"/>
      <c r="CJ415" s="56"/>
      <c r="CK415" s="56"/>
      <c r="CL415" s="56"/>
      <c r="CM415" s="56"/>
      <c r="CN415" s="56"/>
      <c r="CO415" s="56"/>
      <c r="CP415" s="56"/>
      <c r="CQ415" s="56"/>
      <c r="CR415" s="56"/>
      <c r="CS415" s="56"/>
      <c r="CT415" s="56"/>
      <c r="CU415" s="56"/>
      <c r="CV415" s="56"/>
    </row>
    <row r="416" spans="1:100" s="62" customFormat="1" ht="12.95" customHeight="1" x14ac:dyDescent="0.2">
      <c r="A416" s="59"/>
      <c r="C416" s="59"/>
      <c r="D416" s="59"/>
      <c r="P416" s="136"/>
      <c r="S416" s="63"/>
      <c r="Z416" s="56"/>
      <c r="AA416" s="56"/>
      <c r="AB416" s="56"/>
      <c r="AC416" s="56"/>
      <c r="AD416" s="56"/>
      <c r="AE416" s="56"/>
      <c r="AF416" s="56"/>
      <c r="AG416" s="69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6"/>
      <c r="BH416" s="56"/>
      <c r="BI416" s="56"/>
      <c r="BJ416" s="56"/>
      <c r="BK416" s="56"/>
      <c r="BL416" s="56"/>
      <c r="BM416" s="56"/>
      <c r="BN416" s="56"/>
      <c r="BO416" s="56"/>
      <c r="BP416" s="56"/>
      <c r="BQ416" s="56"/>
      <c r="BR416" s="56"/>
      <c r="BS416" s="56"/>
      <c r="BT416" s="56"/>
      <c r="BU416" s="56"/>
      <c r="BV416" s="56"/>
      <c r="BW416" s="56"/>
      <c r="BX416" s="56"/>
      <c r="BY416" s="56"/>
      <c r="BZ416" s="56"/>
      <c r="CA416" s="56"/>
      <c r="CB416" s="56"/>
      <c r="CC416" s="56"/>
      <c r="CD416" s="56"/>
      <c r="CE416" s="56"/>
      <c r="CG416" s="56"/>
      <c r="CH416" s="56"/>
      <c r="CI416" s="56"/>
      <c r="CJ416" s="56"/>
      <c r="CK416" s="56"/>
      <c r="CL416" s="56"/>
      <c r="CM416" s="56"/>
      <c r="CN416" s="56"/>
      <c r="CO416" s="56"/>
      <c r="CP416" s="56"/>
      <c r="CQ416" s="56"/>
      <c r="CR416" s="56"/>
      <c r="CS416" s="56"/>
      <c r="CT416" s="56"/>
      <c r="CU416" s="56"/>
      <c r="CV416" s="56"/>
    </row>
    <row r="417" spans="1:100" s="62" customFormat="1" ht="12.95" customHeight="1" x14ac:dyDescent="0.2">
      <c r="A417" s="59"/>
      <c r="C417" s="59"/>
      <c r="D417" s="59"/>
      <c r="P417" s="136"/>
      <c r="S417" s="63"/>
      <c r="Z417" s="56"/>
      <c r="AA417" s="56"/>
      <c r="AB417" s="56"/>
      <c r="AC417" s="56"/>
      <c r="AD417" s="56"/>
      <c r="AE417" s="56"/>
      <c r="AF417" s="56"/>
      <c r="AG417" s="69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6"/>
      <c r="BH417" s="56"/>
      <c r="BI417" s="56"/>
      <c r="BJ417" s="56"/>
      <c r="BK417" s="56"/>
      <c r="BL417" s="56"/>
      <c r="BM417" s="56"/>
      <c r="BN417" s="56"/>
      <c r="BO417" s="56"/>
      <c r="BP417" s="56"/>
      <c r="BQ417" s="56"/>
      <c r="BR417" s="56"/>
      <c r="BS417" s="56"/>
      <c r="BT417" s="56"/>
      <c r="BU417" s="56"/>
      <c r="BV417" s="56"/>
      <c r="BW417" s="56"/>
      <c r="BX417" s="56"/>
      <c r="BY417" s="56"/>
      <c r="BZ417" s="56"/>
      <c r="CA417" s="56"/>
      <c r="CB417" s="56"/>
      <c r="CC417" s="56"/>
      <c r="CD417" s="56"/>
      <c r="CE417" s="56"/>
      <c r="CG417" s="56"/>
      <c r="CH417" s="56"/>
      <c r="CI417" s="56"/>
      <c r="CJ417" s="56"/>
      <c r="CK417" s="56"/>
      <c r="CL417" s="56"/>
      <c r="CM417" s="56"/>
      <c r="CN417" s="56"/>
      <c r="CO417" s="56"/>
      <c r="CP417" s="56"/>
      <c r="CQ417" s="56"/>
      <c r="CR417" s="56"/>
      <c r="CS417" s="56"/>
      <c r="CT417" s="56"/>
      <c r="CU417" s="56"/>
      <c r="CV417" s="56"/>
    </row>
    <row r="418" spans="1:100" s="62" customFormat="1" ht="12.95" customHeight="1" x14ac:dyDescent="0.2">
      <c r="A418" s="59"/>
      <c r="C418" s="59"/>
      <c r="D418" s="59"/>
      <c r="P418" s="136"/>
      <c r="S418" s="63"/>
      <c r="Z418" s="56"/>
      <c r="AA418" s="56"/>
      <c r="AB418" s="56"/>
      <c r="AC418" s="56"/>
      <c r="AD418" s="56"/>
      <c r="AE418" s="56"/>
      <c r="AF418" s="56"/>
      <c r="AG418" s="69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6"/>
      <c r="BH418" s="56"/>
      <c r="BI418" s="56"/>
      <c r="BJ418" s="56"/>
      <c r="BK418" s="56"/>
      <c r="BL418" s="56"/>
      <c r="BM418" s="56"/>
      <c r="BN418" s="56"/>
      <c r="BO418" s="56"/>
      <c r="BP418" s="56"/>
      <c r="BQ418" s="56"/>
      <c r="BR418" s="56"/>
      <c r="BS418" s="56"/>
      <c r="BT418" s="56"/>
      <c r="BU418" s="56"/>
      <c r="BV418" s="56"/>
      <c r="BW418" s="56"/>
      <c r="BX418" s="56"/>
      <c r="BY418" s="56"/>
      <c r="BZ418" s="56"/>
      <c r="CA418" s="56"/>
      <c r="CB418" s="56"/>
      <c r="CC418" s="56"/>
      <c r="CD418" s="56"/>
      <c r="CE418" s="56"/>
      <c r="CG418" s="56"/>
      <c r="CH418" s="56"/>
      <c r="CI418" s="56"/>
      <c r="CJ418" s="56"/>
      <c r="CK418" s="56"/>
      <c r="CL418" s="56"/>
      <c r="CM418" s="56"/>
      <c r="CN418" s="56"/>
      <c r="CO418" s="56"/>
      <c r="CP418" s="56"/>
      <c r="CQ418" s="56"/>
      <c r="CR418" s="56"/>
      <c r="CS418" s="56"/>
      <c r="CT418" s="56"/>
      <c r="CU418" s="56"/>
      <c r="CV418" s="56"/>
    </row>
    <row r="419" spans="1:100" s="62" customFormat="1" ht="12.95" customHeight="1" x14ac:dyDescent="0.2">
      <c r="A419" s="59"/>
      <c r="C419" s="59"/>
      <c r="D419" s="59"/>
      <c r="P419" s="136"/>
      <c r="S419" s="63"/>
      <c r="Z419" s="56"/>
      <c r="AA419" s="56"/>
      <c r="AB419" s="56"/>
      <c r="AC419" s="56"/>
      <c r="AD419" s="56"/>
      <c r="AE419" s="56"/>
      <c r="AF419" s="56"/>
      <c r="AG419" s="69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6"/>
      <c r="BH419" s="56"/>
      <c r="BI419" s="56"/>
      <c r="BJ419" s="56"/>
      <c r="BK419" s="56"/>
      <c r="BL419" s="56"/>
      <c r="BM419" s="56"/>
      <c r="BN419" s="56"/>
      <c r="BO419" s="56"/>
      <c r="BP419" s="56"/>
      <c r="BQ419" s="56"/>
      <c r="BR419" s="56"/>
      <c r="BS419" s="56"/>
      <c r="BT419" s="56"/>
      <c r="BU419" s="56"/>
      <c r="BV419" s="56"/>
      <c r="BW419" s="56"/>
      <c r="BX419" s="56"/>
      <c r="BY419" s="56"/>
      <c r="BZ419" s="56"/>
      <c r="CA419" s="56"/>
      <c r="CB419" s="56"/>
      <c r="CC419" s="56"/>
      <c r="CD419" s="56"/>
      <c r="CE419" s="56"/>
      <c r="CG419" s="56"/>
      <c r="CH419" s="56"/>
      <c r="CI419" s="56"/>
      <c r="CJ419" s="56"/>
      <c r="CK419" s="56"/>
      <c r="CL419" s="56"/>
      <c r="CM419" s="56"/>
      <c r="CN419" s="56"/>
      <c r="CO419" s="56"/>
      <c r="CP419" s="56"/>
      <c r="CQ419" s="56"/>
      <c r="CR419" s="56"/>
      <c r="CS419" s="56"/>
      <c r="CT419" s="56"/>
      <c r="CU419" s="56"/>
      <c r="CV419" s="56"/>
    </row>
    <row r="420" spans="1:100" s="62" customFormat="1" ht="12.95" customHeight="1" x14ac:dyDescent="0.2">
      <c r="A420" s="59"/>
      <c r="C420" s="59"/>
      <c r="D420" s="59"/>
      <c r="P420" s="136"/>
      <c r="S420" s="63"/>
      <c r="Z420" s="56"/>
      <c r="AA420" s="56"/>
      <c r="AB420" s="56"/>
      <c r="AC420" s="56"/>
      <c r="AD420" s="56"/>
      <c r="AE420" s="56"/>
      <c r="AF420" s="56"/>
      <c r="AG420" s="69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56"/>
      <c r="BI420" s="56"/>
      <c r="BJ420" s="56"/>
      <c r="BK420" s="56"/>
      <c r="BL420" s="56"/>
      <c r="BM420" s="56"/>
      <c r="BN420" s="56"/>
      <c r="BO420" s="56"/>
      <c r="BP420" s="56"/>
      <c r="BQ420" s="56"/>
      <c r="BR420" s="56"/>
      <c r="BS420" s="56"/>
      <c r="BT420" s="56"/>
      <c r="BU420" s="56"/>
      <c r="BV420" s="56"/>
      <c r="BW420" s="56"/>
      <c r="BX420" s="56"/>
      <c r="BY420" s="56"/>
      <c r="BZ420" s="56"/>
      <c r="CA420" s="56"/>
      <c r="CB420" s="56"/>
      <c r="CC420" s="56"/>
      <c r="CD420" s="56"/>
      <c r="CE420" s="56"/>
      <c r="CG420" s="56"/>
      <c r="CH420" s="56"/>
      <c r="CI420" s="56"/>
      <c r="CJ420" s="56"/>
      <c r="CK420" s="56"/>
      <c r="CL420" s="56"/>
      <c r="CM420" s="56"/>
      <c r="CN420" s="56"/>
      <c r="CO420" s="56"/>
      <c r="CP420" s="56"/>
      <c r="CQ420" s="56"/>
      <c r="CR420" s="56"/>
      <c r="CS420" s="56"/>
      <c r="CT420" s="56"/>
      <c r="CU420" s="56"/>
      <c r="CV420" s="56"/>
    </row>
    <row r="421" spans="1:100" s="62" customFormat="1" ht="12.95" customHeight="1" x14ac:dyDescent="0.2">
      <c r="A421" s="59"/>
      <c r="C421" s="59"/>
      <c r="D421" s="59"/>
      <c r="P421" s="136"/>
      <c r="S421" s="63"/>
      <c r="Z421" s="56"/>
      <c r="AA421" s="56"/>
      <c r="AB421" s="56"/>
      <c r="AC421" s="56"/>
      <c r="AD421" s="56"/>
      <c r="AE421" s="56"/>
      <c r="AF421" s="56"/>
      <c r="AG421" s="69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6"/>
      <c r="BH421" s="56"/>
      <c r="BI421" s="56"/>
      <c r="BJ421" s="56"/>
      <c r="BK421" s="56"/>
      <c r="BL421" s="56"/>
      <c r="BM421" s="56"/>
      <c r="BN421" s="56"/>
      <c r="BO421" s="56"/>
      <c r="BP421" s="56"/>
      <c r="BQ421" s="56"/>
      <c r="BR421" s="56"/>
      <c r="BS421" s="56"/>
      <c r="BT421" s="56"/>
      <c r="BU421" s="56"/>
      <c r="BV421" s="56"/>
      <c r="BW421" s="56"/>
      <c r="BX421" s="56"/>
      <c r="BY421" s="56"/>
      <c r="BZ421" s="56"/>
      <c r="CA421" s="56"/>
      <c r="CB421" s="56"/>
      <c r="CC421" s="56"/>
      <c r="CD421" s="56"/>
      <c r="CE421" s="56"/>
      <c r="CG421" s="56"/>
      <c r="CH421" s="56"/>
      <c r="CI421" s="56"/>
      <c r="CJ421" s="56"/>
      <c r="CK421" s="56"/>
      <c r="CL421" s="56"/>
      <c r="CM421" s="56"/>
      <c r="CN421" s="56"/>
      <c r="CO421" s="56"/>
      <c r="CP421" s="56"/>
      <c r="CQ421" s="56"/>
      <c r="CR421" s="56"/>
      <c r="CS421" s="56"/>
      <c r="CT421" s="56"/>
      <c r="CU421" s="56"/>
      <c r="CV421" s="56"/>
    </row>
    <row r="422" spans="1:100" s="62" customFormat="1" ht="12.95" customHeight="1" x14ac:dyDescent="0.2">
      <c r="A422" s="59"/>
      <c r="C422" s="59"/>
      <c r="D422" s="59"/>
      <c r="P422" s="136"/>
      <c r="S422" s="63"/>
      <c r="Z422" s="56"/>
      <c r="AA422" s="56"/>
      <c r="AB422" s="56"/>
      <c r="AC422" s="56"/>
      <c r="AD422" s="56"/>
      <c r="AE422" s="56"/>
      <c r="AF422" s="56"/>
      <c r="AG422" s="69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6"/>
      <c r="BH422" s="56"/>
      <c r="BI422" s="56"/>
      <c r="BJ422" s="56"/>
      <c r="BK422" s="56"/>
      <c r="BL422" s="56"/>
      <c r="BM422" s="56"/>
      <c r="BN422" s="56"/>
      <c r="BO422" s="56"/>
      <c r="BP422" s="56"/>
      <c r="BQ422" s="56"/>
      <c r="BR422" s="56"/>
      <c r="BS422" s="56"/>
      <c r="BT422" s="56"/>
      <c r="BU422" s="56"/>
      <c r="BV422" s="56"/>
      <c r="BW422" s="56"/>
      <c r="BX422" s="56"/>
      <c r="BY422" s="56"/>
      <c r="BZ422" s="56"/>
      <c r="CA422" s="56"/>
      <c r="CB422" s="56"/>
      <c r="CC422" s="56"/>
      <c r="CD422" s="56"/>
      <c r="CE422" s="56"/>
      <c r="CG422" s="56"/>
      <c r="CH422" s="56"/>
      <c r="CI422" s="56"/>
      <c r="CJ422" s="56"/>
      <c r="CK422" s="56"/>
      <c r="CL422" s="56"/>
      <c r="CM422" s="56"/>
      <c r="CN422" s="56"/>
      <c r="CO422" s="56"/>
      <c r="CP422" s="56"/>
      <c r="CQ422" s="56"/>
      <c r="CR422" s="56"/>
      <c r="CS422" s="56"/>
      <c r="CT422" s="56"/>
      <c r="CU422" s="56"/>
      <c r="CV422" s="56"/>
    </row>
    <row r="423" spans="1:100" s="62" customFormat="1" ht="12.95" customHeight="1" x14ac:dyDescent="0.2">
      <c r="A423" s="59"/>
      <c r="C423" s="59"/>
      <c r="D423" s="59"/>
      <c r="P423" s="136"/>
      <c r="S423" s="63"/>
      <c r="Z423" s="56"/>
      <c r="AA423" s="56"/>
      <c r="AB423" s="56"/>
      <c r="AC423" s="56"/>
      <c r="AD423" s="56"/>
      <c r="AE423" s="56"/>
      <c r="AF423" s="56"/>
      <c r="AG423" s="69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6"/>
      <c r="BH423" s="56"/>
      <c r="BI423" s="56"/>
      <c r="BJ423" s="56"/>
      <c r="BK423" s="56"/>
      <c r="BL423" s="56"/>
      <c r="BM423" s="56"/>
      <c r="BN423" s="56"/>
      <c r="BO423" s="56"/>
      <c r="BP423" s="56"/>
      <c r="BQ423" s="56"/>
      <c r="BR423" s="56"/>
      <c r="BS423" s="56"/>
      <c r="BT423" s="56"/>
      <c r="BU423" s="56"/>
      <c r="BV423" s="56"/>
      <c r="BW423" s="56"/>
      <c r="BX423" s="56"/>
      <c r="BY423" s="56"/>
      <c r="BZ423" s="56"/>
      <c r="CA423" s="56"/>
      <c r="CB423" s="56"/>
      <c r="CC423" s="56"/>
      <c r="CD423" s="56"/>
      <c r="CE423" s="56"/>
      <c r="CG423" s="56"/>
      <c r="CH423" s="56"/>
      <c r="CI423" s="56"/>
      <c r="CJ423" s="56"/>
      <c r="CK423" s="56"/>
      <c r="CL423" s="56"/>
      <c r="CM423" s="56"/>
      <c r="CN423" s="56"/>
      <c r="CO423" s="56"/>
      <c r="CP423" s="56"/>
      <c r="CQ423" s="56"/>
      <c r="CR423" s="56"/>
      <c r="CS423" s="56"/>
      <c r="CT423" s="56"/>
      <c r="CU423" s="56"/>
      <c r="CV423" s="56"/>
    </row>
    <row r="424" spans="1:100" s="62" customFormat="1" ht="12.95" customHeight="1" x14ac:dyDescent="0.2">
      <c r="A424" s="59"/>
      <c r="C424" s="59"/>
      <c r="D424" s="59"/>
      <c r="P424" s="136"/>
      <c r="S424" s="63"/>
      <c r="Z424" s="56"/>
      <c r="AA424" s="56"/>
      <c r="AB424" s="56"/>
      <c r="AC424" s="56"/>
      <c r="AD424" s="56"/>
      <c r="AE424" s="56"/>
      <c r="AF424" s="56"/>
      <c r="AG424" s="69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6"/>
      <c r="BH424" s="56"/>
      <c r="BI424" s="56"/>
      <c r="BJ424" s="56"/>
      <c r="BK424" s="56"/>
      <c r="BL424" s="56"/>
      <c r="BM424" s="56"/>
      <c r="BN424" s="56"/>
      <c r="BO424" s="56"/>
      <c r="BP424" s="56"/>
      <c r="BQ424" s="56"/>
      <c r="BR424" s="56"/>
      <c r="BS424" s="56"/>
      <c r="BT424" s="56"/>
      <c r="BU424" s="56"/>
      <c r="BV424" s="56"/>
      <c r="BW424" s="56"/>
      <c r="BX424" s="56"/>
      <c r="BY424" s="56"/>
      <c r="BZ424" s="56"/>
      <c r="CA424" s="56"/>
      <c r="CB424" s="56"/>
      <c r="CC424" s="56"/>
      <c r="CD424" s="56"/>
      <c r="CE424" s="56"/>
      <c r="CG424" s="56"/>
      <c r="CH424" s="56"/>
      <c r="CI424" s="56"/>
      <c r="CJ424" s="56"/>
      <c r="CK424" s="56"/>
      <c r="CL424" s="56"/>
      <c r="CM424" s="56"/>
      <c r="CN424" s="56"/>
      <c r="CO424" s="56"/>
      <c r="CP424" s="56"/>
      <c r="CQ424" s="56"/>
      <c r="CR424" s="56"/>
      <c r="CS424" s="56"/>
      <c r="CT424" s="56"/>
      <c r="CU424" s="56"/>
      <c r="CV424" s="56"/>
    </row>
    <row r="425" spans="1:100" s="62" customFormat="1" ht="12.95" customHeight="1" x14ac:dyDescent="0.2">
      <c r="A425" s="59"/>
      <c r="C425" s="59"/>
      <c r="D425" s="59"/>
      <c r="P425" s="136"/>
      <c r="S425" s="63"/>
      <c r="Z425" s="56"/>
      <c r="AA425" s="56"/>
      <c r="AB425" s="56"/>
      <c r="AC425" s="56"/>
      <c r="AD425" s="56"/>
      <c r="AE425" s="56"/>
      <c r="AF425" s="56"/>
      <c r="AG425" s="69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6"/>
      <c r="BH425" s="56"/>
      <c r="BI425" s="56"/>
      <c r="BJ425" s="56"/>
      <c r="BK425" s="56"/>
      <c r="BL425" s="56"/>
      <c r="BM425" s="56"/>
      <c r="BN425" s="56"/>
      <c r="BO425" s="56"/>
      <c r="BP425" s="56"/>
      <c r="BQ425" s="56"/>
      <c r="BR425" s="56"/>
      <c r="BS425" s="56"/>
      <c r="BT425" s="56"/>
      <c r="BU425" s="56"/>
      <c r="BV425" s="56"/>
      <c r="BW425" s="56"/>
      <c r="BX425" s="56"/>
      <c r="BY425" s="56"/>
      <c r="BZ425" s="56"/>
      <c r="CA425" s="56"/>
      <c r="CB425" s="56"/>
      <c r="CC425" s="56"/>
      <c r="CD425" s="56"/>
      <c r="CE425" s="56"/>
      <c r="CG425" s="56"/>
      <c r="CH425" s="56"/>
      <c r="CI425" s="56"/>
      <c r="CJ425" s="56"/>
      <c r="CK425" s="56"/>
      <c r="CL425" s="56"/>
      <c r="CM425" s="56"/>
      <c r="CN425" s="56"/>
      <c r="CO425" s="56"/>
      <c r="CP425" s="56"/>
      <c r="CQ425" s="56"/>
      <c r="CR425" s="56"/>
      <c r="CS425" s="56"/>
      <c r="CT425" s="56"/>
      <c r="CU425" s="56"/>
      <c r="CV425" s="56"/>
    </row>
    <row r="426" spans="1:100" s="62" customFormat="1" ht="12.95" customHeight="1" x14ac:dyDescent="0.2">
      <c r="A426" s="59"/>
      <c r="C426" s="59"/>
      <c r="D426" s="59"/>
      <c r="P426" s="136"/>
      <c r="S426" s="63"/>
      <c r="Z426" s="56"/>
      <c r="AA426" s="56"/>
      <c r="AB426" s="56"/>
      <c r="AC426" s="56"/>
      <c r="AD426" s="56"/>
      <c r="AE426" s="56"/>
      <c r="AF426" s="56"/>
      <c r="AG426" s="69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6"/>
      <c r="BH426" s="56"/>
      <c r="BI426" s="56"/>
      <c r="BJ426" s="56"/>
      <c r="BK426" s="56"/>
      <c r="BL426" s="56"/>
      <c r="BM426" s="56"/>
      <c r="BN426" s="56"/>
      <c r="BO426" s="56"/>
      <c r="BP426" s="56"/>
      <c r="BQ426" s="56"/>
      <c r="BR426" s="56"/>
      <c r="BS426" s="56"/>
      <c r="BT426" s="56"/>
      <c r="BU426" s="56"/>
      <c r="BV426" s="56"/>
      <c r="BW426" s="56"/>
      <c r="BX426" s="56"/>
      <c r="BY426" s="56"/>
      <c r="BZ426" s="56"/>
      <c r="CA426" s="56"/>
      <c r="CB426" s="56"/>
      <c r="CC426" s="56"/>
      <c r="CD426" s="56"/>
      <c r="CE426" s="56"/>
      <c r="CG426" s="56"/>
      <c r="CH426" s="56"/>
      <c r="CI426" s="56"/>
      <c r="CJ426" s="56"/>
      <c r="CK426" s="56"/>
      <c r="CL426" s="56"/>
      <c r="CM426" s="56"/>
      <c r="CN426" s="56"/>
      <c r="CO426" s="56"/>
      <c r="CP426" s="56"/>
      <c r="CQ426" s="56"/>
      <c r="CR426" s="56"/>
      <c r="CS426" s="56"/>
      <c r="CT426" s="56"/>
      <c r="CU426" s="56"/>
      <c r="CV426" s="56"/>
    </row>
    <row r="427" spans="1:100" s="62" customFormat="1" ht="12.95" customHeight="1" x14ac:dyDescent="0.2">
      <c r="A427" s="59"/>
      <c r="C427" s="59"/>
      <c r="D427" s="59"/>
      <c r="P427" s="136"/>
      <c r="S427" s="63"/>
      <c r="Z427" s="56"/>
      <c r="AA427" s="56"/>
      <c r="AB427" s="56"/>
      <c r="AC427" s="56"/>
      <c r="AD427" s="56"/>
      <c r="AE427" s="56"/>
      <c r="AF427" s="56"/>
      <c r="AG427" s="69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6"/>
      <c r="BH427" s="56"/>
      <c r="BI427" s="56"/>
      <c r="BJ427" s="56"/>
      <c r="BK427" s="56"/>
      <c r="BL427" s="56"/>
      <c r="BM427" s="56"/>
      <c r="BN427" s="56"/>
      <c r="BO427" s="56"/>
      <c r="BP427" s="56"/>
      <c r="BQ427" s="56"/>
      <c r="BR427" s="56"/>
      <c r="BS427" s="56"/>
      <c r="BT427" s="56"/>
      <c r="BU427" s="56"/>
      <c r="BV427" s="56"/>
      <c r="BW427" s="56"/>
      <c r="BX427" s="56"/>
      <c r="BY427" s="56"/>
      <c r="BZ427" s="56"/>
      <c r="CA427" s="56"/>
      <c r="CB427" s="56"/>
      <c r="CC427" s="56"/>
      <c r="CD427" s="56"/>
      <c r="CE427" s="56"/>
      <c r="CG427" s="56"/>
      <c r="CH427" s="56"/>
      <c r="CI427" s="56"/>
      <c r="CJ427" s="56"/>
      <c r="CK427" s="56"/>
      <c r="CL427" s="56"/>
      <c r="CM427" s="56"/>
      <c r="CN427" s="56"/>
      <c r="CO427" s="56"/>
      <c r="CP427" s="56"/>
      <c r="CQ427" s="56"/>
      <c r="CR427" s="56"/>
      <c r="CS427" s="56"/>
      <c r="CT427" s="56"/>
      <c r="CU427" s="56"/>
      <c r="CV427" s="56"/>
    </row>
    <row r="428" spans="1:100" s="62" customFormat="1" ht="12.95" customHeight="1" x14ac:dyDescent="0.2">
      <c r="A428" s="59"/>
      <c r="C428" s="59"/>
      <c r="D428" s="59"/>
      <c r="P428" s="136"/>
      <c r="S428" s="63"/>
      <c r="Z428" s="56"/>
      <c r="AA428" s="56"/>
      <c r="AB428" s="56"/>
      <c r="AC428" s="56"/>
      <c r="AD428" s="56"/>
      <c r="AE428" s="56"/>
      <c r="AF428" s="56"/>
      <c r="AG428" s="69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6"/>
      <c r="BH428" s="56"/>
      <c r="BI428" s="56"/>
      <c r="BJ428" s="56"/>
      <c r="BK428" s="56"/>
      <c r="BL428" s="56"/>
      <c r="BM428" s="56"/>
      <c r="BN428" s="56"/>
      <c r="BO428" s="56"/>
      <c r="BP428" s="56"/>
      <c r="BQ428" s="56"/>
      <c r="BR428" s="56"/>
      <c r="BS428" s="56"/>
      <c r="BT428" s="56"/>
      <c r="BU428" s="56"/>
      <c r="BV428" s="56"/>
      <c r="BW428" s="56"/>
      <c r="BX428" s="56"/>
      <c r="BY428" s="56"/>
      <c r="BZ428" s="56"/>
      <c r="CA428" s="56"/>
      <c r="CB428" s="56"/>
      <c r="CC428" s="56"/>
      <c r="CD428" s="56"/>
      <c r="CE428" s="56"/>
      <c r="CG428" s="56"/>
      <c r="CH428" s="56"/>
      <c r="CI428" s="56"/>
      <c r="CJ428" s="56"/>
      <c r="CK428" s="56"/>
      <c r="CL428" s="56"/>
      <c r="CM428" s="56"/>
      <c r="CN428" s="56"/>
      <c r="CO428" s="56"/>
      <c r="CP428" s="56"/>
      <c r="CQ428" s="56"/>
      <c r="CR428" s="56"/>
      <c r="CS428" s="56"/>
      <c r="CT428" s="56"/>
      <c r="CU428" s="56"/>
      <c r="CV428" s="56"/>
    </row>
    <row r="429" spans="1:100" s="62" customFormat="1" ht="12.95" customHeight="1" x14ac:dyDescent="0.2">
      <c r="A429" s="59"/>
      <c r="C429" s="59"/>
      <c r="D429" s="59"/>
      <c r="P429" s="136"/>
      <c r="S429" s="63"/>
      <c r="Z429" s="56"/>
      <c r="AA429" s="56"/>
      <c r="AB429" s="56"/>
      <c r="AC429" s="56"/>
      <c r="AD429" s="56"/>
      <c r="AE429" s="56"/>
      <c r="AF429" s="56"/>
      <c r="AG429" s="69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56"/>
      <c r="BI429" s="56"/>
      <c r="BJ429" s="56"/>
      <c r="BK429" s="56"/>
      <c r="BL429" s="56"/>
      <c r="BM429" s="56"/>
      <c r="BN429" s="56"/>
      <c r="BO429" s="56"/>
      <c r="BP429" s="56"/>
      <c r="BQ429" s="56"/>
      <c r="BR429" s="56"/>
      <c r="BS429" s="56"/>
      <c r="BT429" s="56"/>
      <c r="BU429" s="56"/>
      <c r="BV429" s="56"/>
      <c r="BW429" s="56"/>
      <c r="BX429" s="56"/>
      <c r="BY429" s="56"/>
      <c r="BZ429" s="56"/>
      <c r="CA429" s="56"/>
      <c r="CB429" s="56"/>
      <c r="CC429" s="56"/>
      <c r="CD429" s="56"/>
      <c r="CE429" s="56"/>
      <c r="CG429" s="56"/>
      <c r="CH429" s="56"/>
      <c r="CI429" s="56"/>
      <c r="CJ429" s="56"/>
      <c r="CK429" s="56"/>
      <c r="CL429" s="56"/>
      <c r="CM429" s="56"/>
      <c r="CN429" s="56"/>
      <c r="CO429" s="56"/>
      <c r="CP429" s="56"/>
      <c r="CQ429" s="56"/>
      <c r="CR429" s="56"/>
      <c r="CS429" s="56"/>
      <c r="CT429" s="56"/>
      <c r="CU429" s="56"/>
      <c r="CV429" s="56"/>
    </row>
    <row r="430" spans="1:100" s="62" customFormat="1" ht="12.95" customHeight="1" x14ac:dyDescent="0.2">
      <c r="A430" s="59"/>
      <c r="C430" s="59"/>
      <c r="D430" s="59"/>
      <c r="P430" s="136"/>
      <c r="S430" s="63"/>
      <c r="Z430" s="56"/>
      <c r="AA430" s="56"/>
      <c r="AB430" s="56"/>
      <c r="AC430" s="56"/>
      <c r="AD430" s="56"/>
      <c r="AE430" s="56"/>
      <c r="AF430" s="56"/>
      <c r="AG430" s="69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56"/>
      <c r="BI430" s="56"/>
      <c r="BJ430" s="56"/>
      <c r="BK430" s="56"/>
      <c r="BL430" s="56"/>
      <c r="BM430" s="56"/>
      <c r="BN430" s="56"/>
      <c r="BO430" s="56"/>
      <c r="BP430" s="56"/>
      <c r="BQ430" s="56"/>
      <c r="BR430" s="56"/>
      <c r="BS430" s="56"/>
      <c r="BT430" s="56"/>
      <c r="BU430" s="56"/>
      <c r="BV430" s="56"/>
      <c r="BW430" s="56"/>
      <c r="BX430" s="56"/>
      <c r="BY430" s="56"/>
      <c r="BZ430" s="56"/>
      <c r="CA430" s="56"/>
      <c r="CB430" s="56"/>
      <c r="CC430" s="56"/>
      <c r="CD430" s="56"/>
      <c r="CE430" s="56"/>
      <c r="CG430" s="56"/>
      <c r="CH430" s="56"/>
      <c r="CI430" s="56"/>
      <c r="CJ430" s="56"/>
      <c r="CK430" s="56"/>
      <c r="CL430" s="56"/>
      <c r="CM430" s="56"/>
      <c r="CN430" s="56"/>
      <c r="CO430" s="56"/>
      <c r="CP430" s="56"/>
      <c r="CQ430" s="56"/>
      <c r="CR430" s="56"/>
      <c r="CS430" s="56"/>
      <c r="CT430" s="56"/>
      <c r="CU430" s="56"/>
      <c r="CV430" s="56"/>
    </row>
    <row r="431" spans="1:100" s="62" customFormat="1" ht="12.95" customHeight="1" x14ac:dyDescent="0.2">
      <c r="A431" s="59"/>
      <c r="C431" s="59"/>
      <c r="D431" s="59"/>
      <c r="P431" s="136"/>
      <c r="S431" s="63"/>
      <c r="Z431" s="56"/>
      <c r="AA431" s="56"/>
      <c r="AB431" s="56"/>
      <c r="AC431" s="56"/>
      <c r="AD431" s="56"/>
      <c r="AE431" s="56"/>
      <c r="AF431" s="56"/>
      <c r="AG431" s="69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56"/>
      <c r="BI431" s="56"/>
      <c r="BJ431" s="56"/>
      <c r="BK431" s="56"/>
      <c r="BL431" s="56"/>
      <c r="BM431" s="56"/>
      <c r="BN431" s="56"/>
      <c r="BO431" s="56"/>
      <c r="BP431" s="56"/>
      <c r="BQ431" s="56"/>
      <c r="BR431" s="56"/>
      <c r="BS431" s="56"/>
      <c r="BT431" s="56"/>
      <c r="BU431" s="56"/>
      <c r="BV431" s="56"/>
      <c r="BW431" s="56"/>
      <c r="BX431" s="56"/>
      <c r="BY431" s="56"/>
      <c r="BZ431" s="56"/>
      <c r="CA431" s="56"/>
      <c r="CB431" s="56"/>
      <c r="CC431" s="56"/>
      <c r="CD431" s="56"/>
      <c r="CE431" s="56"/>
      <c r="CG431" s="56"/>
      <c r="CH431" s="56"/>
      <c r="CI431" s="56"/>
      <c r="CJ431" s="56"/>
      <c r="CK431" s="56"/>
      <c r="CL431" s="56"/>
      <c r="CM431" s="56"/>
      <c r="CN431" s="56"/>
      <c r="CO431" s="56"/>
      <c r="CP431" s="56"/>
      <c r="CQ431" s="56"/>
      <c r="CR431" s="56"/>
      <c r="CS431" s="56"/>
      <c r="CT431" s="56"/>
      <c r="CU431" s="56"/>
      <c r="CV431" s="56"/>
    </row>
    <row r="432" spans="1:100" s="62" customFormat="1" ht="12.95" customHeight="1" x14ac:dyDescent="0.2">
      <c r="A432" s="59"/>
      <c r="C432" s="59"/>
      <c r="D432" s="59"/>
      <c r="P432" s="136"/>
      <c r="S432" s="63"/>
      <c r="Z432" s="56"/>
      <c r="AA432" s="56"/>
      <c r="AB432" s="56"/>
      <c r="AC432" s="56"/>
      <c r="AD432" s="56"/>
      <c r="AE432" s="56"/>
      <c r="AF432" s="56"/>
      <c r="AG432" s="69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  <c r="BM432" s="56"/>
      <c r="BN432" s="56"/>
      <c r="BO432" s="56"/>
      <c r="BP432" s="56"/>
      <c r="BQ432" s="56"/>
      <c r="BR432" s="56"/>
      <c r="BS432" s="56"/>
      <c r="BT432" s="56"/>
      <c r="BU432" s="56"/>
      <c r="BV432" s="56"/>
      <c r="BW432" s="56"/>
      <c r="BX432" s="56"/>
      <c r="BY432" s="56"/>
      <c r="BZ432" s="56"/>
      <c r="CA432" s="56"/>
      <c r="CB432" s="56"/>
      <c r="CC432" s="56"/>
      <c r="CD432" s="56"/>
      <c r="CE432" s="56"/>
      <c r="CG432" s="56"/>
      <c r="CH432" s="56"/>
      <c r="CI432" s="56"/>
      <c r="CJ432" s="56"/>
      <c r="CK432" s="56"/>
      <c r="CL432" s="56"/>
      <c r="CM432" s="56"/>
      <c r="CN432" s="56"/>
      <c r="CO432" s="56"/>
      <c r="CP432" s="56"/>
      <c r="CQ432" s="56"/>
      <c r="CR432" s="56"/>
      <c r="CS432" s="56"/>
      <c r="CT432" s="56"/>
      <c r="CU432" s="56"/>
      <c r="CV432" s="56"/>
    </row>
    <row r="433" spans="1:100" s="62" customFormat="1" ht="12.95" customHeight="1" x14ac:dyDescent="0.2">
      <c r="A433" s="59"/>
      <c r="C433" s="59"/>
      <c r="D433" s="59"/>
      <c r="P433" s="136"/>
      <c r="S433" s="63"/>
      <c r="Z433" s="56"/>
      <c r="AA433" s="56"/>
      <c r="AB433" s="56"/>
      <c r="AC433" s="56"/>
      <c r="AD433" s="56"/>
      <c r="AE433" s="56"/>
      <c r="AF433" s="56"/>
      <c r="AG433" s="69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56"/>
      <c r="BI433" s="56"/>
      <c r="BJ433" s="56"/>
      <c r="BK433" s="56"/>
      <c r="BL433" s="56"/>
      <c r="BM433" s="56"/>
      <c r="BN433" s="56"/>
      <c r="BO433" s="56"/>
      <c r="BP433" s="56"/>
      <c r="BQ433" s="56"/>
      <c r="BR433" s="56"/>
      <c r="BS433" s="56"/>
      <c r="BT433" s="56"/>
      <c r="BU433" s="56"/>
      <c r="BV433" s="56"/>
      <c r="BW433" s="56"/>
      <c r="BX433" s="56"/>
      <c r="BY433" s="56"/>
      <c r="BZ433" s="56"/>
      <c r="CA433" s="56"/>
      <c r="CB433" s="56"/>
      <c r="CC433" s="56"/>
      <c r="CD433" s="56"/>
      <c r="CE433" s="56"/>
      <c r="CG433" s="56"/>
      <c r="CH433" s="56"/>
      <c r="CI433" s="56"/>
      <c r="CJ433" s="56"/>
      <c r="CK433" s="56"/>
      <c r="CL433" s="56"/>
      <c r="CM433" s="56"/>
      <c r="CN433" s="56"/>
      <c r="CO433" s="56"/>
      <c r="CP433" s="56"/>
      <c r="CQ433" s="56"/>
      <c r="CR433" s="56"/>
      <c r="CS433" s="56"/>
      <c r="CT433" s="56"/>
      <c r="CU433" s="56"/>
      <c r="CV433" s="56"/>
    </row>
    <row r="434" spans="1:100" s="62" customFormat="1" ht="12.95" customHeight="1" x14ac:dyDescent="0.2">
      <c r="A434" s="59"/>
      <c r="C434" s="59"/>
      <c r="D434" s="59"/>
      <c r="P434" s="136"/>
      <c r="S434" s="63"/>
      <c r="Z434" s="56"/>
      <c r="AA434" s="56"/>
      <c r="AB434" s="56"/>
      <c r="AC434" s="56"/>
      <c r="AD434" s="56"/>
      <c r="AE434" s="56"/>
      <c r="AF434" s="56"/>
      <c r="AG434" s="69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  <c r="BG434" s="56"/>
      <c r="BH434" s="56"/>
      <c r="BI434" s="56"/>
      <c r="BJ434" s="56"/>
      <c r="BK434" s="56"/>
      <c r="BL434" s="56"/>
      <c r="BM434" s="56"/>
      <c r="BN434" s="56"/>
      <c r="BO434" s="56"/>
      <c r="BP434" s="56"/>
      <c r="BQ434" s="56"/>
      <c r="BR434" s="56"/>
      <c r="BS434" s="56"/>
      <c r="BT434" s="56"/>
      <c r="BU434" s="56"/>
      <c r="BV434" s="56"/>
      <c r="BW434" s="56"/>
      <c r="BX434" s="56"/>
      <c r="BY434" s="56"/>
      <c r="BZ434" s="56"/>
      <c r="CA434" s="56"/>
      <c r="CB434" s="56"/>
      <c r="CC434" s="56"/>
      <c r="CD434" s="56"/>
      <c r="CE434" s="56"/>
      <c r="CG434" s="56"/>
      <c r="CH434" s="56"/>
      <c r="CI434" s="56"/>
      <c r="CJ434" s="56"/>
      <c r="CK434" s="56"/>
      <c r="CL434" s="56"/>
      <c r="CM434" s="56"/>
      <c r="CN434" s="56"/>
      <c r="CO434" s="56"/>
      <c r="CP434" s="56"/>
      <c r="CQ434" s="56"/>
      <c r="CR434" s="56"/>
      <c r="CS434" s="56"/>
      <c r="CT434" s="56"/>
      <c r="CU434" s="56"/>
      <c r="CV434" s="56"/>
    </row>
    <row r="435" spans="1:100" s="62" customFormat="1" ht="12.95" customHeight="1" x14ac:dyDescent="0.2">
      <c r="A435" s="59"/>
      <c r="C435" s="59"/>
      <c r="D435" s="59"/>
      <c r="P435" s="136"/>
      <c r="S435" s="63"/>
      <c r="Z435" s="56"/>
      <c r="AA435" s="56"/>
      <c r="AB435" s="56"/>
      <c r="AC435" s="56"/>
      <c r="AD435" s="56"/>
      <c r="AE435" s="56"/>
      <c r="AF435" s="56"/>
      <c r="AG435" s="69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  <c r="BG435" s="56"/>
      <c r="BH435" s="56"/>
      <c r="BI435" s="56"/>
      <c r="BJ435" s="56"/>
      <c r="BK435" s="56"/>
      <c r="BL435" s="56"/>
      <c r="BM435" s="56"/>
      <c r="BN435" s="56"/>
      <c r="BO435" s="56"/>
      <c r="BP435" s="56"/>
      <c r="BQ435" s="56"/>
      <c r="BR435" s="56"/>
      <c r="BS435" s="56"/>
      <c r="BT435" s="56"/>
      <c r="BU435" s="56"/>
      <c r="BV435" s="56"/>
      <c r="BW435" s="56"/>
      <c r="BX435" s="56"/>
      <c r="BY435" s="56"/>
      <c r="BZ435" s="56"/>
      <c r="CA435" s="56"/>
      <c r="CB435" s="56"/>
      <c r="CC435" s="56"/>
      <c r="CD435" s="56"/>
      <c r="CE435" s="56"/>
      <c r="CG435" s="56"/>
      <c r="CH435" s="56"/>
      <c r="CI435" s="56"/>
      <c r="CJ435" s="56"/>
      <c r="CK435" s="56"/>
      <c r="CL435" s="56"/>
      <c r="CM435" s="56"/>
      <c r="CN435" s="56"/>
      <c r="CO435" s="56"/>
      <c r="CP435" s="56"/>
      <c r="CQ435" s="56"/>
      <c r="CR435" s="56"/>
      <c r="CS435" s="56"/>
      <c r="CT435" s="56"/>
      <c r="CU435" s="56"/>
      <c r="CV435" s="56"/>
    </row>
    <row r="436" spans="1:100" s="62" customFormat="1" ht="12.95" customHeight="1" x14ac:dyDescent="0.2">
      <c r="A436" s="59"/>
      <c r="C436" s="59"/>
      <c r="D436" s="59"/>
      <c r="P436" s="136"/>
      <c r="S436" s="63"/>
      <c r="Z436" s="56"/>
      <c r="AA436" s="56"/>
      <c r="AB436" s="56"/>
      <c r="AC436" s="56"/>
      <c r="AD436" s="56"/>
      <c r="AE436" s="56"/>
      <c r="AF436" s="56"/>
      <c r="AG436" s="69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  <c r="BG436" s="56"/>
      <c r="BH436" s="56"/>
      <c r="BI436" s="56"/>
      <c r="BJ436" s="56"/>
      <c r="BK436" s="56"/>
      <c r="BL436" s="56"/>
      <c r="BM436" s="56"/>
      <c r="BN436" s="56"/>
      <c r="BO436" s="56"/>
      <c r="BP436" s="56"/>
      <c r="BQ436" s="56"/>
      <c r="BR436" s="56"/>
      <c r="BS436" s="56"/>
      <c r="BT436" s="56"/>
      <c r="BU436" s="56"/>
      <c r="BV436" s="56"/>
      <c r="BW436" s="56"/>
      <c r="BX436" s="56"/>
      <c r="BY436" s="56"/>
      <c r="BZ436" s="56"/>
      <c r="CA436" s="56"/>
      <c r="CB436" s="56"/>
      <c r="CC436" s="56"/>
      <c r="CD436" s="56"/>
      <c r="CE436" s="56"/>
      <c r="CG436" s="56"/>
      <c r="CH436" s="56"/>
      <c r="CI436" s="56"/>
      <c r="CJ436" s="56"/>
      <c r="CK436" s="56"/>
      <c r="CL436" s="56"/>
      <c r="CM436" s="56"/>
      <c r="CN436" s="56"/>
      <c r="CO436" s="56"/>
      <c r="CP436" s="56"/>
      <c r="CQ436" s="56"/>
      <c r="CR436" s="56"/>
      <c r="CS436" s="56"/>
      <c r="CT436" s="56"/>
      <c r="CU436" s="56"/>
      <c r="CV436" s="56"/>
    </row>
    <row r="437" spans="1:100" s="62" customFormat="1" ht="12.95" customHeight="1" x14ac:dyDescent="0.2">
      <c r="A437" s="59"/>
      <c r="C437" s="59"/>
      <c r="D437" s="59"/>
      <c r="P437" s="136"/>
      <c r="S437" s="63"/>
      <c r="Z437" s="56"/>
      <c r="AA437" s="56"/>
      <c r="AB437" s="56"/>
      <c r="AC437" s="56"/>
      <c r="AD437" s="56"/>
      <c r="AE437" s="56"/>
      <c r="AF437" s="56"/>
      <c r="AG437" s="69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6"/>
      <c r="BH437" s="56"/>
      <c r="BI437" s="56"/>
      <c r="BJ437" s="56"/>
      <c r="BK437" s="56"/>
      <c r="BL437" s="56"/>
      <c r="BM437" s="56"/>
      <c r="BN437" s="56"/>
      <c r="BO437" s="56"/>
      <c r="BP437" s="56"/>
      <c r="BQ437" s="56"/>
      <c r="BR437" s="56"/>
      <c r="BS437" s="56"/>
      <c r="BT437" s="56"/>
      <c r="BU437" s="56"/>
      <c r="BV437" s="56"/>
      <c r="BW437" s="56"/>
      <c r="BX437" s="56"/>
      <c r="BY437" s="56"/>
      <c r="BZ437" s="56"/>
      <c r="CA437" s="56"/>
      <c r="CB437" s="56"/>
      <c r="CC437" s="56"/>
      <c r="CD437" s="56"/>
      <c r="CE437" s="56"/>
      <c r="CG437" s="56"/>
      <c r="CH437" s="56"/>
      <c r="CI437" s="56"/>
      <c r="CJ437" s="56"/>
      <c r="CK437" s="56"/>
      <c r="CL437" s="56"/>
      <c r="CM437" s="56"/>
      <c r="CN437" s="56"/>
      <c r="CO437" s="56"/>
      <c r="CP437" s="56"/>
      <c r="CQ437" s="56"/>
      <c r="CR437" s="56"/>
      <c r="CS437" s="56"/>
      <c r="CT437" s="56"/>
      <c r="CU437" s="56"/>
      <c r="CV437" s="56"/>
    </row>
    <row r="438" spans="1:100" s="62" customFormat="1" ht="12.95" customHeight="1" x14ac:dyDescent="0.2">
      <c r="A438" s="59"/>
      <c r="C438" s="59"/>
      <c r="D438" s="59"/>
      <c r="P438" s="136"/>
      <c r="S438" s="63"/>
      <c r="Z438" s="56"/>
      <c r="AA438" s="56"/>
      <c r="AB438" s="56"/>
      <c r="AC438" s="56"/>
      <c r="AD438" s="56"/>
      <c r="AE438" s="56"/>
      <c r="AF438" s="56"/>
      <c r="AG438" s="69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  <c r="BG438" s="56"/>
      <c r="BH438" s="56"/>
      <c r="BI438" s="56"/>
      <c r="BJ438" s="56"/>
      <c r="BK438" s="56"/>
      <c r="BL438" s="56"/>
      <c r="BM438" s="56"/>
      <c r="BN438" s="56"/>
      <c r="BO438" s="56"/>
      <c r="BP438" s="56"/>
      <c r="BQ438" s="56"/>
      <c r="BR438" s="56"/>
      <c r="BS438" s="56"/>
      <c r="BT438" s="56"/>
      <c r="BU438" s="56"/>
      <c r="BV438" s="56"/>
      <c r="BW438" s="56"/>
      <c r="BX438" s="56"/>
      <c r="BY438" s="56"/>
      <c r="BZ438" s="56"/>
      <c r="CA438" s="56"/>
      <c r="CB438" s="56"/>
      <c r="CC438" s="56"/>
      <c r="CD438" s="56"/>
      <c r="CE438" s="56"/>
      <c r="CG438" s="56"/>
      <c r="CH438" s="56"/>
      <c r="CI438" s="56"/>
      <c r="CJ438" s="56"/>
      <c r="CK438" s="56"/>
      <c r="CL438" s="56"/>
      <c r="CM438" s="56"/>
      <c r="CN438" s="56"/>
      <c r="CO438" s="56"/>
      <c r="CP438" s="56"/>
      <c r="CQ438" s="56"/>
      <c r="CR438" s="56"/>
      <c r="CS438" s="56"/>
      <c r="CT438" s="56"/>
      <c r="CU438" s="56"/>
      <c r="CV438" s="56"/>
    </row>
    <row r="439" spans="1:100" s="62" customFormat="1" ht="12.95" customHeight="1" x14ac:dyDescent="0.2">
      <c r="A439" s="59"/>
      <c r="C439" s="59"/>
      <c r="D439" s="59"/>
      <c r="P439" s="136"/>
      <c r="S439" s="63"/>
      <c r="Z439" s="56"/>
      <c r="AA439" s="56"/>
      <c r="AB439" s="56"/>
      <c r="AC439" s="56"/>
      <c r="AD439" s="56"/>
      <c r="AE439" s="56"/>
      <c r="AF439" s="56"/>
      <c r="AG439" s="69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6"/>
      <c r="BH439" s="56"/>
      <c r="BI439" s="56"/>
      <c r="BJ439" s="56"/>
      <c r="BK439" s="56"/>
      <c r="BL439" s="56"/>
      <c r="BM439" s="56"/>
      <c r="BN439" s="56"/>
      <c r="BO439" s="56"/>
      <c r="BP439" s="56"/>
      <c r="BQ439" s="56"/>
      <c r="BR439" s="56"/>
      <c r="BS439" s="56"/>
      <c r="BT439" s="56"/>
      <c r="BU439" s="56"/>
      <c r="BV439" s="56"/>
      <c r="BW439" s="56"/>
      <c r="BX439" s="56"/>
      <c r="BY439" s="56"/>
      <c r="BZ439" s="56"/>
      <c r="CA439" s="56"/>
      <c r="CB439" s="56"/>
      <c r="CC439" s="56"/>
      <c r="CD439" s="56"/>
      <c r="CE439" s="56"/>
      <c r="CG439" s="56"/>
      <c r="CH439" s="56"/>
      <c r="CI439" s="56"/>
      <c r="CJ439" s="56"/>
      <c r="CK439" s="56"/>
      <c r="CL439" s="56"/>
      <c r="CM439" s="56"/>
      <c r="CN439" s="56"/>
      <c r="CO439" s="56"/>
      <c r="CP439" s="56"/>
      <c r="CQ439" s="56"/>
      <c r="CR439" s="56"/>
      <c r="CS439" s="56"/>
      <c r="CT439" s="56"/>
      <c r="CU439" s="56"/>
      <c r="CV439" s="56"/>
    </row>
    <row r="440" spans="1:100" s="62" customFormat="1" ht="12.95" customHeight="1" x14ac:dyDescent="0.2">
      <c r="A440" s="59"/>
      <c r="C440" s="59"/>
      <c r="D440" s="59"/>
      <c r="P440" s="136"/>
      <c r="S440" s="63"/>
      <c r="Z440" s="56"/>
      <c r="AA440" s="56"/>
      <c r="AB440" s="56"/>
      <c r="AC440" s="56"/>
      <c r="AD440" s="56"/>
      <c r="AE440" s="56"/>
      <c r="AF440" s="56"/>
      <c r="AG440" s="69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6"/>
      <c r="BH440" s="56"/>
      <c r="BI440" s="56"/>
      <c r="BJ440" s="56"/>
      <c r="BK440" s="56"/>
      <c r="BL440" s="56"/>
      <c r="BM440" s="56"/>
      <c r="BN440" s="56"/>
      <c r="BO440" s="56"/>
      <c r="BP440" s="56"/>
      <c r="BQ440" s="56"/>
      <c r="BR440" s="56"/>
      <c r="BS440" s="56"/>
      <c r="BT440" s="56"/>
      <c r="BU440" s="56"/>
      <c r="BV440" s="56"/>
      <c r="BW440" s="56"/>
      <c r="BX440" s="56"/>
      <c r="BY440" s="56"/>
      <c r="BZ440" s="56"/>
      <c r="CA440" s="56"/>
      <c r="CB440" s="56"/>
      <c r="CC440" s="56"/>
      <c r="CD440" s="56"/>
      <c r="CE440" s="56"/>
      <c r="CG440" s="56"/>
      <c r="CH440" s="56"/>
      <c r="CI440" s="56"/>
      <c r="CJ440" s="56"/>
      <c r="CK440" s="56"/>
      <c r="CL440" s="56"/>
      <c r="CM440" s="56"/>
      <c r="CN440" s="56"/>
      <c r="CO440" s="56"/>
      <c r="CP440" s="56"/>
      <c r="CQ440" s="56"/>
      <c r="CR440" s="56"/>
      <c r="CS440" s="56"/>
      <c r="CT440" s="56"/>
      <c r="CU440" s="56"/>
      <c r="CV440" s="56"/>
    </row>
    <row r="441" spans="1:100" s="62" customFormat="1" ht="12.95" customHeight="1" x14ac:dyDescent="0.2">
      <c r="A441" s="59"/>
      <c r="C441" s="59"/>
      <c r="D441" s="59"/>
      <c r="P441" s="136"/>
      <c r="S441" s="63"/>
      <c r="Z441" s="56"/>
      <c r="AA441" s="56"/>
      <c r="AB441" s="56"/>
      <c r="AC441" s="56"/>
      <c r="AD441" s="56"/>
      <c r="AE441" s="56"/>
      <c r="AF441" s="56"/>
      <c r="AG441" s="69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6"/>
      <c r="BH441" s="56"/>
      <c r="BI441" s="56"/>
      <c r="BJ441" s="56"/>
      <c r="BK441" s="56"/>
      <c r="BL441" s="56"/>
      <c r="BM441" s="56"/>
      <c r="BN441" s="56"/>
      <c r="BO441" s="56"/>
      <c r="BP441" s="56"/>
      <c r="BQ441" s="56"/>
      <c r="BR441" s="56"/>
      <c r="BS441" s="56"/>
      <c r="BT441" s="56"/>
      <c r="BU441" s="56"/>
      <c r="BV441" s="56"/>
      <c r="BW441" s="56"/>
      <c r="BX441" s="56"/>
      <c r="BY441" s="56"/>
      <c r="BZ441" s="56"/>
      <c r="CA441" s="56"/>
      <c r="CB441" s="56"/>
      <c r="CC441" s="56"/>
      <c r="CD441" s="56"/>
      <c r="CE441" s="56"/>
      <c r="CG441" s="56"/>
      <c r="CH441" s="56"/>
      <c r="CI441" s="56"/>
      <c r="CJ441" s="56"/>
      <c r="CK441" s="56"/>
      <c r="CL441" s="56"/>
      <c r="CM441" s="56"/>
      <c r="CN441" s="56"/>
      <c r="CO441" s="56"/>
      <c r="CP441" s="56"/>
      <c r="CQ441" s="56"/>
      <c r="CR441" s="56"/>
      <c r="CS441" s="56"/>
      <c r="CT441" s="56"/>
      <c r="CU441" s="56"/>
      <c r="CV441" s="56"/>
    </row>
    <row r="442" spans="1:100" s="62" customFormat="1" ht="12.95" customHeight="1" x14ac:dyDescent="0.2">
      <c r="A442" s="59"/>
      <c r="C442" s="59"/>
      <c r="D442" s="59"/>
      <c r="P442" s="136"/>
      <c r="S442" s="63"/>
      <c r="Z442" s="56"/>
      <c r="AA442" s="56"/>
      <c r="AB442" s="56"/>
      <c r="AC442" s="56"/>
      <c r="AD442" s="56"/>
      <c r="AE442" s="56"/>
      <c r="AF442" s="56"/>
      <c r="AG442" s="69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6"/>
      <c r="BH442" s="56"/>
      <c r="BI442" s="56"/>
      <c r="BJ442" s="56"/>
      <c r="BK442" s="56"/>
      <c r="BL442" s="56"/>
      <c r="BM442" s="56"/>
      <c r="BN442" s="56"/>
      <c r="BO442" s="56"/>
      <c r="BP442" s="56"/>
      <c r="BQ442" s="56"/>
      <c r="BR442" s="56"/>
      <c r="BS442" s="56"/>
      <c r="BT442" s="56"/>
      <c r="BU442" s="56"/>
      <c r="BV442" s="56"/>
      <c r="BW442" s="56"/>
      <c r="BX442" s="56"/>
      <c r="BY442" s="56"/>
      <c r="BZ442" s="56"/>
      <c r="CA442" s="56"/>
      <c r="CB442" s="56"/>
      <c r="CC442" s="56"/>
      <c r="CD442" s="56"/>
      <c r="CE442" s="56"/>
      <c r="CG442" s="56"/>
      <c r="CH442" s="56"/>
      <c r="CI442" s="56"/>
      <c r="CJ442" s="56"/>
      <c r="CK442" s="56"/>
      <c r="CL442" s="56"/>
      <c r="CM442" s="56"/>
      <c r="CN442" s="56"/>
      <c r="CO442" s="56"/>
      <c r="CP442" s="56"/>
      <c r="CQ442" s="56"/>
      <c r="CR442" s="56"/>
      <c r="CS442" s="56"/>
      <c r="CT442" s="56"/>
      <c r="CU442" s="56"/>
      <c r="CV442" s="56"/>
    </row>
    <row r="443" spans="1:100" s="62" customFormat="1" ht="12.95" customHeight="1" x14ac:dyDescent="0.2">
      <c r="A443" s="59"/>
      <c r="C443" s="59"/>
      <c r="D443" s="59"/>
      <c r="P443" s="136"/>
      <c r="S443" s="63"/>
      <c r="Z443" s="56"/>
      <c r="AA443" s="56"/>
      <c r="AB443" s="56"/>
      <c r="AC443" s="56"/>
      <c r="AD443" s="56"/>
      <c r="AE443" s="56"/>
      <c r="AF443" s="56"/>
      <c r="AG443" s="69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6"/>
      <c r="BH443" s="56"/>
      <c r="BI443" s="56"/>
      <c r="BJ443" s="56"/>
      <c r="BK443" s="56"/>
      <c r="BL443" s="56"/>
      <c r="BM443" s="56"/>
      <c r="BN443" s="56"/>
      <c r="BO443" s="56"/>
      <c r="BP443" s="56"/>
      <c r="BQ443" s="56"/>
      <c r="BR443" s="56"/>
      <c r="BS443" s="56"/>
      <c r="BT443" s="56"/>
      <c r="BU443" s="56"/>
      <c r="BV443" s="56"/>
      <c r="BW443" s="56"/>
      <c r="BX443" s="56"/>
      <c r="BY443" s="56"/>
      <c r="BZ443" s="56"/>
      <c r="CA443" s="56"/>
      <c r="CB443" s="56"/>
      <c r="CC443" s="56"/>
      <c r="CD443" s="56"/>
      <c r="CE443" s="56"/>
      <c r="CG443" s="56"/>
      <c r="CH443" s="56"/>
      <c r="CI443" s="56"/>
      <c r="CJ443" s="56"/>
      <c r="CK443" s="56"/>
      <c r="CL443" s="56"/>
      <c r="CM443" s="56"/>
      <c r="CN443" s="56"/>
      <c r="CO443" s="56"/>
      <c r="CP443" s="56"/>
      <c r="CQ443" s="56"/>
      <c r="CR443" s="56"/>
      <c r="CS443" s="56"/>
      <c r="CT443" s="56"/>
      <c r="CU443" s="56"/>
      <c r="CV443" s="56"/>
    </row>
    <row r="444" spans="1:100" s="62" customFormat="1" ht="12.95" customHeight="1" x14ac:dyDescent="0.2">
      <c r="A444" s="59"/>
      <c r="C444" s="59"/>
      <c r="D444" s="59"/>
      <c r="P444" s="136"/>
      <c r="S444" s="63"/>
      <c r="Z444" s="56"/>
      <c r="AA444" s="56"/>
      <c r="AB444" s="56"/>
      <c r="AC444" s="56"/>
      <c r="AD444" s="56"/>
      <c r="AE444" s="56"/>
      <c r="AF444" s="56"/>
      <c r="AG444" s="69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6"/>
      <c r="BH444" s="56"/>
      <c r="BI444" s="56"/>
      <c r="BJ444" s="56"/>
      <c r="BK444" s="56"/>
      <c r="BL444" s="56"/>
      <c r="BM444" s="56"/>
      <c r="BN444" s="56"/>
      <c r="BO444" s="56"/>
      <c r="BP444" s="56"/>
      <c r="BQ444" s="56"/>
      <c r="BR444" s="56"/>
      <c r="BS444" s="56"/>
      <c r="BT444" s="56"/>
      <c r="BU444" s="56"/>
      <c r="BV444" s="56"/>
      <c r="BW444" s="56"/>
      <c r="BX444" s="56"/>
      <c r="BY444" s="56"/>
      <c r="BZ444" s="56"/>
      <c r="CA444" s="56"/>
      <c r="CB444" s="56"/>
      <c r="CC444" s="56"/>
      <c r="CD444" s="56"/>
      <c r="CE444" s="56"/>
      <c r="CG444" s="56"/>
      <c r="CH444" s="56"/>
      <c r="CI444" s="56"/>
      <c r="CJ444" s="56"/>
      <c r="CK444" s="56"/>
      <c r="CL444" s="56"/>
      <c r="CM444" s="56"/>
      <c r="CN444" s="56"/>
      <c r="CO444" s="56"/>
      <c r="CP444" s="56"/>
      <c r="CQ444" s="56"/>
      <c r="CR444" s="56"/>
      <c r="CS444" s="56"/>
      <c r="CT444" s="56"/>
      <c r="CU444" s="56"/>
      <c r="CV444" s="56"/>
    </row>
    <row r="445" spans="1:100" s="62" customFormat="1" ht="12.95" customHeight="1" x14ac:dyDescent="0.2">
      <c r="A445" s="59"/>
      <c r="C445" s="59"/>
      <c r="D445" s="59"/>
      <c r="P445" s="136"/>
      <c r="S445" s="63"/>
      <c r="Z445" s="56"/>
      <c r="AA445" s="56"/>
      <c r="AB445" s="56"/>
      <c r="AC445" s="56"/>
      <c r="AD445" s="56"/>
      <c r="AE445" s="56"/>
      <c r="AF445" s="56"/>
      <c r="AG445" s="69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6"/>
      <c r="BH445" s="56"/>
      <c r="BI445" s="56"/>
      <c r="BJ445" s="56"/>
      <c r="BK445" s="56"/>
      <c r="BL445" s="56"/>
      <c r="BM445" s="56"/>
      <c r="BN445" s="56"/>
      <c r="BO445" s="56"/>
      <c r="BP445" s="56"/>
      <c r="BQ445" s="56"/>
      <c r="BR445" s="56"/>
      <c r="BS445" s="56"/>
      <c r="BT445" s="56"/>
      <c r="BU445" s="56"/>
      <c r="BV445" s="56"/>
      <c r="BW445" s="56"/>
      <c r="BX445" s="56"/>
      <c r="BY445" s="56"/>
      <c r="BZ445" s="56"/>
      <c r="CA445" s="56"/>
      <c r="CB445" s="56"/>
      <c r="CC445" s="56"/>
      <c r="CD445" s="56"/>
      <c r="CE445" s="56"/>
      <c r="CG445" s="56"/>
      <c r="CH445" s="56"/>
      <c r="CI445" s="56"/>
      <c r="CJ445" s="56"/>
      <c r="CK445" s="56"/>
      <c r="CL445" s="56"/>
      <c r="CM445" s="56"/>
      <c r="CN445" s="56"/>
      <c r="CO445" s="56"/>
      <c r="CP445" s="56"/>
      <c r="CQ445" s="56"/>
      <c r="CR445" s="56"/>
      <c r="CS445" s="56"/>
      <c r="CT445" s="56"/>
      <c r="CU445" s="56"/>
      <c r="CV445" s="56"/>
    </row>
    <row r="446" spans="1:100" s="62" customFormat="1" ht="12.95" customHeight="1" x14ac:dyDescent="0.2">
      <c r="A446" s="59"/>
      <c r="C446" s="59"/>
      <c r="D446" s="59"/>
      <c r="P446" s="136"/>
      <c r="S446" s="63"/>
      <c r="Z446" s="56"/>
      <c r="AA446" s="56"/>
      <c r="AB446" s="56"/>
      <c r="AC446" s="56"/>
      <c r="AD446" s="56"/>
      <c r="AE446" s="56"/>
      <c r="AF446" s="56"/>
      <c r="AG446" s="69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  <c r="BG446" s="56"/>
      <c r="BH446" s="56"/>
      <c r="BI446" s="56"/>
      <c r="BJ446" s="56"/>
      <c r="BK446" s="56"/>
      <c r="BL446" s="56"/>
      <c r="BM446" s="56"/>
      <c r="BN446" s="56"/>
      <c r="BO446" s="56"/>
      <c r="BP446" s="56"/>
      <c r="BQ446" s="56"/>
      <c r="BR446" s="56"/>
      <c r="BS446" s="56"/>
      <c r="BT446" s="56"/>
      <c r="BU446" s="56"/>
      <c r="BV446" s="56"/>
      <c r="BW446" s="56"/>
      <c r="BX446" s="56"/>
      <c r="BY446" s="56"/>
      <c r="BZ446" s="56"/>
      <c r="CA446" s="56"/>
      <c r="CB446" s="56"/>
      <c r="CC446" s="56"/>
      <c r="CD446" s="56"/>
      <c r="CE446" s="56"/>
      <c r="CG446" s="56"/>
      <c r="CH446" s="56"/>
      <c r="CI446" s="56"/>
      <c r="CJ446" s="56"/>
      <c r="CK446" s="56"/>
      <c r="CL446" s="56"/>
      <c r="CM446" s="56"/>
      <c r="CN446" s="56"/>
      <c r="CO446" s="56"/>
      <c r="CP446" s="56"/>
      <c r="CQ446" s="56"/>
      <c r="CR446" s="56"/>
      <c r="CS446" s="56"/>
      <c r="CT446" s="56"/>
      <c r="CU446" s="56"/>
      <c r="CV446" s="56"/>
    </row>
    <row r="447" spans="1:100" s="62" customFormat="1" ht="12.95" customHeight="1" x14ac:dyDescent="0.2">
      <c r="A447" s="59"/>
      <c r="C447" s="59"/>
      <c r="D447" s="59"/>
      <c r="P447" s="136"/>
      <c r="S447" s="63"/>
      <c r="Z447" s="56"/>
      <c r="AA447" s="56"/>
      <c r="AB447" s="56"/>
      <c r="AC447" s="56"/>
      <c r="AD447" s="56"/>
      <c r="AE447" s="56"/>
      <c r="AF447" s="56"/>
      <c r="AG447" s="69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6"/>
      <c r="BH447" s="56"/>
      <c r="BI447" s="56"/>
      <c r="BJ447" s="56"/>
      <c r="BK447" s="56"/>
      <c r="BL447" s="56"/>
      <c r="BM447" s="56"/>
      <c r="BN447" s="56"/>
      <c r="BO447" s="56"/>
      <c r="BP447" s="56"/>
      <c r="BQ447" s="56"/>
      <c r="BR447" s="56"/>
      <c r="BS447" s="56"/>
      <c r="BT447" s="56"/>
      <c r="BU447" s="56"/>
      <c r="BV447" s="56"/>
      <c r="BW447" s="56"/>
      <c r="BX447" s="56"/>
      <c r="BY447" s="56"/>
      <c r="BZ447" s="56"/>
      <c r="CA447" s="56"/>
      <c r="CB447" s="56"/>
      <c r="CC447" s="56"/>
      <c r="CD447" s="56"/>
      <c r="CE447" s="56"/>
      <c r="CG447" s="56"/>
      <c r="CH447" s="56"/>
      <c r="CI447" s="56"/>
      <c r="CJ447" s="56"/>
      <c r="CK447" s="56"/>
      <c r="CL447" s="56"/>
      <c r="CM447" s="56"/>
      <c r="CN447" s="56"/>
      <c r="CO447" s="56"/>
      <c r="CP447" s="56"/>
      <c r="CQ447" s="56"/>
      <c r="CR447" s="56"/>
      <c r="CS447" s="56"/>
      <c r="CT447" s="56"/>
      <c r="CU447" s="56"/>
      <c r="CV447" s="56"/>
    </row>
    <row r="448" spans="1:100" s="62" customFormat="1" ht="12.95" customHeight="1" x14ac:dyDescent="0.2">
      <c r="A448" s="59"/>
      <c r="C448" s="59"/>
      <c r="D448" s="59"/>
      <c r="P448" s="136"/>
      <c r="S448" s="63"/>
      <c r="Z448" s="56"/>
      <c r="AA448" s="56"/>
      <c r="AB448" s="56"/>
      <c r="AC448" s="56"/>
      <c r="AD448" s="56"/>
      <c r="AE448" s="56"/>
      <c r="AF448" s="56"/>
      <c r="AG448" s="69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6"/>
      <c r="BH448" s="56"/>
      <c r="BI448" s="56"/>
      <c r="BJ448" s="56"/>
      <c r="BK448" s="56"/>
      <c r="BL448" s="56"/>
      <c r="BM448" s="56"/>
      <c r="BN448" s="56"/>
      <c r="BO448" s="56"/>
      <c r="BP448" s="56"/>
      <c r="BQ448" s="56"/>
      <c r="BR448" s="56"/>
      <c r="BS448" s="56"/>
      <c r="BT448" s="56"/>
      <c r="BU448" s="56"/>
      <c r="BV448" s="56"/>
      <c r="BW448" s="56"/>
      <c r="BX448" s="56"/>
      <c r="BY448" s="56"/>
      <c r="BZ448" s="56"/>
      <c r="CA448" s="56"/>
      <c r="CB448" s="56"/>
      <c r="CC448" s="56"/>
      <c r="CD448" s="56"/>
      <c r="CE448" s="56"/>
      <c r="CG448" s="56"/>
      <c r="CH448" s="56"/>
      <c r="CI448" s="56"/>
      <c r="CJ448" s="56"/>
      <c r="CK448" s="56"/>
      <c r="CL448" s="56"/>
      <c r="CM448" s="56"/>
      <c r="CN448" s="56"/>
      <c r="CO448" s="56"/>
      <c r="CP448" s="56"/>
      <c r="CQ448" s="56"/>
      <c r="CR448" s="56"/>
      <c r="CS448" s="56"/>
      <c r="CT448" s="56"/>
      <c r="CU448" s="56"/>
      <c r="CV448" s="56"/>
    </row>
    <row r="449" spans="1:100" s="62" customFormat="1" ht="12.95" customHeight="1" x14ac:dyDescent="0.2">
      <c r="A449" s="59"/>
      <c r="C449" s="59"/>
      <c r="D449" s="59"/>
      <c r="P449" s="136"/>
      <c r="S449" s="63"/>
      <c r="Z449" s="56"/>
      <c r="AA449" s="56"/>
      <c r="AB449" s="56"/>
      <c r="AC449" s="56"/>
      <c r="AD449" s="56"/>
      <c r="AE449" s="56"/>
      <c r="AF449" s="56"/>
      <c r="AG449" s="69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6"/>
      <c r="BH449" s="56"/>
      <c r="BI449" s="56"/>
      <c r="BJ449" s="56"/>
      <c r="BK449" s="56"/>
      <c r="BL449" s="56"/>
      <c r="BM449" s="56"/>
      <c r="BN449" s="56"/>
      <c r="BO449" s="56"/>
      <c r="BP449" s="56"/>
      <c r="BQ449" s="56"/>
      <c r="BR449" s="56"/>
      <c r="BS449" s="56"/>
      <c r="BT449" s="56"/>
      <c r="BU449" s="56"/>
      <c r="BV449" s="56"/>
      <c r="BW449" s="56"/>
      <c r="BX449" s="56"/>
      <c r="BY449" s="56"/>
      <c r="BZ449" s="56"/>
      <c r="CA449" s="56"/>
      <c r="CB449" s="56"/>
      <c r="CC449" s="56"/>
      <c r="CD449" s="56"/>
      <c r="CE449" s="56"/>
      <c r="CG449" s="56"/>
      <c r="CH449" s="56"/>
      <c r="CI449" s="56"/>
      <c r="CJ449" s="56"/>
      <c r="CK449" s="56"/>
      <c r="CL449" s="56"/>
      <c r="CM449" s="56"/>
      <c r="CN449" s="56"/>
      <c r="CO449" s="56"/>
      <c r="CP449" s="56"/>
      <c r="CQ449" s="56"/>
      <c r="CR449" s="56"/>
      <c r="CS449" s="56"/>
      <c r="CT449" s="56"/>
      <c r="CU449" s="56"/>
      <c r="CV449" s="56"/>
    </row>
    <row r="450" spans="1:100" s="62" customFormat="1" ht="12.95" customHeight="1" x14ac:dyDescent="0.2">
      <c r="A450" s="59"/>
      <c r="C450" s="59"/>
      <c r="D450" s="59"/>
      <c r="P450" s="136"/>
      <c r="S450" s="63"/>
      <c r="Z450" s="56"/>
      <c r="AA450" s="56"/>
      <c r="AB450" s="56"/>
      <c r="AC450" s="56"/>
      <c r="AD450" s="56"/>
      <c r="AE450" s="56"/>
      <c r="AF450" s="56"/>
      <c r="AG450" s="69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6"/>
      <c r="BH450" s="56"/>
      <c r="BI450" s="56"/>
      <c r="BJ450" s="56"/>
      <c r="BK450" s="56"/>
      <c r="BL450" s="56"/>
      <c r="BM450" s="56"/>
      <c r="BN450" s="56"/>
      <c r="BO450" s="56"/>
      <c r="BP450" s="56"/>
      <c r="BQ450" s="56"/>
      <c r="BR450" s="56"/>
      <c r="BS450" s="56"/>
      <c r="BT450" s="56"/>
      <c r="BU450" s="56"/>
      <c r="BV450" s="56"/>
      <c r="BW450" s="56"/>
      <c r="BX450" s="56"/>
      <c r="BY450" s="56"/>
      <c r="BZ450" s="56"/>
      <c r="CA450" s="56"/>
      <c r="CB450" s="56"/>
      <c r="CC450" s="56"/>
      <c r="CD450" s="56"/>
      <c r="CE450" s="56"/>
      <c r="CG450" s="56"/>
      <c r="CH450" s="56"/>
      <c r="CI450" s="56"/>
      <c r="CJ450" s="56"/>
      <c r="CK450" s="56"/>
      <c r="CL450" s="56"/>
      <c r="CM450" s="56"/>
      <c r="CN450" s="56"/>
      <c r="CO450" s="56"/>
      <c r="CP450" s="56"/>
      <c r="CQ450" s="56"/>
      <c r="CR450" s="56"/>
      <c r="CS450" s="56"/>
      <c r="CT450" s="56"/>
      <c r="CU450" s="56"/>
      <c r="CV450" s="56"/>
    </row>
    <row r="451" spans="1:100" s="62" customFormat="1" ht="12.95" customHeight="1" x14ac:dyDescent="0.2">
      <c r="A451" s="59"/>
      <c r="C451" s="59"/>
      <c r="D451" s="59"/>
      <c r="P451" s="136"/>
      <c r="S451" s="63"/>
      <c r="Z451" s="56"/>
      <c r="AA451" s="56"/>
      <c r="AB451" s="56"/>
      <c r="AC451" s="56"/>
      <c r="AD451" s="56"/>
      <c r="AE451" s="56"/>
      <c r="AF451" s="56"/>
      <c r="AG451" s="69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  <c r="BG451" s="56"/>
      <c r="BH451" s="56"/>
      <c r="BI451" s="56"/>
      <c r="BJ451" s="56"/>
      <c r="BK451" s="56"/>
      <c r="BL451" s="56"/>
      <c r="BM451" s="56"/>
      <c r="BN451" s="56"/>
      <c r="BO451" s="56"/>
      <c r="BP451" s="56"/>
      <c r="BQ451" s="56"/>
      <c r="BR451" s="56"/>
      <c r="BS451" s="56"/>
      <c r="BT451" s="56"/>
      <c r="BU451" s="56"/>
      <c r="BV451" s="56"/>
      <c r="BW451" s="56"/>
      <c r="BX451" s="56"/>
      <c r="BY451" s="56"/>
      <c r="BZ451" s="56"/>
      <c r="CA451" s="56"/>
      <c r="CB451" s="56"/>
      <c r="CC451" s="56"/>
      <c r="CD451" s="56"/>
      <c r="CE451" s="56"/>
      <c r="CG451" s="56"/>
      <c r="CH451" s="56"/>
      <c r="CI451" s="56"/>
      <c r="CJ451" s="56"/>
      <c r="CK451" s="56"/>
      <c r="CL451" s="56"/>
      <c r="CM451" s="56"/>
      <c r="CN451" s="56"/>
      <c r="CO451" s="56"/>
      <c r="CP451" s="56"/>
      <c r="CQ451" s="56"/>
      <c r="CR451" s="56"/>
      <c r="CS451" s="56"/>
      <c r="CT451" s="56"/>
      <c r="CU451" s="56"/>
      <c r="CV451" s="56"/>
    </row>
    <row r="452" spans="1:100" s="62" customFormat="1" ht="12.95" customHeight="1" x14ac:dyDescent="0.2">
      <c r="A452" s="59"/>
      <c r="C452" s="59"/>
      <c r="D452" s="59"/>
      <c r="P452" s="136"/>
      <c r="S452" s="63"/>
      <c r="Z452" s="56"/>
      <c r="AA452" s="56"/>
      <c r="AB452" s="56"/>
      <c r="AC452" s="56"/>
      <c r="AD452" s="56"/>
      <c r="AE452" s="56"/>
      <c r="AF452" s="56"/>
      <c r="AG452" s="69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  <c r="BG452" s="56"/>
      <c r="BH452" s="56"/>
      <c r="BI452" s="56"/>
      <c r="BJ452" s="56"/>
      <c r="BK452" s="56"/>
      <c r="BL452" s="56"/>
      <c r="BM452" s="56"/>
      <c r="BN452" s="56"/>
      <c r="BO452" s="56"/>
      <c r="BP452" s="56"/>
      <c r="BQ452" s="56"/>
      <c r="BR452" s="56"/>
      <c r="BS452" s="56"/>
      <c r="BT452" s="56"/>
      <c r="BU452" s="56"/>
      <c r="BV452" s="56"/>
      <c r="BW452" s="56"/>
      <c r="BX452" s="56"/>
      <c r="BY452" s="56"/>
      <c r="BZ452" s="56"/>
      <c r="CA452" s="56"/>
      <c r="CB452" s="56"/>
      <c r="CC452" s="56"/>
      <c r="CD452" s="56"/>
      <c r="CE452" s="56"/>
      <c r="CG452" s="56"/>
      <c r="CH452" s="56"/>
      <c r="CI452" s="56"/>
      <c r="CJ452" s="56"/>
      <c r="CK452" s="56"/>
      <c r="CL452" s="56"/>
      <c r="CM452" s="56"/>
      <c r="CN452" s="56"/>
      <c r="CO452" s="56"/>
      <c r="CP452" s="56"/>
      <c r="CQ452" s="56"/>
      <c r="CR452" s="56"/>
      <c r="CS452" s="56"/>
      <c r="CT452" s="56"/>
      <c r="CU452" s="56"/>
      <c r="CV452" s="56"/>
    </row>
    <row r="453" spans="1:100" s="62" customFormat="1" ht="12.95" customHeight="1" x14ac:dyDescent="0.2">
      <c r="A453" s="59"/>
      <c r="C453" s="59"/>
      <c r="D453" s="59"/>
      <c r="P453" s="136"/>
      <c r="S453" s="63"/>
      <c r="Z453" s="56"/>
      <c r="AA453" s="56"/>
      <c r="AB453" s="56"/>
      <c r="AC453" s="56"/>
      <c r="AD453" s="56"/>
      <c r="AE453" s="56"/>
      <c r="AF453" s="56"/>
      <c r="AG453" s="69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  <c r="BG453" s="56"/>
      <c r="BH453" s="56"/>
      <c r="BI453" s="56"/>
      <c r="BJ453" s="56"/>
      <c r="BK453" s="56"/>
      <c r="BL453" s="56"/>
      <c r="BM453" s="56"/>
      <c r="BN453" s="56"/>
      <c r="BO453" s="56"/>
      <c r="BP453" s="56"/>
      <c r="BQ453" s="56"/>
      <c r="BR453" s="56"/>
      <c r="BS453" s="56"/>
      <c r="BT453" s="56"/>
      <c r="BU453" s="56"/>
      <c r="BV453" s="56"/>
      <c r="BW453" s="56"/>
      <c r="BX453" s="56"/>
      <c r="BY453" s="56"/>
      <c r="BZ453" s="56"/>
      <c r="CA453" s="56"/>
      <c r="CB453" s="56"/>
      <c r="CC453" s="56"/>
      <c r="CD453" s="56"/>
      <c r="CE453" s="56"/>
      <c r="CG453" s="56"/>
      <c r="CH453" s="56"/>
      <c r="CI453" s="56"/>
      <c r="CJ453" s="56"/>
      <c r="CK453" s="56"/>
      <c r="CL453" s="56"/>
      <c r="CM453" s="56"/>
      <c r="CN453" s="56"/>
      <c r="CO453" s="56"/>
      <c r="CP453" s="56"/>
      <c r="CQ453" s="56"/>
      <c r="CR453" s="56"/>
      <c r="CS453" s="56"/>
      <c r="CT453" s="56"/>
      <c r="CU453" s="56"/>
      <c r="CV453" s="56"/>
    </row>
    <row r="454" spans="1:100" s="62" customFormat="1" ht="12.95" customHeight="1" x14ac:dyDescent="0.2">
      <c r="A454" s="59"/>
      <c r="C454" s="59"/>
      <c r="D454" s="59"/>
      <c r="P454" s="136"/>
      <c r="S454" s="63"/>
      <c r="Z454" s="56"/>
      <c r="AA454" s="56"/>
      <c r="AB454" s="56"/>
      <c r="AC454" s="56"/>
      <c r="AD454" s="56"/>
      <c r="AE454" s="56"/>
      <c r="AF454" s="56"/>
      <c r="AG454" s="69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  <c r="BG454" s="56"/>
      <c r="BH454" s="56"/>
      <c r="BI454" s="56"/>
      <c r="BJ454" s="56"/>
      <c r="BK454" s="56"/>
      <c r="BL454" s="56"/>
      <c r="BM454" s="56"/>
      <c r="BN454" s="56"/>
      <c r="BO454" s="56"/>
      <c r="BP454" s="56"/>
      <c r="BQ454" s="56"/>
      <c r="BR454" s="56"/>
      <c r="BS454" s="56"/>
      <c r="BT454" s="56"/>
      <c r="BU454" s="56"/>
      <c r="BV454" s="56"/>
      <c r="BW454" s="56"/>
      <c r="BX454" s="56"/>
      <c r="BY454" s="56"/>
      <c r="BZ454" s="56"/>
      <c r="CA454" s="56"/>
      <c r="CB454" s="56"/>
      <c r="CC454" s="56"/>
      <c r="CD454" s="56"/>
      <c r="CE454" s="56"/>
      <c r="CG454" s="56"/>
      <c r="CH454" s="56"/>
      <c r="CI454" s="56"/>
      <c r="CJ454" s="56"/>
      <c r="CK454" s="56"/>
      <c r="CL454" s="56"/>
      <c r="CM454" s="56"/>
      <c r="CN454" s="56"/>
      <c r="CO454" s="56"/>
      <c r="CP454" s="56"/>
      <c r="CQ454" s="56"/>
      <c r="CR454" s="56"/>
      <c r="CS454" s="56"/>
      <c r="CT454" s="56"/>
      <c r="CU454" s="56"/>
      <c r="CV454" s="56"/>
    </row>
    <row r="455" spans="1:100" s="62" customFormat="1" ht="12.95" customHeight="1" x14ac:dyDescent="0.2">
      <c r="A455" s="59"/>
      <c r="C455" s="59"/>
      <c r="D455" s="59"/>
      <c r="P455" s="136"/>
      <c r="S455" s="63"/>
      <c r="Z455" s="56"/>
      <c r="AA455" s="56"/>
      <c r="AB455" s="56"/>
      <c r="AC455" s="56"/>
      <c r="AD455" s="56"/>
      <c r="AE455" s="56"/>
      <c r="AF455" s="56"/>
      <c r="AG455" s="69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6"/>
      <c r="BH455" s="56"/>
      <c r="BI455" s="56"/>
      <c r="BJ455" s="56"/>
      <c r="BK455" s="56"/>
      <c r="BL455" s="56"/>
      <c r="BM455" s="56"/>
      <c r="BN455" s="56"/>
      <c r="BO455" s="56"/>
      <c r="BP455" s="56"/>
      <c r="BQ455" s="56"/>
      <c r="BR455" s="56"/>
      <c r="BS455" s="56"/>
      <c r="BT455" s="56"/>
      <c r="BU455" s="56"/>
      <c r="BV455" s="56"/>
      <c r="BW455" s="56"/>
      <c r="BX455" s="56"/>
      <c r="BY455" s="56"/>
      <c r="BZ455" s="56"/>
      <c r="CA455" s="56"/>
      <c r="CB455" s="56"/>
      <c r="CC455" s="56"/>
      <c r="CD455" s="56"/>
      <c r="CE455" s="56"/>
      <c r="CG455" s="56"/>
      <c r="CH455" s="56"/>
      <c r="CI455" s="56"/>
      <c r="CJ455" s="56"/>
      <c r="CK455" s="56"/>
      <c r="CL455" s="56"/>
      <c r="CM455" s="56"/>
      <c r="CN455" s="56"/>
      <c r="CO455" s="56"/>
      <c r="CP455" s="56"/>
      <c r="CQ455" s="56"/>
      <c r="CR455" s="56"/>
      <c r="CS455" s="56"/>
      <c r="CT455" s="56"/>
      <c r="CU455" s="56"/>
      <c r="CV455" s="56"/>
    </row>
    <row r="456" spans="1:100" s="62" customFormat="1" ht="12.95" customHeight="1" x14ac:dyDescent="0.2">
      <c r="A456" s="59"/>
      <c r="C456" s="59"/>
      <c r="D456" s="59"/>
      <c r="P456" s="136"/>
      <c r="S456" s="63"/>
      <c r="Z456" s="56"/>
      <c r="AA456" s="56"/>
      <c r="AB456" s="56"/>
      <c r="AC456" s="56"/>
      <c r="AD456" s="56"/>
      <c r="AE456" s="56"/>
      <c r="AF456" s="56"/>
      <c r="AG456" s="69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  <c r="BG456" s="56"/>
      <c r="BH456" s="56"/>
      <c r="BI456" s="56"/>
      <c r="BJ456" s="56"/>
      <c r="BK456" s="56"/>
      <c r="BL456" s="56"/>
      <c r="BM456" s="56"/>
      <c r="BN456" s="56"/>
      <c r="BO456" s="56"/>
      <c r="BP456" s="56"/>
      <c r="BQ456" s="56"/>
      <c r="BR456" s="56"/>
      <c r="BS456" s="56"/>
      <c r="BT456" s="56"/>
      <c r="BU456" s="56"/>
      <c r="BV456" s="56"/>
      <c r="BW456" s="56"/>
      <c r="BX456" s="56"/>
      <c r="BY456" s="56"/>
      <c r="BZ456" s="56"/>
      <c r="CA456" s="56"/>
      <c r="CB456" s="56"/>
      <c r="CC456" s="56"/>
      <c r="CD456" s="56"/>
      <c r="CE456" s="56"/>
      <c r="CG456" s="56"/>
      <c r="CH456" s="56"/>
      <c r="CI456" s="56"/>
      <c r="CJ456" s="56"/>
      <c r="CK456" s="56"/>
      <c r="CL456" s="56"/>
      <c r="CM456" s="56"/>
      <c r="CN456" s="56"/>
      <c r="CO456" s="56"/>
      <c r="CP456" s="56"/>
      <c r="CQ456" s="56"/>
      <c r="CR456" s="56"/>
      <c r="CS456" s="56"/>
      <c r="CT456" s="56"/>
      <c r="CU456" s="56"/>
      <c r="CV456" s="56"/>
    </row>
    <row r="457" spans="1:100" s="62" customFormat="1" ht="12.95" customHeight="1" x14ac:dyDescent="0.2">
      <c r="A457" s="59"/>
      <c r="C457" s="59"/>
      <c r="D457" s="59"/>
      <c r="P457" s="136"/>
      <c r="S457" s="63"/>
      <c r="Z457" s="56"/>
      <c r="AA457" s="56"/>
      <c r="AB457" s="56"/>
      <c r="AC457" s="56"/>
      <c r="AD457" s="56"/>
      <c r="AE457" s="56"/>
      <c r="AF457" s="56"/>
      <c r="AG457" s="69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  <c r="BG457" s="56"/>
      <c r="BH457" s="56"/>
      <c r="BI457" s="56"/>
      <c r="BJ457" s="56"/>
      <c r="BK457" s="56"/>
      <c r="BL457" s="56"/>
      <c r="BM457" s="56"/>
      <c r="BN457" s="56"/>
      <c r="BO457" s="56"/>
      <c r="BP457" s="56"/>
      <c r="BQ457" s="56"/>
      <c r="BR457" s="56"/>
      <c r="BS457" s="56"/>
      <c r="BT457" s="56"/>
      <c r="BU457" s="56"/>
      <c r="BV457" s="56"/>
      <c r="BW457" s="56"/>
      <c r="BX457" s="56"/>
      <c r="BY457" s="56"/>
      <c r="BZ457" s="56"/>
      <c r="CA457" s="56"/>
      <c r="CB457" s="56"/>
      <c r="CC457" s="56"/>
      <c r="CD457" s="56"/>
      <c r="CE457" s="56"/>
      <c r="CG457" s="56"/>
      <c r="CH457" s="56"/>
      <c r="CI457" s="56"/>
      <c r="CJ457" s="56"/>
      <c r="CK457" s="56"/>
      <c r="CL457" s="56"/>
      <c r="CM457" s="56"/>
      <c r="CN457" s="56"/>
      <c r="CO457" s="56"/>
      <c r="CP457" s="56"/>
      <c r="CQ457" s="56"/>
      <c r="CR457" s="56"/>
      <c r="CS457" s="56"/>
      <c r="CT457" s="56"/>
      <c r="CU457" s="56"/>
      <c r="CV457" s="56"/>
    </row>
    <row r="458" spans="1:100" s="62" customFormat="1" ht="12.95" customHeight="1" x14ac:dyDescent="0.2">
      <c r="A458" s="59"/>
      <c r="C458" s="59"/>
      <c r="D458" s="59"/>
      <c r="P458" s="136"/>
      <c r="S458" s="63"/>
      <c r="Z458" s="56"/>
      <c r="AA458" s="56"/>
      <c r="AB458" s="56"/>
      <c r="AC458" s="56"/>
      <c r="AD458" s="56"/>
      <c r="AE458" s="56"/>
      <c r="AF458" s="56"/>
      <c r="AG458" s="69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  <c r="BG458" s="56"/>
      <c r="BH458" s="56"/>
      <c r="BI458" s="56"/>
      <c r="BJ458" s="56"/>
      <c r="BK458" s="56"/>
      <c r="BL458" s="56"/>
      <c r="BM458" s="56"/>
      <c r="BN458" s="56"/>
      <c r="BO458" s="56"/>
      <c r="BP458" s="56"/>
      <c r="BQ458" s="56"/>
      <c r="BR458" s="56"/>
      <c r="BS458" s="56"/>
      <c r="BT458" s="56"/>
      <c r="BU458" s="56"/>
      <c r="BV458" s="56"/>
      <c r="BW458" s="56"/>
      <c r="BX458" s="56"/>
      <c r="BY458" s="56"/>
      <c r="BZ458" s="56"/>
      <c r="CA458" s="56"/>
      <c r="CB458" s="56"/>
      <c r="CC458" s="56"/>
      <c r="CD458" s="56"/>
      <c r="CE458" s="56"/>
      <c r="CG458" s="56"/>
      <c r="CH458" s="56"/>
      <c r="CI458" s="56"/>
      <c r="CJ458" s="56"/>
      <c r="CK458" s="56"/>
      <c r="CL458" s="56"/>
      <c r="CM458" s="56"/>
      <c r="CN458" s="56"/>
      <c r="CO458" s="56"/>
      <c r="CP458" s="56"/>
      <c r="CQ458" s="56"/>
      <c r="CR458" s="56"/>
      <c r="CS458" s="56"/>
      <c r="CT458" s="56"/>
      <c r="CU458" s="56"/>
      <c r="CV458" s="56"/>
    </row>
    <row r="459" spans="1:100" s="62" customFormat="1" ht="12.95" customHeight="1" x14ac:dyDescent="0.2">
      <c r="A459" s="59"/>
      <c r="C459" s="59"/>
      <c r="D459" s="59"/>
      <c r="P459" s="136"/>
      <c r="S459" s="63"/>
      <c r="Z459" s="56"/>
      <c r="AA459" s="56"/>
      <c r="AB459" s="56"/>
      <c r="AC459" s="56"/>
      <c r="AD459" s="56"/>
      <c r="AE459" s="56"/>
      <c r="AF459" s="56"/>
      <c r="AG459" s="69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  <c r="BG459" s="56"/>
      <c r="BH459" s="56"/>
      <c r="BI459" s="56"/>
      <c r="BJ459" s="56"/>
      <c r="BK459" s="56"/>
      <c r="BL459" s="56"/>
      <c r="BM459" s="56"/>
      <c r="BN459" s="56"/>
      <c r="BO459" s="56"/>
      <c r="BP459" s="56"/>
      <c r="BQ459" s="56"/>
      <c r="BR459" s="56"/>
      <c r="BS459" s="56"/>
      <c r="BT459" s="56"/>
      <c r="BU459" s="56"/>
      <c r="BV459" s="56"/>
      <c r="BW459" s="56"/>
      <c r="BX459" s="56"/>
      <c r="BY459" s="56"/>
      <c r="BZ459" s="56"/>
      <c r="CA459" s="56"/>
      <c r="CB459" s="56"/>
      <c r="CC459" s="56"/>
      <c r="CD459" s="56"/>
      <c r="CE459" s="56"/>
      <c r="CG459" s="56"/>
      <c r="CH459" s="56"/>
      <c r="CI459" s="56"/>
      <c r="CJ459" s="56"/>
      <c r="CK459" s="56"/>
      <c r="CL459" s="56"/>
      <c r="CM459" s="56"/>
      <c r="CN459" s="56"/>
      <c r="CO459" s="56"/>
      <c r="CP459" s="56"/>
      <c r="CQ459" s="56"/>
      <c r="CR459" s="56"/>
      <c r="CS459" s="56"/>
      <c r="CT459" s="56"/>
      <c r="CU459" s="56"/>
      <c r="CV459" s="56"/>
    </row>
    <row r="460" spans="1:100" s="62" customFormat="1" ht="12.95" customHeight="1" x14ac:dyDescent="0.2">
      <c r="A460" s="59"/>
      <c r="C460" s="59"/>
      <c r="D460" s="59"/>
      <c r="P460" s="136"/>
      <c r="S460" s="63"/>
      <c r="Z460" s="56"/>
      <c r="AA460" s="56"/>
      <c r="AB460" s="56"/>
      <c r="AC460" s="56"/>
      <c r="AD460" s="56"/>
      <c r="AE460" s="56"/>
      <c r="AF460" s="56"/>
      <c r="AG460" s="69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  <c r="BG460" s="56"/>
      <c r="BH460" s="56"/>
      <c r="BI460" s="56"/>
      <c r="BJ460" s="56"/>
      <c r="BK460" s="56"/>
      <c r="BL460" s="56"/>
      <c r="BM460" s="56"/>
      <c r="BN460" s="56"/>
      <c r="BO460" s="56"/>
      <c r="BP460" s="56"/>
      <c r="BQ460" s="56"/>
      <c r="BR460" s="56"/>
      <c r="BS460" s="56"/>
      <c r="BT460" s="56"/>
      <c r="BU460" s="56"/>
      <c r="BV460" s="56"/>
      <c r="BW460" s="56"/>
      <c r="BX460" s="56"/>
      <c r="BY460" s="56"/>
      <c r="BZ460" s="56"/>
      <c r="CA460" s="56"/>
      <c r="CB460" s="56"/>
      <c r="CC460" s="56"/>
      <c r="CD460" s="56"/>
      <c r="CE460" s="56"/>
      <c r="CG460" s="56"/>
      <c r="CH460" s="56"/>
      <c r="CI460" s="56"/>
      <c r="CJ460" s="56"/>
      <c r="CK460" s="56"/>
      <c r="CL460" s="56"/>
      <c r="CM460" s="56"/>
      <c r="CN460" s="56"/>
      <c r="CO460" s="56"/>
      <c r="CP460" s="56"/>
      <c r="CQ460" s="56"/>
      <c r="CR460" s="56"/>
      <c r="CS460" s="56"/>
      <c r="CT460" s="56"/>
      <c r="CU460" s="56"/>
      <c r="CV460" s="56"/>
    </row>
    <row r="461" spans="1:100" s="62" customFormat="1" ht="12.95" customHeight="1" x14ac:dyDescent="0.2">
      <c r="A461" s="59"/>
      <c r="C461" s="59"/>
      <c r="D461" s="59"/>
      <c r="P461" s="136"/>
      <c r="S461" s="63"/>
      <c r="Z461" s="56"/>
      <c r="AA461" s="56"/>
      <c r="AB461" s="56"/>
      <c r="AC461" s="56"/>
      <c r="AD461" s="56"/>
      <c r="AE461" s="56"/>
      <c r="AF461" s="56"/>
      <c r="AG461" s="69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  <c r="BG461" s="56"/>
      <c r="BH461" s="56"/>
      <c r="BI461" s="56"/>
      <c r="BJ461" s="56"/>
      <c r="BK461" s="56"/>
      <c r="BL461" s="56"/>
      <c r="BM461" s="56"/>
      <c r="BN461" s="56"/>
      <c r="BO461" s="56"/>
      <c r="BP461" s="56"/>
      <c r="BQ461" s="56"/>
      <c r="BR461" s="56"/>
      <c r="BS461" s="56"/>
      <c r="BT461" s="56"/>
      <c r="BU461" s="56"/>
      <c r="BV461" s="56"/>
      <c r="BW461" s="56"/>
      <c r="BX461" s="56"/>
      <c r="BY461" s="56"/>
      <c r="BZ461" s="56"/>
      <c r="CA461" s="56"/>
      <c r="CB461" s="56"/>
      <c r="CC461" s="56"/>
      <c r="CD461" s="56"/>
      <c r="CE461" s="56"/>
      <c r="CG461" s="56"/>
      <c r="CH461" s="56"/>
      <c r="CI461" s="56"/>
      <c r="CJ461" s="56"/>
      <c r="CK461" s="56"/>
      <c r="CL461" s="56"/>
      <c r="CM461" s="56"/>
      <c r="CN461" s="56"/>
      <c r="CO461" s="56"/>
      <c r="CP461" s="56"/>
      <c r="CQ461" s="56"/>
      <c r="CR461" s="56"/>
      <c r="CS461" s="56"/>
      <c r="CT461" s="56"/>
      <c r="CU461" s="56"/>
      <c r="CV461" s="56"/>
    </row>
    <row r="462" spans="1:100" s="62" customFormat="1" ht="12.95" customHeight="1" x14ac:dyDescent="0.2">
      <c r="A462" s="59"/>
      <c r="C462" s="59"/>
      <c r="D462" s="59"/>
      <c r="P462" s="136"/>
      <c r="S462" s="63"/>
      <c r="Z462" s="56"/>
      <c r="AA462" s="56"/>
      <c r="AB462" s="56"/>
      <c r="AC462" s="56"/>
      <c r="AD462" s="56"/>
      <c r="AE462" s="56"/>
      <c r="AF462" s="56"/>
      <c r="AG462" s="69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  <c r="BG462" s="56"/>
      <c r="BH462" s="56"/>
      <c r="BI462" s="56"/>
      <c r="BJ462" s="56"/>
      <c r="BK462" s="56"/>
      <c r="BL462" s="56"/>
      <c r="BM462" s="56"/>
      <c r="BN462" s="56"/>
      <c r="BO462" s="56"/>
      <c r="BP462" s="56"/>
      <c r="BQ462" s="56"/>
      <c r="BR462" s="56"/>
      <c r="BS462" s="56"/>
      <c r="BT462" s="56"/>
      <c r="BU462" s="56"/>
      <c r="BV462" s="56"/>
      <c r="BW462" s="56"/>
      <c r="BX462" s="56"/>
      <c r="BY462" s="56"/>
      <c r="BZ462" s="56"/>
      <c r="CA462" s="56"/>
      <c r="CB462" s="56"/>
      <c r="CC462" s="56"/>
      <c r="CD462" s="56"/>
      <c r="CE462" s="56"/>
      <c r="CG462" s="56"/>
      <c r="CH462" s="56"/>
      <c r="CI462" s="56"/>
      <c r="CJ462" s="56"/>
      <c r="CK462" s="56"/>
      <c r="CL462" s="56"/>
      <c r="CM462" s="56"/>
      <c r="CN462" s="56"/>
      <c r="CO462" s="56"/>
      <c r="CP462" s="56"/>
      <c r="CQ462" s="56"/>
      <c r="CR462" s="56"/>
      <c r="CS462" s="56"/>
      <c r="CT462" s="56"/>
      <c r="CU462" s="56"/>
      <c r="CV462" s="56"/>
    </row>
    <row r="463" spans="1:100" s="62" customFormat="1" ht="12.95" customHeight="1" x14ac:dyDescent="0.2">
      <c r="A463" s="59"/>
      <c r="C463" s="59"/>
      <c r="D463" s="59"/>
      <c r="P463" s="136"/>
      <c r="S463" s="63"/>
      <c r="Z463" s="56"/>
      <c r="AA463" s="56"/>
      <c r="AB463" s="56"/>
      <c r="AC463" s="56"/>
      <c r="AD463" s="56"/>
      <c r="AE463" s="56"/>
      <c r="AF463" s="56"/>
      <c r="AG463" s="69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  <c r="BG463" s="56"/>
      <c r="BH463" s="56"/>
      <c r="BI463" s="56"/>
      <c r="BJ463" s="56"/>
      <c r="BK463" s="56"/>
      <c r="BL463" s="56"/>
      <c r="BM463" s="56"/>
      <c r="BN463" s="56"/>
      <c r="BO463" s="56"/>
      <c r="BP463" s="56"/>
      <c r="BQ463" s="56"/>
      <c r="BR463" s="56"/>
      <c r="BS463" s="56"/>
      <c r="BT463" s="56"/>
      <c r="BU463" s="56"/>
      <c r="BV463" s="56"/>
      <c r="BW463" s="56"/>
      <c r="BX463" s="56"/>
      <c r="BY463" s="56"/>
      <c r="BZ463" s="56"/>
      <c r="CA463" s="56"/>
      <c r="CB463" s="56"/>
      <c r="CC463" s="56"/>
      <c r="CD463" s="56"/>
      <c r="CE463" s="56"/>
      <c r="CG463" s="56"/>
      <c r="CH463" s="56"/>
      <c r="CI463" s="56"/>
      <c r="CJ463" s="56"/>
      <c r="CK463" s="56"/>
      <c r="CL463" s="56"/>
      <c r="CM463" s="56"/>
      <c r="CN463" s="56"/>
      <c r="CO463" s="56"/>
      <c r="CP463" s="56"/>
      <c r="CQ463" s="56"/>
      <c r="CR463" s="56"/>
      <c r="CS463" s="56"/>
      <c r="CT463" s="56"/>
      <c r="CU463" s="56"/>
      <c r="CV463" s="56"/>
    </row>
    <row r="464" spans="1:100" s="62" customFormat="1" ht="12.95" customHeight="1" x14ac:dyDescent="0.2">
      <c r="A464" s="59"/>
      <c r="C464" s="59"/>
      <c r="D464" s="59"/>
      <c r="P464" s="136"/>
      <c r="S464" s="63"/>
      <c r="Z464" s="56"/>
      <c r="AA464" s="56"/>
      <c r="AB464" s="56"/>
      <c r="AC464" s="56"/>
      <c r="AD464" s="56"/>
      <c r="AE464" s="56"/>
      <c r="AF464" s="56"/>
      <c r="AG464" s="69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  <c r="BG464" s="56"/>
      <c r="BH464" s="56"/>
      <c r="BI464" s="56"/>
      <c r="BJ464" s="56"/>
      <c r="BK464" s="56"/>
      <c r="BL464" s="56"/>
      <c r="BM464" s="56"/>
      <c r="BN464" s="56"/>
      <c r="BO464" s="56"/>
      <c r="BP464" s="56"/>
      <c r="BQ464" s="56"/>
      <c r="BR464" s="56"/>
      <c r="BS464" s="56"/>
      <c r="BT464" s="56"/>
      <c r="BU464" s="56"/>
      <c r="BV464" s="56"/>
      <c r="BW464" s="56"/>
      <c r="BX464" s="56"/>
      <c r="BY464" s="56"/>
      <c r="BZ464" s="56"/>
      <c r="CA464" s="56"/>
      <c r="CB464" s="56"/>
      <c r="CC464" s="56"/>
      <c r="CD464" s="56"/>
      <c r="CE464" s="56"/>
      <c r="CG464" s="56"/>
      <c r="CH464" s="56"/>
      <c r="CI464" s="56"/>
      <c r="CJ464" s="56"/>
      <c r="CK464" s="56"/>
      <c r="CL464" s="56"/>
      <c r="CM464" s="56"/>
      <c r="CN464" s="56"/>
      <c r="CO464" s="56"/>
      <c r="CP464" s="56"/>
      <c r="CQ464" s="56"/>
      <c r="CR464" s="56"/>
      <c r="CS464" s="56"/>
      <c r="CT464" s="56"/>
      <c r="CU464" s="56"/>
      <c r="CV464" s="56"/>
    </row>
    <row r="465" spans="1:100" s="62" customFormat="1" ht="12.95" customHeight="1" x14ac:dyDescent="0.2">
      <c r="A465" s="59"/>
      <c r="C465" s="59"/>
      <c r="D465" s="59"/>
      <c r="P465" s="136"/>
      <c r="S465" s="63"/>
      <c r="Z465" s="56"/>
      <c r="AA465" s="56"/>
      <c r="AB465" s="56"/>
      <c r="AC465" s="56"/>
      <c r="AD465" s="56"/>
      <c r="AE465" s="56"/>
      <c r="AF465" s="56"/>
      <c r="AG465" s="69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6"/>
      <c r="BH465" s="56"/>
      <c r="BI465" s="56"/>
      <c r="BJ465" s="56"/>
      <c r="BK465" s="56"/>
      <c r="BL465" s="56"/>
      <c r="BM465" s="56"/>
      <c r="BN465" s="56"/>
      <c r="BO465" s="56"/>
      <c r="BP465" s="56"/>
      <c r="BQ465" s="56"/>
      <c r="BR465" s="56"/>
      <c r="BS465" s="56"/>
      <c r="BT465" s="56"/>
      <c r="BU465" s="56"/>
      <c r="BV465" s="56"/>
      <c r="BW465" s="56"/>
      <c r="BX465" s="56"/>
      <c r="BY465" s="56"/>
      <c r="BZ465" s="56"/>
      <c r="CA465" s="56"/>
      <c r="CB465" s="56"/>
      <c r="CC465" s="56"/>
      <c r="CD465" s="56"/>
      <c r="CE465" s="56"/>
      <c r="CG465" s="56"/>
      <c r="CH465" s="56"/>
      <c r="CI465" s="56"/>
      <c r="CJ465" s="56"/>
      <c r="CK465" s="56"/>
      <c r="CL465" s="56"/>
      <c r="CM465" s="56"/>
      <c r="CN465" s="56"/>
      <c r="CO465" s="56"/>
      <c r="CP465" s="56"/>
      <c r="CQ465" s="56"/>
      <c r="CR465" s="56"/>
      <c r="CS465" s="56"/>
      <c r="CT465" s="56"/>
      <c r="CU465" s="56"/>
      <c r="CV465" s="56"/>
    </row>
    <row r="466" spans="1:100" s="62" customFormat="1" ht="12.95" customHeight="1" x14ac:dyDescent="0.2">
      <c r="A466" s="59"/>
      <c r="C466" s="59"/>
      <c r="D466" s="59"/>
      <c r="P466" s="136"/>
      <c r="S466" s="63"/>
      <c r="Z466" s="56"/>
      <c r="AA466" s="56"/>
      <c r="AB466" s="56"/>
      <c r="AC466" s="56"/>
      <c r="AD466" s="56"/>
      <c r="AE466" s="56"/>
      <c r="AF466" s="56"/>
      <c r="AG466" s="69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  <c r="BG466" s="56"/>
      <c r="BH466" s="56"/>
      <c r="BI466" s="56"/>
      <c r="BJ466" s="56"/>
      <c r="BK466" s="56"/>
      <c r="BL466" s="56"/>
      <c r="BM466" s="56"/>
      <c r="BN466" s="56"/>
      <c r="BO466" s="56"/>
      <c r="BP466" s="56"/>
      <c r="BQ466" s="56"/>
      <c r="BR466" s="56"/>
      <c r="BS466" s="56"/>
      <c r="BT466" s="56"/>
      <c r="BU466" s="56"/>
      <c r="BV466" s="56"/>
      <c r="BW466" s="56"/>
      <c r="BX466" s="56"/>
      <c r="BY466" s="56"/>
      <c r="BZ466" s="56"/>
      <c r="CA466" s="56"/>
      <c r="CB466" s="56"/>
      <c r="CC466" s="56"/>
      <c r="CD466" s="56"/>
      <c r="CE466" s="56"/>
      <c r="CG466" s="56"/>
      <c r="CH466" s="56"/>
      <c r="CI466" s="56"/>
      <c r="CJ466" s="56"/>
      <c r="CK466" s="56"/>
      <c r="CL466" s="56"/>
      <c r="CM466" s="56"/>
      <c r="CN466" s="56"/>
      <c r="CO466" s="56"/>
      <c r="CP466" s="56"/>
      <c r="CQ466" s="56"/>
      <c r="CR466" s="56"/>
      <c r="CS466" s="56"/>
      <c r="CT466" s="56"/>
      <c r="CU466" s="56"/>
      <c r="CV466" s="56"/>
    </row>
    <row r="467" spans="1:100" s="62" customFormat="1" ht="12.95" customHeight="1" x14ac:dyDescent="0.2">
      <c r="A467" s="59"/>
      <c r="C467" s="59"/>
      <c r="D467" s="59"/>
      <c r="P467" s="136"/>
      <c r="S467" s="63"/>
      <c r="Z467" s="56"/>
      <c r="AA467" s="56"/>
      <c r="AB467" s="56"/>
      <c r="AC467" s="56"/>
      <c r="AD467" s="56"/>
      <c r="AE467" s="56"/>
      <c r="AF467" s="56"/>
      <c r="AG467" s="69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  <c r="BG467" s="56"/>
      <c r="BH467" s="56"/>
      <c r="BI467" s="56"/>
      <c r="BJ467" s="56"/>
      <c r="BK467" s="56"/>
      <c r="BL467" s="56"/>
      <c r="BM467" s="56"/>
      <c r="BN467" s="56"/>
      <c r="BO467" s="56"/>
      <c r="BP467" s="56"/>
      <c r="BQ467" s="56"/>
      <c r="BR467" s="56"/>
      <c r="BS467" s="56"/>
      <c r="BT467" s="56"/>
      <c r="BU467" s="56"/>
      <c r="BV467" s="56"/>
      <c r="BW467" s="56"/>
      <c r="BX467" s="56"/>
      <c r="BY467" s="56"/>
      <c r="BZ467" s="56"/>
      <c r="CA467" s="56"/>
      <c r="CB467" s="56"/>
      <c r="CC467" s="56"/>
      <c r="CD467" s="56"/>
      <c r="CE467" s="56"/>
      <c r="CG467" s="56"/>
      <c r="CH467" s="56"/>
      <c r="CI467" s="56"/>
      <c r="CJ467" s="56"/>
      <c r="CK467" s="56"/>
      <c r="CL467" s="56"/>
      <c r="CM467" s="56"/>
      <c r="CN467" s="56"/>
      <c r="CO467" s="56"/>
      <c r="CP467" s="56"/>
      <c r="CQ467" s="56"/>
      <c r="CR467" s="56"/>
      <c r="CS467" s="56"/>
      <c r="CT467" s="56"/>
      <c r="CU467" s="56"/>
      <c r="CV467" s="56"/>
    </row>
    <row r="468" spans="1:100" s="62" customFormat="1" ht="12.95" customHeight="1" x14ac:dyDescent="0.2">
      <c r="A468" s="59"/>
      <c r="C468" s="59"/>
      <c r="D468" s="59"/>
      <c r="P468" s="136"/>
      <c r="S468" s="63"/>
      <c r="Z468" s="56"/>
      <c r="AA468" s="56"/>
      <c r="AB468" s="56"/>
      <c r="AC468" s="56"/>
      <c r="AD468" s="56"/>
      <c r="AE468" s="56"/>
      <c r="AF468" s="56"/>
      <c r="AG468" s="69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  <c r="BG468" s="56"/>
      <c r="BH468" s="56"/>
      <c r="BI468" s="56"/>
      <c r="BJ468" s="56"/>
      <c r="BK468" s="56"/>
      <c r="BL468" s="56"/>
      <c r="BM468" s="56"/>
      <c r="BN468" s="56"/>
      <c r="BO468" s="56"/>
      <c r="BP468" s="56"/>
      <c r="BQ468" s="56"/>
      <c r="BR468" s="56"/>
      <c r="BS468" s="56"/>
      <c r="BT468" s="56"/>
      <c r="BU468" s="56"/>
      <c r="BV468" s="56"/>
      <c r="BW468" s="56"/>
      <c r="BX468" s="56"/>
      <c r="BY468" s="56"/>
      <c r="BZ468" s="56"/>
      <c r="CA468" s="56"/>
      <c r="CB468" s="56"/>
      <c r="CC468" s="56"/>
      <c r="CD468" s="56"/>
      <c r="CE468" s="56"/>
      <c r="CG468" s="56"/>
      <c r="CH468" s="56"/>
      <c r="CI468" s="56"/>
      <c r="CJ468" s="56"/>
      <c r="CK468" s="56"/>
      <c r="CL468" s="56"/>
      <c r="CM468" s="56"/>
      <c r="CN468" s="56"/>
      <c r="CO468" s="56"/>
      <c r="CP468" s="56"/>
      <c r="CQ468" s="56"/>
      <c r="CR468" s="56"/>
      <c r="CS468" s="56"/>
      <c r="CT468" s="56"/>
      <c r="CU468" s="56"/>
      <c r="CV468" s="56"/>
    </row>
    <row r="469" spans="1:100" s="62" customFormat="1" ht="12.95" customHeight="1" x14ac:dyDescent="0.2">
      <c r="A469" s="59"/>
      <c r="C469" s="59"/>
      <c r="D469" s="59"/>
      <c r="P469" s="136"/>
      <c r="S469" s="63"/>
      <c r="Z469" s="56"/>
      <c r="AA469" s="56"/>
      <c r="AB469" s="56"/>
      <c r="AC469" s="56"/>
      <c r="AD469" s="56"/>
      <c r="AE469" s="56"/>
      <c r="AF469" s="56"/>
      <c r="AG469" s="69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  <c r="BG469" s="56"/>
      <c r="BH469" s="56"/>
      <c r="BI469" s="56"/>
      <c r="BJ469" s="56"/>
      <c r="BK469" s="56"/>
      <c r="BL469" s="56"/>
      <c r="BM469" s="56"/>
      <c r="BN469" s="56"/>
      <c r="BO469" s="56"/>
      <c r="BP469" s="56"/>
      <c r="BQ469" s="56"/>
      <c r="BR469" s="56"/>
      <c r="BS469" s="56"/>
      <c r="BT469" s="56"/>
      <c r="BU469" s="56"/>
      <c r="BV469" s="56"/>
      <c r="BW469" s="56"/>
      <c r="BX469" s="56"/>
      <c r="BY469" s="56"/>
      <c r="BZ469" s="56"/>
      <c r="CA469" s="56"/>
      <c r="CB469" s="56"/>
      <c r="CC469" s="56"/>
      <c r="CD469" s="56"/>
      <c r="CE469" s="56"/>
      <c r="CG469" s="56"/>
      <c r="CH469" s="56"/>
      <c r="CI469" s="56"/>
      <c r="CJ469" s="56"/>
      <c r="CK469" s="56"/>
      <c r="CL469" s="56"/>
      <c r="CM469" s="56"/>
      <c r="CN469" s="56"/>
      <c r="CO469" s="56"/>
      <c r="CP469" s="56"/>
      <c r="CQ469" s="56"/>
      <c r="CR469" s="56"/>
      <c r="CS469" s="56"/>
      <c r="CT469" s="56"/>
      <c r="CU469" s="56"/>
      <c r="CV469" s="56"/>
    </row>
    <row r="470" spans="1:100" s="62" customFormat="1" ht="12.95" customHeight="1" x14ac:dyDescent="0.2">
      <c r="A470" s="59"/>
      <c r="C470" s="59"/>
      <c r="D470" s="59"/>
      <c r="P470" s="136"/>
      <c r="S470" s="63"/>
      <c r="Z470" s="56"/>
      <c r="AA470" s="56"/>
      <c r="AB470" s="56"/>
      <c r="AC470" s="56"/>
      <c r="AD470" s="56"/>
      <c r="AE470" s="56"/>
      <c r="AF470" s="56"/>
      <c r="AG470" s="69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  <c r="BG470" s="56"/>
      <c r="BH470" s="56"/>
      <c r="BI470" s="56"/>
      <c r="BJ470" s="56"/>
      <c r="BK470" s="56"/>
      <c r="BL470" s="56"/>
      <c r="BM470" s="56"/>
      <c r="BN470" s="56"/>
      <c r="BO470" s="56"/>
      <c r="BP470" s="56"/>
      <c r="BQ470" s="56"/>
      <c r="BR470" s="56"/>
      <c r="BS470" s="56"/>
      <c r="BT470" s="56"/>
      <c r="BU470" s="56"/>
      <c r="BV470" s="56"/>
      <c r="BW470" s="56"/>
      <c r="BX470" s="56"/>
      <c r="BY470" s="56"/>
      <c r="BZ470" s="56"/>
      <c r="CA470" s="56"/>
      <c r="CB470" s="56"/>
      <c r="CC470" s="56"/>
      <c r="CD470" s="56"/>
      <c r="CE470" s="56"/>
      <c r="CG470" s="56"/>
      <c r="CH470" s="56"/>
      <c r="CI470" s="56"/>
      <c r="CJ470" s="56"/>
      <c r="CK470" s="56"/>
      <c r="CL470" s="56"/>
      <c r="CM470" s="56"/>
      <c r="CN470" s="56"/>
      <c r="CO470" s="56"/>
      <c r="CP470" s="56"/>
      <c r="CQ470" s="56"/>
      <c r="CR470" s="56"/>
      <c r="CS470" s="56"/>
      <c r="CT470" s="56"/>
      <c r="CU470" s="56"/>
      <c r="CV470" s="56"/>
    </row>
    <row r="471" spans="1:100" s="62" customFormat="1" ht="12.95" customHeight="1" x14ac:dyDescent="0.2">
      <c r="A471" s="59"/>
      <c r="C471" s="59"/>
      <c r="D471" s="59"/>
      <c r="P471" s="136"/>
      <c r="S471" s="63"/>
      <c r="Z471" s="56"/>
      <c r="AA471" s="56"/>
      <c r="AB471" s="56"/>
      <c r="AC471" s="56"/>
      <c r="AD471" s="56"/>
      <c r="AE471" s="56"/>
      <c r="AF471" s="56"/>
      <c r="AG471" s="69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  <c r="BG471" s="56"/>
      <c r="BH471" s="56"/>
      <c r="BI471" s="56"/>
      <c r="BJ471" s="56"/>
      <c r="BK471" s="56"/>
      <c r="BL471" s="56"/>
      <c r="BM471" s="56"/>
      <c r="BN471" s="56"/>
      <c r="BO471" s="56"/>
      <c r="BP471" s="56"/>
      <c r="BQ471" s="56"/>
      <c r="BR471" s="56"/>
      <c r="BS471" s="56"/>
      <c r="BT471" s="56"/>
      <c r="BU471" s="56"/>
      <c r="BV471" s="56"/>
      <c r="BW471" s="56"/>
      <c r="BX471" s="56"/>
      <c r="BY471" s="56"/>
      <c r="BZ471" s="56"/>
      <c r="CA471" s="56"/>
      <c r="CB471" s="56"/>
      <c r="CC471" s="56"/>
      <c r="CD471" s="56"/>
      <c r="CE471" s="56"/>
      <c r="CG471" s="56"/>
      <c r="CH471" s="56"/>
      <c r="CI471" s="56"/>
      <c r="CJ471" s="56"/>
      <c r="CK471" s="56"/>
      <c r="CL471" s="56"/>
      <c r="CM471" s="56"/>
      <c r="CN471" s="56"/>
      <c r="CO471" s="56"/>
      <c r="CP471" s="56"/>
      <c r="CQ471" s="56"/>
      <c r="CR471" s="56"/>
      <c r="CS471" s="56"/>
      <c r="CT471" s="56"/>
      <c r="CU471" s="56"/>
      <c r="CV471" s="56"/>
    </row>
    <row r="472" spans="1:100" s="62" customFormat="1" ht="12.95" customHeight="1" x14ac:dyDescent="0.2">
      <c r="A472" s="59"/>
      <c r="C472" s="59"/>
      <c r="D472" s="59"/>
      <c r="P472" s="136"/>
      <c r="S472" s="63"/>
      <c r="Z472" s="56"/>
      <c r="AA472" s="56"/>
      <c r="AB472" s="56"/>
      <c r="AC472" s="56"/>
      <c r="AD472" s="56"/>
      <c r="AE472" s="56"/>
      <c r="AF472" s="56"/>
      <c r="AG472" s="69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  <c r="BG472" s="56"/>
      <c r="BH472" s="56"/>
      <c r="BI472" s="56"/>
      <c r="BJ472" s="56"/>
      <c r="BK472" s="56"/>
      <c r="BL472" s="56"/>
      <c r="BM472" s="56"/>
      <c r="BN472" s="56"/>
      <c r="BO472" s="56"/>
      <c r="BP472" s="56"/>
      <c r="BQ472" s="56"/>
      <c r="BR472" s="56"/>
      <c r="BS472" s="56"/>
      <c r="BT472" s="56"/>
      <c r="BU472" s="56"/>
      <c r="BV472" s="56"/>
      <c r="BW472" s="56"/>
      <c r="BX472" s="56"/>
      <c r="BY472" s="56"/>
      <c r="BZ472" s="56"/>
      <c r="CA472" s="56"/>
      <c r="CB472" s="56"/>
      <c r="CC472" s="56"/>
      <c r="CD472" s="56"/>
      <c r="CE472" s="56"/>
      <c r="CG472" s="56"/>
      <c r="CH472" s="56"/>
      <c r="CI472" s="56"/>
      <c r="CJ472" s="56"/>
      <c r="CK472" s="56"/>
      <c r="CL472" s="56"/>
      <c r="CM472" s="56"/>
      <c r="CN472" s="56"/>
      <c r="CO472" s="56"/>
      <c r="CP472" s="56"/>
      <c r="CQ472" s="56"/>
      <c r="CR472" s="56"/>
      <c r="CS472" s="56"/>
      <c r="CT472" s="56"/>
      <c r="CU472" s="56"/>
      <c r="CV472" s="56"/>
    </row>
    <row r="473" spans="1:100" s="62" customFormat="1" ht="12.95" customHeight="1" x14ac:dyDescent="0.2">
      <c r="A473" s="59"/>
      <c r="C473" s="59"/>
      <c r="D473" s="59"/>
      <c r="P473" s="136"/>
      <c r="S473" s="63"/>
      <c r="Z473" s="56"/>
      <c r="AA473" s="56"/>
      <c r="AB473" s="56"/>
      <c r="AC473" s="56"/>
      <c r="AD473" s="56"/>
      <c r="AE473" s="56"/>
      <c r="AF473" s="56"/>
      <c r="AG473" s="69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6"/>
      <c r="BH473" s="56"/>
      <c r="BI473" s="56"/>
      <c r="BJ473" s="56"/>
      <c r="BK473" s="56"/>
      <c r="BL473" s="56"/>
      <c r="BM473" s="56"/>
      <c r="BN473" s="56"/>
      <c r="BO473" s="56"/>
      <c r="BP473" s="56"/>
      <c r="BQ473" s="56"/>
      <c r="BR473" s="56"/>
      <c r="BS473" s="56"/>
      <c r="BT473" s="56"/>
      <c r="BU473" s="56"/>
      <c r="BV473" s="56"/>
      <c r="BW473" s="56"/>
      <c r="BX473" s="56"/>
      <c r="BY473" s="56"/>
      <c r="BZ473" s="56"/>
      <c r="CA473" s="56"/>
      <c r="CB473" s="56"/>
      <c r="CC473" s="56"/>
      <c r="CD473" s="56"/>
      <c r="CE473" s="56"/>
      <c r="CG473" s="56"/>
      <c r="CH473" s="56"/>
      <c r="CI473" s="56"/>
      <c r="CJ473" s="56"/>
      <c r="CK473" s="56"/>
      <c r="CL473" s="56"/>
      <c r="CM473" s="56"/>
      <c r="CN473" s="56"/>
      <c r="CO473" s="56"/>
      <c r="CP473" s="56"/>
      <c r="CQ473" s="56"/>
      <c r="CR473" s="56"/>
      <c r="CS473" s="56"/>
      <c r="CT473" s="56"/>
      <c r="CU473" s="56"/>
      <c r="CV473" s="56"/>
    </row>
    <row r="474" spans="1:100" s="62" customFormat="1" ht="12.95" customHeight="1" x14ac:dyDescent="0.2">
      <c r="A474" s="59"/>
      <c r="C474" s="59"/>
      <c r="D474" s="59"/>
      <c r="P474" s="136"/>
      <c r="S474" s="63"/>
      <c r="Z474" s="56"/>
      <c r="AA474" s="56"/>
      <c r="AB474" s="56"/>
      <c r="AC474" s="56"/>
      <c r="AD474" s="56"/>
      <c r="AE474" s="56"/>
      <c r="AF474" s="56"/>
      <c r="AG474" s="69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  <c r="BG474" s="56"/>
      <c r="BH474" s="56"/>
      <c r="BI474" s="56"/>
      <c r="BJ474" s="56"/>
      <c r="BK474" s="56"/>
      <c r="BL474" s="56"/>
      <c r="BM474" s="56"/>
      <c r="BN474" s="56"/>
      <c r="BO474" s="56"/>
      <c r="BP474" s="56"/>
      <c r="BQ474" s="56"/>
      <c r="BR474" s="56"/>
      <c r="BS474" s="56"/>
      <c r="BT474" s="56"/>
      <c r="BU474" s="56"/>
      <c r="BV474" s="56"/>
      <c r="BW474" s="56"/>
      <c r="BX474" s="56"/>
      <c r="BY474" s="56"/>
      <c r="BZ474" s="56"/>
      <c r="CA474" s="56"/>
      <c r="CB474" s="56"/>
      <c r="CC474" s="56"/>
      <c r="CD474" s="56"/>
      <c r="CE474" s="56"/>
      <c r="CG474" s="56"/>
      <c r="CH474" s="56"/>
      <c r="CI474" s="56"/>
      <c r="CJ474" s="56"/>
      <c r="CK474" s="56"/>
      <c r="CL474" s="56"/>
      <c r="CM474" s="56"/>
      <c r="CN474" s="56"/>
      <c r="CO474" s="56"/>
      <c r="CP474" s="56"/>
      <c r="CQ474" s="56"/>
      <c r="CR474" s="56"/>
      <c r="CS474" s="56"/>
      <c r="CT474" s="56"/>
      <c r="CU474" s="56"/>
      <c r="CV474" s="56"/>
    </row>
    <row r="475" spans="1:100" s="62" customFormat="1" ht="12.95" customHeight="1" x14ac:dyDescent="0.2">
      <c r="A475" s="59"/>
      <c r="C475" s="59"/>
      <c r="D475" s="59"/>
      <c r="P475" s="136"/>
      <c r="S475" s="63"/>
      <c r="Z475" s="56"/>
      <c r="AA475" s="56"/>
      <c r="AB475" s="56"/>
      <c r="AC475" s="56"/>
      <c r="AD475" s="56"/>
      <c r="AE475" s="56"/>
      <c r="AF475" s="56"/>
      <c r="AG475" s="69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  <c r="BG475" s="56"/>
      <c r="BH475" s="56"/>
      <c r="BI475" s="56"/>
      <c r="BJ475" s="56"/>
      <c r="BK475" s="56"/>
      <c r="BL475" s="56"/>
      <c r="BM475" s="56"/>
      <c r="BN475" s="56"/>
      <c r="BO475" s="56"/>
      <c r="BP475" s="56"/>
      <c r="BQ475" s="56"/>
      <c r="BR475" s="56"/>
      <c r="BS475" s="56"/>
      <c r="BT475" s="56"/>
      <c r="BU475" s="56"/>
      <c r="BV475" s="56"/>
      <c r="BW475" s="56"/>
      <c r="BX475" s="56"/>
      <c r="BY475" s="56"/>
      <c r="BZ475" s="56"/>
      <c r="CA475" s="56"/>
      <c r="CB475" s="56"/>
      <c r="CC475" s="56"/>
      <c r="CD475" s="56"/>
      <c r="CE475" s="56"/>
      <c r="CG475" s="56"/>
      <c r="CH475" s="56"/>
      <c r="CI475" s="56"/>
      <c r="CJ475" s="56"/>
      <c r="CK475" s="56"/>
      <c r="CL475" s="56"/>
      <c r="CM475" s="56"/>
      <c r="CN475" s="56"/>
      <c r="CO475" s="56"/>
      <c r="CP475" s="56"/>
      <c r="CQ475" s="56"/>
      <c r="CR475" s="56"/>
      <c r="CS475" s="56"/>
      <c r="CT475" s="56"/>
      <c r="CU475" s="56"/>
      <c r="CV475" s="56"/>
    </row>
    <row r="476" spans="1:100" s="62" customFormat="1" ht="12.95" customHeight="1" x14ac:dyDescent="0.2">
      <c r="A476" s="59"/>
      <c r="C476" s="59"/>
      <c r="D476" s="59"/>
      <c r="P476" s="136"/>
      <c r="S476" s="63"/>
      <c r="Z476" s="56"/>
      <c r="AA476" s="56"/>
      <c r="AB476" s="56"/>
      <c r="AC476" s="56"/>
      <c r="AD476" s="56"/>
      <c r="AE476" s="56"/>
      <c r="AF476" s="56"/>
      <c r="AG476" s="69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  <c r="BG476" s="56"/>
      <c r="BH476" s="56"/>
      <c r="BI476" s="56"/>
      <c r="BJ476" s="56"/>
      <c r="BK476" s="56"/>
      <c r="BL476" s="56"/>
      <c r="BM476" s="56"/>
      <c r="BN476" s="56"/>
      <c r="BO476" s="56"/>
      <c r="BP476" s="56"/>
      <c r="BQ476" s="56"/>
      <c r="BR476" s="56"/>
      <c r="BS476" s="56"/>
      <c r="BT476" s="56"/>
      <c r="BU476" s="56"/>
      <c r="BV476" s="56"/>
      <c r="BW476" s="56"/>
      <c r="BX476" s="56"/>
      <c r="BY476" s="56"/>
      <c r="BZ476" s="56"/>
      <c r="CA476" s="56"/>
      <c r="CB476" s="56"/>
      <c r="CC476" s="56"/>
      <c r="CD476" s="56"/>
      <c r="CE476" s="56"/>
      <c r="CG476" s="56"/>
      <c r="CH476" s="56"/>
      <c r="CI476" s="56"/>
      <c r="CJ476" s="56"/>
      <c r="CK476" s="56"/>
      <c r="CL476" s="56"/>
      <c r="CM476" s="56"/>
      <c r="CN476" s="56"/>
      <c r="CO476" s="56"/>
      <c r="CP476" s="56"/>
      <c r="CQ476" s="56"/>
      <c r="CR476" s="56"/>
      <c r="CS476" s="56"/>
      <c r="CT476" s="56"/>
      <c r="CU476" s="56"/>
      <c r="CV476" s="56"/>
    </row>
    <row r="477" spans="1:100" s="62" customFormat="1" ht="12.95" customHeight="1" x14ac:dyDescent="0.2">
      <c r="A477" s="59"/>
      <c r="C477" s="59"/>
      <c r="D477" s="59"/>
      <c r="P477" s="136"/>
      <c r="S477" s="63"/>
      <c r="Z477" s="56"/>
      <c r="AA477" s="56"/>
      <c r="AB477" s="56"/>
      <c r="AC477" s="56"/>
      <c r="AD477" s="56"/>
      <c r="AE477" s="56"/>
      <c r="AF477" s="56"/>
      <c r="AG477" s="69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  <c r="BG477" s="56"/>
      <c r="BH477" s="56"/>
      <c r="BI477" s="56"/>
      <c r="BJ477" s="56"/>
      <c r="BK477" s="56"/>
      <c r="BL477" s="56"/>
      <c r="BM477" s="56"/>
      <c r="BN477" s="56"/>
      <c r="BO477" s="56"/>
      <c r="BP477" s="56"/>
      <c r="BQ477" s="56"/>
      <c r="BR477" s="56"/>
      <c r="BS477" s="56"/>
      <c r="BT477" s="56"/>
      <c r="BU477" s="56"/>
      <c r="BV477" s="56"/>
      <c r="BW477" s="56"/>
      <c r="BX477" s="56"/>
      <c r="BY477" s="56"/>
      <c r="BZ477" s="56"/>
      <c r="CA477" s="56"/>
      <c r="CB477" s="56"/>
      <c r="CC477" s="56"/>
      <c r="CD477" s="56"/>
      <c r="CE477" s="56"/>
      <c r="CG477" s="56"/>
      <c r="CH477" s="56"/>
      <c r="CI477" s="56"/>
      <c r="CJ477" s="56"/>
      <c r="CK477" s="56"/>
      <c r="CL477" s="56"/>
      <c r="CM477" s="56"/>
      <c r="CN477" s="56"/>
      <c r="CO477" s="56"/>
      <c r="CP477" s="56"/>
      <c r="CQ477" s="56"/>
      <c r="CR477" s="56"/>
      <c r="CS477" s="56"/>
      <c r="CT477" s="56"/>
      <c r="CU477" s="56"/>
      <c r="CV477" s="56"/>
    </row>
    <row r="478" spans="1:100" s="62" customFormat="1" ht="12.95" customHeight="1" x14ac:dyDescent="0.2">
      <c r="A478" s="59"/>
      <c r="C478" s="59"/>
      <c r="D478" s="59"/>
      <c r="P478" s="136"/>
      <c r="S478" s="63"/>
      <c r="Z478" s="56"/>
      <c r="AA478" s="56"/>
      <c r="AB478" s="56"/>
      <c r="AC478" s="56"/>
      <c r="AD478" s="56"/>
      <c r="AE478" s="56"/>
      <c r="AF478" s="56"/>
      <c r="AG478" s="69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6"/>
      <c r="BH478" s="56"/>
      <c r="BI478" s="56"/>
      <c r="BJ478" s="56"/>
      <c r="BK478" s="56"/>
      <c r="BL478" s="56"/>
      <c r="BM478" s="56"/>
      <c r="BN478" s="56"/>
      <c r="BO478" s="56"/>
      <c r="BP478" s="56"/>
      <c r="BQ478" s="56"/>
      <c r="BR478" s="56"/>
      <c r="BS478" s="56"/>
      <c r="BT478" s="56"/>
      <c r="BU478" s="56"/>
      <c r="BV478" s="56"/>
      <c r="BW478" s="56"/>
      <c r="BX478" s="56"/>
      <c r="BY478" s="56"/>
      <c r="BZ478" s="56"/>
      <c r="CA478" s="56"/>
      <c r="CB478" s="56"/>
      <c r="CC478" s="56"/>
      <c r="CD478" s="56"/>
      <c r="CE478" s="56"/>
      <c r="CG478" s="56"/>
      <c r="CH478" s="56"/>
      <c r="CI478" s="56"/>
      <c r="CJ478" s="56"/>
      <c r="CK478" s="56"/>
      <c r="CL478" s="56"/>
      <c r="CM478" s="56"/>
      <c r="CN478" s="56"/>
      <c r="CO478" s="56"/>
      <c r="CP478" s="56"/>
      <c r="CQ478" s="56"/>
      <c r="CR478" s="56"/>
      <c r="CS478" s="56"/>
      <c r="CT478" s="56"/>
      <c r="CU478" s="56"/>
      <c r="CV478" s="56"/>
    </row>
    <row r="479" spans="1:100" s="62" customFormat="1" ht="12.95" customHeight="1" x14ac:dyDescent="0.2">
      <c r="A479" s="59"/>
      <c r="C479" s="59"/>
      <c r="D479" s="59"/>
      <c r="P479" s="136"/>
      <c r="S479" s="63"/>
      <c r="Z479" s="56"/>
      <c r="AA479" s="56"/>
      <c r="AB479" s="56"/>
      <c r="AC479" s="56"/>
      <c r="AD479" s="56"/>
      <c r="AE479" s="56"/>
      <c r="AF479" s="56"/>
      <c r="AG479" s="69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  <c r="BG479" s="56"/>
      <c r="BH479" s="56"/>
      <c r="BI479" s="56"/>
      <c r="BJ479" s="56"/>
      <c r="BK479" s="56"/>
      <c r="BL479" s="56"/>
      <c r="BM479" s="56"/>
      <c r="BN479" s="56"/>
      <c r="BO479" s="56"/>
      <c r="BP479" s="56"/>
      <c r="BQ479" s="56"/>
      <c r="BR479" s="56"/>
      <c r="BS479" s="56"/>
      <c r="BT479" s="56"/>
      <c r="BU479" s="56"/>
      <c r="BV479" s="56"/>
      <c r="BW479" s="56"/>
      <c r="BX479" s="56"/>
      <c r="BY479" s="56"/>
      <c r="BZ479" s="56"/>
      <c r="CA479" s="56"/>
      <c r="CB479" s="56"/>
      <c r="CC479" s="56"/>
      <c r="CD479" s="56"/>
      <c r="CE479" s="56"/>
      <c r="CG479" s="56"/>
      <c r="CH479" s="56"/>
      <c r="CI479" s="56"/>
      <c r="CJ479" s="56"/>
      <c r="CK479" s="56"/>
      <c r="CL479" s="56"/>
      <c r="CM479" s="56"/>
      <c r="CN479" s="56"/>
      <c r="CO479" s="56"/>
      <c r="CP479" s="56"/>
      <c r="CQ479" s="56"/>
      <c r="CR479" s="56"/>
      <c r="CS479" s="56"/>
      <c r="CT479" s="56"/>
      <c r="CU479" s="56"/>
      <c r="CV479" s="56"/>
    </row>
    <row r="480" spans="1:100" s="62" customFormat="1" ht="12.95" customHeight="1" x14ac:dyDescent="0.2">
      <c r="A480" s="59"/>
      <c r="C480" s="59"/>
      <c r="D480" s="59"/>
      <c r="P480" s="136"/>
      <c r="S480" s="63"/>
      <c r="Z480" s="56"/>
      <c r="AA480" s="56"/>
      <c r="AB480" s="56"/>
      <c r="AC480" s="56"/>
      <c r="AD480" s="56"/>
      <c r="AE480" s="56"/>
      <c r="AF480" s="56"/>
      <c r="AG480" s="69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  <c r="BG480" s="56"/>
      <c r="BH480" s="56"/>
      <c r="BI480" s="56"/>
      <c r="BJ480" s="56"/>
      <c r="BK480" s="56"/>
      <c r="BL480" s="56"/>
      <c r="BM480" s="56"/>
      <c r="BN480" s="56"/>
      <c r="BO480" s="56"/>
      <c r="BP480" s="56"/>
      <c r="BQ480" s="56"/>
      <c r="BR480" s="56"/>
      <c r="BS480" s="56"/>
      <c r="BT480" s="56"/>
      <c r="BU480" s="56"/>
      <c r="BV480" s="56"/>
      <c r="BW480" s="56"/>
      <c r="BX480" s="56"/>
      <c r="BY480" s="56"/>
      <c r="BZ480" s="56"/>
      <c r="CA480" s="56"/>
      <c r="CB480" s="56"/>
      <c r="CC480" s="56"/>
      <c r="CD480" s="56"/>
      <c r="CE480" s="56"/>
      <c r="CG480" s="56"/>
      <c r="CH480" s="56"/>
      <c r="CI480" s="56"/>
      <c r="CJ480" s="56"/>
      <c r="CK480" s="56"/>
      <c r="CL480" s="56"/>
      <c r="CM480" s="56"/>
      <c r="CN480" s="56"/>
      <c r="CO480" s="56"/>
      <c r="CP480" s="56"/>
      <c r="CQ480" s="56"/>
      <c r="CR480" s="56"/>
      <c r="CS480" s="56"/>
      <c r="CT480" s="56"/>
      <c r="CU480" s="56"/>
      <c r="CV480" s="56"/>
    </row>
    <row r="481" spans="1:100" s="62" customFormat="1" ht="12.95" customHeight="1" x14ac:dyDescent="0.2">
      <c r="A481" s="59"/>
      <c r="C481" s="59"/>
      <c r="D481" s="59"/>
      <c r="P481" s="136"/>
      <c r="S481" s="63"/>
      <c r="Z481" s="56"/>
      <c r="AA481" s="56"/>
      <c r="AB481" s="56"/>
      <c r="AC481" s="56"/>
      <c r="AD481" s="56"/>
      <c r="AE481" s="56"/>
      <c r="AF481" s="56"/>
      <c r="AG481" s="69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  <c r="BG481" s="56"/>
      <c r="BH481" s="56"/>
      <c r="BI481" s="56"/>
      <c r="BJ481" s="56"/>
      <c r="BK481" s="56"/>
      <c r="BL481" s="56"/>
      <c r="BM481" s="56"/>
      <c r="BN481" s="56"/>
      <c r="BO481" s="56"/>
      <c r="BP481" s="56"/>
      <c r="BQ481" s="56"/>
      <c r="BR481" s="56"/>
      <c r="BS481" s="56"/>
      <c r="BT481" s="56"/>
      <c r="BU481" s="56"/>
      <c r="BV481" s="56"/>
      <c r="BW481" s="56"/>
      <c r="BX481" s="56"/>
      <c r="BY481" s="56"/>
      <c r="BZ481" s="56"/>
      <c r="CA481" s="56"/>
      <c r="CB481" s="56"/>
      <c r="CC481" s="56"/>
      <c r="CD481" s="56"/>
      <c r="CE481" s="56"/>
      <c r="CG481" s="56"/>
      <c r="CH481" s="56"/>
      <c r="CI481" s="56"/>
      <c r="CJ481" s="56"/>
      <c r="CK481" s="56"/>
      <c r="CL481" s="56"/>
      <c r="CM481" s="56"/>
      <c r="CN481" s="56"/>
      <c r="CO481" s="56"/>
      <c r="CP481" s="56"/>
      <c r="CQ481" s="56"/>
      <c r="CR481" s="56"/>
      <c r="CS481" s="56"/>
      <c r="CT481" s="56"/>
      <c r="CU481" s="56"/>
      <c r="CV481" s="56"/>
    </row>
    <row r="482" spans="1:100" s="62" customFormat="1" ht="12.95" customHeight="1" x14ac:dyDescent="0.2">
      <c r="A482" s="59"/>
      <c r="C482" s="59"/>
      <c r="D482" s="59"/>
      <c r="P482" s="136"/>
      <c r="S482" s="63"/>
      <c r="Z482" s="56"/>
      <c r="AA482" s="56"/>
      <c r="AB482" s="56"/>
      <c r="AC482" s="56"/>
      <c r="AD482" s="56"/>
      <c r="AE482" s="56"/>
      <c r="AF482" s="56"/>
      <c r="AG482" s="69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  <c r="BG482" s="56"/>
      <c r="BH482" s="56"/>
      <c r="BI482" s="56"/>
      <c r="BJ482" s="56"/>
      <c r="BK482" s="56"/>
      <c r="BL482" s="56"/>
      <c r="BM482" s="56"/>
      <c r="BN482" s="56"/>
      <c r="BO482" s="56"/>
      <c r="BP482" s="56"/>
      <c r="BQ482" s="56"/>
      <c r="BR482" s="56"/>
      <c r="BS482" s="56"/>
      <c r="BT482" s="56"/>
      <c r="BU482" s="56"/>
      <c r="BV482" s="56"/>
      <c r="BW482" s="56"/>
      <c r="BX482" s="56"/>
      <c r="BY482" s="56"/>
      <c r="BZ482" s="56"/>
      <c r="CA482" s="56"/>
      <c r="CB482" s="56"/>
      <c r="CC482" s="56"/>
      <c r="CD482" s="56"/>
      <c r="CE482" s="56"/>
      <c r="CG482" s="56"/>
      <c r="CH482" s="56"/>
      <c r="CI482" s="56"/>
      <c r="CJ482" s="56"/>
      <c r="CK482" s="56"/>
      <c r="CL482" s="56"/>
      <c r="CM482" s="56"/>
      <c r="CN482" s="56"/>
      <c r="CO482" s="56"/>
      <c r="CP482" s="56"/>
      <c r="CQ482" s="56"/>
      <c r="CR482" s="56"/>
      <c r="CS482" s="56"/>
      <c r="CT482" s="56"/>
      <c r="CU482" s="56"/>
      <c r="CV482" s="56"/>
    </row>
    <row r="483" spans="1:100" s="62" customFormat="1" ht="12.95" customHeight="1" x14ac:dyDescent="0.2">
      <c r="A483" s="59"/>
      <c r="C483" s="59"/>
      <c r="D483" s="59"/>
      <c r="P483" s="136"/>
      <c r="S483" s="63"/>
      <c r="Z483" s="56"/>
      <c r="AA483" s="56"/>
      <c r="AB483" s="56"/>
      <c r="AC483" s="56"/>
      <c r="AD483" s="56"/>
      <c r="AE483" s="56"/>
      <c r="AF483" s="56"/>
      <c r="AG483" s="69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  <c r="BG483" s="56"/>
      <c r="BH483" s="56"/>
      <c r="BI483" s="56"/>
      <c r="BJ483" s="56"/>
      <c r="BK483" s="56"/>
      <c r="BL483" s="56"/>
      <c r="BM483" s="56"/>
      <c r="BN483" s="56"/>
      <c r="BO483" s="56"/>
      <c r="BP483" s="56"/>
      <c r="BQ483" s="56"/>
      <c r="BR483" s="56"/>
      <c r="BS483" s="56"/>
      <c r="BT483" s="56"/>
      <c r="BU483" s="56"/>
      <c r="BV483" s="56"/>
      <c r="BW483" s="56"/>
      <c r="BX483" s="56"/>
      <c r="BY483" s="56"/>
      <c r="BZ483" s="56"/>
      <c r="CA483" s="56"/>
      <c r="CB483" s="56"/>
      <c r="CC483" s="56"/>
      <c r="CD483" s="56"/>
      <c r="CE483" s="56"/>
      <c r="CG483" s="56"/>
      <c r="CH483" s="56"/>
      <c r="CI483" s="56"/>
      <c r="CJ483" s="56"/>
      <c r="CK483" s="56"/>
      <c r="CL483" s="56"/>
      <c r="CM483" s="56"/>
      <c r="CN483" s="56"/>
      <c r="CO483" s="56"/>
      <c r="CP483" s="56"/>
      <c r="CQ483" s="56"/>
      <c r="CR483" s="56"/>
      <c r="CS483" s="56"/>
      <c r="CT483" s="56"/>
      <c r="CU483" s="56"/>
      <c r="CV483" s="56"/>
    </row>
    <row r="484" spans="1:100" s="62" customFormat="1" ht="12.95" customHeight="1" x14ac:dyDescent="0.2">
      <c r="A484" s="59"/>
      <c r="C484" s="59"/>
      <c r="D484" s="59"/>
      <c r="P484" s="136"/>
      <c r="S484" s="63"/>
      <c r="Z484" s="56"/>
      <c r="AA484" s="56"/>
      <c r="AB484" s="56"/>
      <c r="AC484" s="56"/>
      <c r="AD484" s="56"/>
      <c r="AE484" s="56"/>
      <c r="AF484" s="56"/>
      <c r="AG484" s="69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  <c r="BG484" s="56"/>
      <c r="BH484" s="56"/>
      <c r="BI484" s="56"/>
      <c r="BJ484" s="56"/>
      <c r="BK484" s="56"/>
      <c r="BL484" s="56"/>
      <c r="BM484" s="56"/>
      <c r="BN484" s="56"/>
      <c r="BO484" s="56"/>
      <c r="BP484" s="56"/>
      <c r="BQ484" s="56"/>
      <c r="BR484" s="56"/>
      <c r="BS484" s="56"/>
      <c r="BT484" s="56"/>
      <c r="BU484" s="56"/>
      <c r="BV484" s="56"/>
      <c r="BW484" s="56"/>
      <c r="BX484" s="56"/>
      <c r="BY484" s="56"/>
      <c r="BZ484" s="56"/>
      <c r="CA484" s="56"/>
      <c r="CB484" s="56"/>
      <c r="CC484" s="56"/>
      <c r="CD484" s="56"/>
      <c r="CE484" s="56"/>
      <c r="CG484" s="56"/>
      <c r="CH484" s="56"/>
      <c r="CI484" s="56"/>
      <c r="CJ484" s="56"/>
      <c r="CK484" s="56"/>
      <c r="CL484" s="56"/>
      <c r="CM484" s="56"/>
      <c r="CN484" s="56"/>
      <c r="CO484" s="56"/>
      <c r="CP484" s="56"/>
      <c r="CQ484" s="56"/>
      <c r="CR484" s="56"/>
      <c r="CS484" s="56"/>
      <c r="CT484" s="56"/>
      <c r="CU484" s="56"/>
      <c r="CV484" s="56"/>
    </row>
    <row r="485" spans="1:100" s="62" customFormat="1" ht="12.95" customHeight="1" x14ac:dyDescent="0.2">
      <c r="A485" s="59"/>
      <c r="C485" s="59"/>
      <c r="D485" s="59"/>
      <c r="P485" s="136"/>
      <c r="S485" s="63"/>
      <c r="Z485" s="56"/>
      <c r="AA485" s="56"/>
      <c r="AB485" s="56"/>
      <c r="AC485" s="56"/>
      <c r="AD485" s="56"/>
      <c r="AE485" s="56"/>
      <c r="AF485" s="56"/>
      <c r="AG485" s="69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  <c r="BG485" s="56"/>
      <c r="BH485" s="56"/>
      <c r="BI485" s="56"/>
      <c r="BJ485" s="56"/>
      <c r="BK485" s="56"/>
      <c r="BL485" s="56"/>
      <c r="BM485" s="56"/>
      <c r="BN485" s="56"/>
      <c r="BO485" s="56"/>
      <c r="BP485" s="56"/>
      <c r="BQ485" s="56"/>
      <c r="BR485" s="56"/>
      <c r="BS485" s="56"/>
      <c r="BT485" s="56"/>
      <c r="BU485" s="56"/>
      <c r="BV485" s="56"/>
      <c r="BW485" s="56"/>
      <c r="BX485" s="56"/>
      <c r="BY485" s="56"/>
      <c r="BZ485" s="56"/>
      <c r="CA485" s="56"/>
      <c r="CB485" s="56"/>
      <c r="CC485" s="56"/>
      <c r="CD485" s="56"/>
      <c r="CE485" s="56"/>
      <c r="CG485" s="56"/>
      <c r="CH485" s="56"/>
      <c r="CI485" s="56"/>
      <c r="CJ485" s="56"/>
      <c r="CK485" s="56"/>
      <c r="CL485" s="56"/>
      <c r="CM485" s="56"/>
      <c r="CN485" s="56"/>
      <c r="CO485" s="56"/>
      <c r="CP485" s="56"/>
      <c r="CQ485" s="56"/>
      <c r="CR485" s="56"/>
      <c r="CS485" s="56"/>
      <c r="CT485" s="56"/>
      <c r="CU485" s="56"/>
      <c r="CV485" s="56"/>
    </row>
    <row r="486" spans="1:100" s="62" customFormat="1" ht="12.95" customHeight="1" x14ac:dyDescent="0.2">
      <c r="A486" s="59"/>
      <c r="C486" s="59"/>
      <c r="D486" s="59"/>
      <c r="P486" s="136"/>
      <c r="S486" s="63"/>
      <c r="Z486" s="56"/>
      <c r="AA486" s="56"/>
      <c r="AB486" s="56"/>
      <c r="AC486" s="56"/>
      <c r="AD486" s="56"/>
      <c r="AE486" s="56"/>
      <c r="AF486" s="56"/>
      <c r="AG486" s="69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  <c r="BG486" s="56"/>
      <c r="BH486" s="56"/>
      <c r="BI486" s="56"/>
      <c r="BJ486" s="56"/>
      <c r="BK486" s="56"/>
      <c r="BL486" s="56"/>
      <c r="BM486" s="56"/>
      <c r="BN486" s="56"/>
      <c r="BO486" s="56"/>
      <c r="BP486" s="56"/>
      <c r="BQ486" s="56"/>
      <c r="BR486" s="56"/>
      <c r="BS486" s="56"/>
      <c r="BT486" s="56"/>
      <c r="BU486" s="56"/>
      <c r="BV486" s="56"/>
      <c r="BW486" s="56"/>
      <c r="BX486" s="56"/>
      <c r="BY486" s="56"/>
      <c r="BZ486" s="56"/>
      <c r="CA486" s="56"/>
      <c r="CB486" s="56"/>
      <c r="CC486" s="56"/>
      <c r="CD486" s="56"/>
      <c r="CE486" s="56"/>
      <c r="CG486" s="56"/>
      <c r="CH486" s="56"/>
      <c r="CI486" s="56"/>
      <c r="CJ486" s="56"/>
      <c r="CK486" s="56"/>
      <c r="CL486" s="56"/>
      <c r="CM486" s="56"/>
      <c r="CN486" s="56"/>
      <c r="CO486" s="56"/>
      <c r="CP486" s="56"/>
      <c r="CQ486" s="56"/>
      <c r="CR486" s="56"/>
      <c r="CS486" s="56"/>
      <c r="CT486" s="56"/>
      <c r="CU486" s="56"/>
      <c r="CV486" s="56"/>
    </row>
    <row r="487" spans="1:100" s="62" customFormat="1" ht="12.95" customHeight="1" x14ac:dyDescent="0.2">
      <c r="A487" s="59"/>
      <c r="C487" s="59"/>
      <c r="D487" s="59"/>
      <c r="P487" s="136"/>
      <c r="S487" s="63"/>
      <c r="Z487" s="56"/>
      <c r="AA487" s="56"/>
      <c r="AB487" s="56"/>
      <c r="AC487" s="56"/>
      <c r="AD487" s="56"/>
      <c r="AE487" s="56"/>
      <c r="AF487" s="56"/>
      <c r="AG487" s="69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  <c r="BG487" s="56"/>
      <c r="BH487" s="56"/>
      <c r="BI487" s="56"/>
      <c r="BJ487" s="56"/>
      <c r="BK487" s="56"/>
      <c r="BL487" s="56"/>
      <c r="BM487" s="56"/>
      <c r="BN487" s="56"/>
      <c r="BO487" s="56"/>
      <c r="BP487" s="56"/>
      <c r="BQ487" s="56"/>
      <c r="BR487" s="56"/>
      <c r="BS487" s="56"/>
      <c r="BT487" s="56"/>
      <c r="BU487" s="56"/>
      <c r="BV487" s="56"/>
      <c r="BW487" s="56"/>
      <c r="BX487" s="56"/>
      <c r="BY487" s="56"/>
      <c r="BZ487" s="56"/>
      <c r="CA487" s="56"/>
      <c r="CB487" s="56"/>
      <c r="CC487" s="56"/>
      <c r="CD487" s="56"/>
      <c r="CE487" s="56"/>
      <c r="CG487" s="56"/>
      <c r="CH487" s="56"/>
      <c r="CI487" s="56"/>
      <c r="CJ487" s="56"/>
      <c r="CK487" s="56"/>
      <c r="CL487" s="56"/>
      <c r="CM487" s="56"/>
      <c r="CN487" s="56"/>
      <c r="CO487" s="56"/>
      <c r="CP487" s="56"/>
      <c r="CQ487" s="56"/>
      <c r="CR487" s="56"/>
      <c r="CS487" s="56"/>
      <c r="CT487" s="56"/>
      <c r="CU487" s="56"/>
      <c r="CV487" s="56"/>
    </row>
    <row r="488" spans="1:100" ht="12.95" customHeight="1" x14ac:dyDescent="0.2">
      <c r="P488" s="9"/>
      <c r="AG488" s="7"/>
    </row>
    <row r="489" spans="1:100" ht="12.95" customHeight="1" x14ac:dyDescent="0.2">
      <c r="P489" s="9"/>
      <c r="AG489" s="7"/>
    </row>
    <row r="490" spans="1:100" ht="12.95" customHeight="1" x14ac:dyDescent="0.2">
      <c r="P490" s="9"/>
      <c r="AG490" s="7"/>
    </row>
    <row r="491" spans="1:100" ht="12.95" customHeight="1" x14ac:dyDescent="0.2">
      <c r="P491" s="9"/>
      <c r="AG491" s="7"/>
    </row>
    <row r="492" spans="1:100" ht="12.95" customHeight="1" x14ac:dyDescent="0.2">
      <c r="P492" s="9"/>
      <c r="AG492" s="7"/>
    </row>
    <row r="493" spans="1:100" ht="12.95" customHeight="1" x14ac:dyDescent="0.2">
      <c r="P493" s="9"/>
      <c r="AG493" s="7"/>
    </row>
    <row r="494" spans="1:100" ht="12.95" customHeight="1" x14ac:dyDescent="0.2">
      <c r="P494" s="9"/>
      <c r="AG494" s="7"/>
    </row>
    <row r="495" spans="1:100" ht="12.95" customHeight="1" x14ac:dyDescent="0.2">
      <c r="P495" s="9"/>
      <c r="AG495" s="7"/>
    </row>
    <row r="496" spans="1:100" ht="12.95" customHeight="1" x14ac:dyDescent="0.2">
      <c r="P496" s="9"/>
      <c r="AG496" s="7"/>
    </row>
    <row r="497" spans="16:33" ht="12.95" customHeight="1" x14ac:dyDescent="0.2">
      <c r="P497" s="9"/>
      <c r="AG497" s="7"/>
    </row>
    <row r="498" spans="16:33" ht="12.95" customHeight="1" x14ac:dyDescent="0.2">
      <c r="P498" s="9"/>
      <c r="AG498" s="7"/>
    </row>
    <row r="499" spans="16:33" ht="12.95" customHeight="1" x14ac:dyDescent="0.2">
      <c r="P499" s="9"/>
      <c r="AG499" s="7"/>
    </row>
    <row r="500" spans="16:33" ht="12.95" customHeight="1" x14ac:dyDescent="0.2">
      <c r="P500" s="9"/>
      <c r="AG500" s="7"/>
    </row>
    <row r="501" spans="16:33" x14ac:dyDescent="0.2">
      <c r="P501" s="9"/>
      <c r="AG501" s="7"/>
    </row>
    <row r="502" spans="16:33" x14ac:dyDescent="0.2">
      <c r="P502" s="9"/>
      <c r="AG502" s="7"/>
    </row>
    <row r="503" spans="16:33" x14ac:dyDescent="0.2">
      <c r="P503" s="9"/>
      <c r="AG503" s="7"/>
    </row>
    <row r="504" spans="16:33" x14ac:dyDescent="0.2">
      <c r="P504" s="9"/>
      <c r="AG504" s="7"/>
    </row>
    <row r="505" spans="16:33" x14ac:dyDescent="0.2">
      <c r="P505" s="9"/>
      <c r="AG505" s="7"/>
    </row>
    <row r="506" spans="16:33" x14ac:dyDescent="0.2">
      <c r="P506" s="9"/>
      <c r="AG506" s="7"/>
    </row>
    <row r="507" spans="16:33" x14ac:dyDescent="0.2">
      <c r="P507" s="9"/>
      <c r="AG507" s="7"/>
    </row>
    <row r="508" spans="16:33" x14ac:dyDescent="0.2">
      <c r="P508" s="9"/>
      <c r="AG508" s="7"/>
    </row>
    <row r="509" spans="16:33" x14ac:dyDescent="0.2">
      <c r="P509" s="9"/>
      <c r="AG509" s="7"/>
    </row>
    <row r="510" spans="16:33" x14ac:dyDescent="0.2">
      <c r="P510" s="9"/>
      <c r="AG510" s="7"/>
    </row>
    <row r="511" spans="16:33" x14ac:dyDescent="0.2">
      <c r="P511" s="9"/>
      <c r="AG511" s="7"/>
    </row>
    <row r="512" spans="16:33" x14ac:dyDescent="0.2">
      <c r="P512" s="9"/>
      <c r="AG512" s="7"/>
    </row>
    <row r="513" spans="16:33" x14ac:dyDescent="0.2">
      <c r="P513" s="9"/>
      <c r="AG513" s="7"/>
    </row>
    <row r="514" spans="16:33" x14ac:dyDescent="0.2">
      <c r="P514" s="9"/>
      <c r="AG514" s="7"/>
    </row>
    <row r="515" spans="16:33" x14ac:dyDescent="0.2">
      <c r="P515" s="9"/>
      <c r="AG515" s="7"/>
    </row>
    <row r="516" spans="16:33" x14ac:dyDescent="0.2">
      <c r="P516" s="9"/>
      <c r="AG516" s="7"/>
    </row>
    <row r="517" spans="16:33" x14ac:dyDescent="0.2">
      <c r="P517" s="9"/>
      <c r="AG517" s="7"/>
    </row>
    <row r="518" spans="16:33" x14ac:dyDescent="0.2">
      <c r="P518" s="9"/>
      <c r="AG518" s="7"/>
    </row>
    <row r="519" spans="16:33" x14ac:dyDescent="0.2">
      <c r="P519" s="9"/>
      <c r="AG519" s="7"/>
    </row>
    <row r="520" spans="16:33" x14ac:dyDescent="0.2">
      <c r="P520" s="9"/>
      <c r="AG520" s="7"/>
    </row>
    <row r="521" spans="16:33" x14ac:dyDescent="0.2">
      <c r="P521" s="9"/>
      <c r="AG521" s="7"/>
    </row>
    <row r="522" spans="16:33" x14ac:dyDescent="0.2">
      <c r="P522" s="9"/>
      <c r="AG522" s="7"/>
    </row>
    <row r="523" spans="16:33" x14ac:dyDescent="0.2">
      <c r="P523" s="9"/>
      <c r="AG523" s="7"/>
    </row>
    <row r="524" spans="16:33" x14ac:dyDescent="0.2">
      <c r="P524" s="9"/>
      <c r="AG524" s="7"/>
    </row>
    <row r="525" spans="16:33" x14ac:dyDescent="0.2">
      <c r="P525" s="9"/>
      <c r="AG525" s="7"/>
    </row>
    <row r="526" spans="16:33" x14ac:dyDescent="0.2">
      <c r="P526" s="9"/>
      <c r="AG526" s="7"/>
    </row>
    <row r="527" spans="16:33" x14ac:dyDescent="0.2">
      <c r="P527" s="9"/>
      <c r="AG527" s="7"/>
    </row>
    <row r="528" spans="16:33" x14ac:dyDescent="0.2">
      <c r="P528" s="9"/>
      <c r="AG528" s="7"/>
    </row>
    <row r="529" spans="16:33" x14ac:dyDescent="0.2">
      <c r="P529" s="9"/>
      <c r="AG529" s="7"/>
    </row>
    <row r="530" spans="16:33" x14ac:dyDescent="0.2">
      <c r="P530" s="9"/>
      <c r="AG530" s="7"/>
    </row>
    <row r="531" spans="16:33" x14ac:dyDescent="0.2">
      <c r="P531" s="9"/>
      <c r="AG531" s="7"/>
    </row>
    <row r="532" spans="16:33" x14ac:dyDescent="0.2">
      <c r="P532" s="9"/>
      <c r="AG532" s="7"/>
    </row>
    <row r="533" spans="16:33" x14ac:dyDescent="0.2">
      <c r="P533" s="9"/>
      <c r="AG533" s="7"/>
    </row>
    <row r="534" spans="16:33" x14ac:dyDescent="0.2">
      <c r="P534" s="9"/>
      <c r="AG534" s="7"/>
    </row>
    <row r="535" spans="16:33" x14ac:dyDescent="0.2">
      <c r="P535" s="9"/>
      <c r="AG535" s="7"/>
    </row>
    <row r="536" spans="16:33" x14ac:dyDescent="0.2">
      <c r="P536" s="9"/>
      <c r="AG536" s="7"/>
    </row>
    <row r="537" spans="16:33" x14ac:dyDescent="0.2">
      <c r="P537" s="9"/>
      <c r="AG537" s="7"/>
    </row>
    <row r="538" spans="16:33" x14ac:dyDescent="0.2">
      <c r="P538" s="9"/>
      <c r="AG538" s="7"/>
    </row>
    <row r="539" spans="16:33" x14ac:dyDescent="0.2">
      <c r="P539" s="9"/>
      <c r="AG539" s="7"/>
    </row>
    <row r="540" spans="16:33" x14ac:dyDescent="0.2">
      <c r="P540" s="9"/>
      <c r="AG540" s="7"/>
    </row>
    <row r="541" spans="16:33" x14ac:dyDescent="0.2">
      <c r="P541" s="9"/>
      <c r="AG541" s="7"/>
    </row>
    <row r="542" spans="16:33" x14ac:dyDescent="0.2">
      <c r="P542" s="9"/>
      <c r="AG542" s="7"/>
    </row>
    <row r="543" spans="16:33" x14ac:dyDescent="0.2">
      <c r="P543" s="9"/>
      <c r="AG543" s="7"/>
    </row>
    <row r="544" spans="16:33" x14ac:dyDescent="0.2">
      <c r="P544" s="9"/>
      <c r="AG544" s="7"/>
    </row>
    <row r="545" spans="16:33" x14ac:dyDescent="0.2">
      <c r="P545" s="9"/>
      <c r="AG545" s="7"/>
    </row>
    <row r="546" spans="16:33" x14ac:dyDescent="0.2">
      <c r="P546" s="9"/>
      <c r="AG546" s="7"/>
    </row>
    <row r="547" spans="16:33" x14ac:dyDescent="0.2">
      <c r="P547" s="9"/>
      <c r="AG547" s="7"/>
    </row>
    <row r="548" spans="16:33" x14ac:dyDescent="0.2">
      <c r="P548" s="9"/>
      <c r="AG548" s="7"/>
    </row>
    <row r="549" spans="16:33" x14ac:dyDescent="0.2">
      <c r="P549" s="9"/>
      <c r="AG549" s="7"/>
    </row>
    <row r="550" spans="16:33" x14ac:dyDescent="0.2">
      <c r="P550" s="9"/>
      <c r="AG550" s="7"/>
    </row>
    <row r="551" spans="16:33" x14ac:dyDescent="0.2">
      <c r="P551" s="9"/>
      <c r="AG551" s="7"/>
    </row>
    <row r="552" spans="16:33" x14ac:dyDescent="0.2">
      <c r="P552" s="9"/>
      <c r="AG552" s="7"/>
    </row>
    <row r="553" spans="16:33" x14ac:dyDescent="0.2">
      <c r="AG553" s="7"/>
    </row>
    <row r="554" spans="16:33" x14ac:dyDescent="0.2">
      <c r="AG554" s="7"/>
    </row>
    <row r="555" spans="16:33" x14ac:dyDescent="0.2">
      <c r="AG555" s="7"/>
    </row>
    <row r="556" spans="16:33" x14ac:dyDescent="0.2">
      <c r="AG556" s="7"/>
    </row>
    <row r="557" spans="16:33" x14ac:dyDescent="0.2">
      <c r="AG557" s="7"/>
    </row>
    <row r="558" spans="16:33" x14ac:dyDescent="0.2">
      <c r="AG558" s="7"/>
    </row>
    <row r="559" spans="16:33" x14ac:dyDescent="0.2">
      <c r="AG559" s="7"/>
    </row>
    <row r="560" spans="16:33" x14ac:dyDescent="0.2">
      <c r="AG560" s="7"/>
    </row>
    <row r="561" spans="33:33" x14ac:dyDescent="0.2">
      <c r="AG561" s="7"/>
    </row>
    <row r="562" spans="33:33" x14ac:dyDescent="0.2">
      <c r="AG562" s="7"/>
    </row>
    <row r="563" spans="33:33" x14ac:dyDescent="0.2">
      <c r="AG563" s="7"/>
    </row>
    <row r="564" spans="33:33" x14ac:dyDescent="0.2">
      <c r="AG564" s="7"/>
    </row>
    <row r="565" spans="33:33" x14ac:dyDescent="0.2">
      <c r="AG565" s="7"/>
    </row>
    <row r="566" spans="33:33" x14ac:dyDescent="0.2">
      <c r="AG566" s="7"/>
    </row>
    <row r="567" spans="33:33" x14ac:dyDescent="0.2">
      <c r="AG567" s="7"/>
    </row>
    <row r="568" spans="33:33" x14ac:dyDescent="0.2">
      <c r="AG568" s="7"/>
    </row>
    <row r="569" spans="33:33" x14ac:dyDescent="0.2">
      <c r="AG569" s="7"/>
    </row>
    <row r="570" spans="33:33" x14ac:dyDescent="0.2">
      <c r="AG570" s="7"/>
    </row>
    <row r="571" spans="33:33" x14ac:dyDescent="0.2">
      <c r="AG571" s="7"/>
    </row>
    <row r="572" spans="33:33" x14ac:dyDescent="0.2">
      <c r="AG572" s="7"/>
    </row>
    <row r="573" spans="33:33" x14ac:dyDescent="0.2">
      <c r="AG573" s="7"/>
    </row>
    <row r="574" spans="33:33" x14ac:dyDescent="0.2">
      <c r="AG574" s="7"/>
    </row>
    <row r="575" spans="33:33" x14ac:dyDescent="0.2">
      <c r="AG575" s="7"/>
    </row>
    <row r="576" spans="33:33" x14ac:dyDescent="0.2">
      <c r="AG576" s="7"/>
    </row>
    <row r="577" spans="33:33" x14ac:dyDescent="0.2">
      <c r="AG577" s="7"/>
    </row>
    <row r="578" spans="33:33" x14ac:dyDescent="0.2">
      <c r="AG578" s="7"/>
    </row>
    <row r="579" spans="33:33" x14ac:dyDescent="0.2">
      <c r="AG579" s="7"/>
    </row>
    <row r="580" spans="33:33" x14ac:dyDescent="0.2">
      <c r="AG580" s="7"/>
    </row>
    <row r="581" spans="33:33" x14ac:dyDescent="0.2">
      <c r="AG581" s="7"/>
    </row>
    <row r="582" spans="33:33" x14ac:dyDescent="0.2">
      <c r="AG582" s="7"/>
    </row>
    <row r="583" spans="33:33" x14ac:dyDescent="0.2">
      <c r="AG583" s="7"/>
    </row>
    <row r="584" spans="33:33" x14ac:dyDescent="0.2">
      <c r="AG584" s="7"/>
    </row>
    <row r="585" spans="33:33" x14ac:dyDescent="0.2">
      <c r="AG585" s="7"/>
    </row>
    <row r="586" spans="33:33" x14ac:dyDescent="0.2">
      <c r="AG586" s="7"/>
    </row>
    <row r="587" spans="33:33" x14ac:dyDescent="0.2">
      <c r="AG587" s="7"/>
    </row>
    <row r="588" spans="33:33" x14ac:dyDescent="0.2">
      <c r="AG588" s="7"/>
    </row>
    <row r="589" spans="33:33" x14ac:dyDescent="0.2">
      <c r="AG589" s="7"/>
    </row>
    <row r="590" spans="33:33" x14ac:dyDescent="0.2">
      <c r="AG590" s="7"/>
    </row>
    <row r="591" spans="33:33" x14ac:dyDescent="0.2">
      <c r="AG591" s="7"/>
    </row>
    <row r="592" spans="33:33" x14ac:dyDescent="0.2">
      <c r="AG592" s="7"/>
    </row>
    <row r="593" spans="33:33" x14ac:dyDescent="0.2">
      <c r="AG593" s="7"/>
    </row>
    <row r="594" spans="33:33" x14ac:dyDescent="0.2">
      <c r="AG594" s="7"/>
    </row>
    <row r="595" spans="33:33" x14ac:dyDescent="0.2">
      <c r="AG595" s="7"/>
    </row>
    <row r="596" spans="33:33" x14ac:dyDescent="0.2">
      <c r="AG596" s="7"/>
    </row>
    <row r="597" spans="33:33" x14ac:dyDescent="0.2">
      <c r="AG597" s="7"/>
    </row>
    <row r="598" spans="33:33" x14ac:dyDescent="0.2">
      <c r="AG598" s="7"/>
    </row>
    <row r="599" spans="33:33" x14ac:dyDescent="0.2">
      <c r="AG599" s="7"/>
    </row>
    <row r="600" spans="33:33" x14ac:dyDescent="0.2">
      <c r="AG600" s="7"/>
    </row>
    <row r="601" spans="33:33" x14ac:dyDescent="0.2">
      <c r="AG601" s="7"/>
    </row>
    <row r="602" spans="33:33" x14ac:dyDescent="0.2">
      <c r="AG602" s="7"/>
    </row>
    <row r="603" spans="33:33" x14ac:dyDescent="0.2">
      <c r="AG603" s="7"/>
    </row>
    <row r="604" spans="33:33" x14ac:dyDescent="0.2">
      <c r="AG604" s="7"/>
    </row>
    <row r="605" spans="33:33" x14ac:dyDescent="0.2">
      <c r="AG605" s="7"/>
    </row>
    <row r="606" spans="33:33" x14ac:dyDescent="0.2">
      <c r="AG606" s="7"/>
    </row>
    <row r="607" spans="33:33" x14ac:dyDescent="0.2">
      <c r="AG607" s="7"/>
    </row>
    <row r="608" spans="33:33" x14ac:dyDescent="0.2">
      <c r="AG608" s="7"/>
    </row>
    <row r="609" spans="33:33" x14ac:dyDescent="0.2">
      <c r="AG609" s="7"/>
    </row>
    <row r="610" spans="33:33" x14ac:dyDescent="0.2">
      <c r="AG610" s="7"/>
    </row>
    <row r="611" spans="33:33" x14ac:dyDescent="0.2">
      <c r="AG611" s="7"/>
    </row>
    <row r="612" spans="33:33" x14ac:dyDescent="0.2">
      <c r="AG612" s="7"/>
    </row>
    <row r="613" spans="33:33" x14ac:dyDescent="0.2">
      <c r="AG613" s="7"/>
    </row>
    <row r="614" spans="33:33" x14ac:dyDescent="0.2">
      <c r="AG614" s="7"/>
    </row>
    <row r="615" spans="33:33" x14ac:dyDescent="0.2">
      <c r="AG615" s="7"/>
    </row>
    <row r="616" spans="33:33" x14ac:dyDescent="0.2">
      <c r="AG616" s="7"/>
    </row>
    <row r="617" spans="33:33" x14ac:dyDescent="0.2">
      <c r="AG617" s="7"/>
    </row>
    <row r="618" spans="33:33" x14ac:dyDescent="0.2">
      <c r="AG618" s="7"/>
    </row>
    <row r="619" spans="33:33" x14ac:dyDescent="0.2">
      <c r="AG619" s="7"/>
    </row>
    <row r="620" spans="33:33" x14ac:dyDescent="0.2">
      <c r="AG620" s="7"/>
    </row>
    <row r="621" spans="33:33" x14ac:dyDescent="0.2">
      <c r="AG621" s="7"/>
    </row>
    <row r="622" spans="33:33" x14ac:dyDescent="0.2">
      <c r="AG622" s="7"/>
    </row>
    <row r="623" spans="33:33" x14ac:dyDescent="0.2">
      <c r="AG623" s="7"/>
    </row>
    <row r="624" spans="33:33" x14ac:dyDescent="0.2">
      <c r="AG624" s="7"/>
    </row>
    <row r="625" spans="33:33" x14ac:dyDescent="0.2">
      <c r="AG625" s="7"/>
    </row>
    <row r="626" spans="33:33" x14ac:dyDescent="0.2">
      <c r="AG626" s="7"/>
    </row>
    <row r="627" spans="33:33" x14ac:dyDescent="0.2">
      <c r="AG627" s="7"/>
    </row>
    <row r="628" spans="33:33" x14ac:dyDescent="0.2">
      <c r="AG628" s="7"/>
    </row>
    <row r="629" spans="33:33" x14ac:dyDescent="0.2">
      <c r="AG629" s="7"/>
    </row>
    <row r="630" spans="33:33" x14ac:dyDescent="0.2">
      <c r="AG630" s="7"/>
    </row>
    <row r="631" spans="33:33" x14ac:dyDescent="0.2">
      <c r="AG631" s="7"/>
    </row>
    <row r="632" spans="33:33" x14ac:dyDescent="0.2">
      <c r="AG632" s="7"/>
    </row>
    <row r="633" spans="33:33" x14ac:dyDescent="0.2">
      <c r="AG633" s="7"/>
    </row>
    <row r="634" spans="33:33" x14ac:dyDescent="0.2">
      <c r="AG634" s="7"/>
    </row>
    <row r="635" spans="33:33" x14ac:dyDescent="0.2">
      <c r="AG635" s="7"/>
    </row>
    <row r="636" spans="33:33" x14ac:dyDescent="0.2">
      <c r="AG636" s="7"/>
    </row>
    <row r="637" spans="33:33" x14ac:dyDescent="0.2">
      <c r="AG637" s="7"/>
    </row>
    <row r="638" spans="33:33" x14ac:dyDescent="0.2">
      <c r="AG638" s="7"/>
    </row>
    <row r="639" spans="33:33" x14ac:dyDescent="0.2">
      <c r="AG639" s="7"/>
    </row>
    <row r="640" spans="33:33" x14ac:dyDescent="0.2">
      <c r="AG640" s="7"/>
    </row>
    <row r="641" spans="33:33" x14ac:dyDescent="0.2">
      <c r="AG641" s="7"/>
    </row>
    <row r="642" spans="33:33" x14ac:dyDescent="0.2">
      <c r="AG642" s="7"/>
    </row>
    <row r="643" spans="33:33" x14ac:dyDescent="0.2">
      <c r="AG643" s="7"/>
    </row>
    <row r="644" spans="33:33" x14ac:dyDescent="0.2">
      <c r="AG644" s="7"/>
    </row>
    <row r="645" spans="33:33" x14ac:dyDescent="0.2">
      <c r="AG645" s="7"/>
    </row>
    <row r="646" spans="33:33" x14ac:dyDescent="0.2">
      <c r="AG646" s="7"/>
    </row>
    <row r="647" spans="33:33" x14ac:dyDescent="0.2">
      <c r="AG647" s="7"/>
    </row>
    <row r="648" spans="33:33" x14ac:dyDescent="0.2">
      <c r="AG648" s="7"/>
    </row>
    <row r="649" spans="33:33" x14ac:dyDescent="0.2">
      <c r="AG649" s="7"/>
    </row>
    <row r="650" spans="33:33" x14ac:dyDescent="0.2">
      <c r="AG650" s="7"/>
    </row>
    <row r="651" spans="33:33" x14ac:dyDescent="0.2">
      <c r="AG651" s="7"/>
    </row>
    <row r="652" spans="33:33" x14ac:dyDescent="0.2">
      <c r="AG652" s="7"/>
    </row>
    <row r="653" spans="33:33" x14ac:dyDescent="0.2">
      <c r="AG653" s="7"/>
    </row>
    <row r="654" spans="33:33" x14ac:dyDescent="0.2">
      <c r="AG654" s="7"/>
    </row>
    <row r="655" spans="33:33" x14ac:dyDescent="0.2">
      <c r="AG655" s="7"/>
    </row>
    <row r="656" spans="33:33" x14ac:dyDescent="0.2">
      <c r="AG656" s="7"/>
    </row>
    <row r="657" spans="33:33" x14ac:dyDescent="0.2">
      <c r="AG657" s="7"/>
    </row>
    <row r="658" spans="33:33" x14ac:dyDescent="0.2">
      <c r="AG658" s="7"/>
    </row>
    <row r="659" spans="33:33" x14ac:dyDescent="0.2">
      <c r="AG659" s="7"/>
    </row>
    <row r="660" spans="33:33" x14ac:dyDescent="0.2">
      <c r="AG660" s="7"/>
    </row>
    <row r="661" spans="33:33" x14ac:dyDescent="0.2">
      <c r="AG661" s="7"/>
    </row>
    <row r="662" spans="33:33" x14ac:dyDescent="0.2">
      <c r="AG662" s="7"/>
    </row>
    <row r="663" spans="33:33" x14ac:dyDescent="0.2">
      <c r="AG663" s="7"/>
    </row>
    <row r="664" spans="33:33" x14ac:dyDescent="0.2">
      <c r="AG664" s="7"/>
    </row>
    <row r="665" spans="33:33" x14ac:dyDescent="0.2">
      <c r="AG665" s="7"/>
    </row>
    <row r="666" spans="33:33" x14ac:dyDescent="0.2">
      <c r="AG666" s="7"/>
    </row>
    <row r="667" spans="33:33" x14ac:dyDescent="0.2">
      <c r="AG667" s="7"/>
    </row>
    <row r="668" spans="33:33" x14ac:dyDescent="0.2">
      <c r="AG668" s="7"/>
    </row>
    <row r="669" spans="33:33" x14ac:dyDescent="0.2">
      <c r="AG669" s="7"/>
    </row>
    <row r="670" spans="33:33" x14ac:dyDescent="0.2">
      <c r="AG670" s="7"/>
    </row>
    <row r="671" spans="33:33" x14ac:dyDescent="0.2">
      <c r="AG671" s="7"/>
    </row>
    <row r="672" spans="33:33" x14ac:dyDescent="0.2">
      <c r="AG672" s="7"/>
    </row>
    <row r="673" spans="33:33" x14ac:dyDescent="0.2">
      <c r="AG673" s="7"/>
    </row>
    <row r="674" spans="33:33" x14ac:dyDescent="0.2">
      <c r="AG674" s="7"/>
    </row>
    <row r="675" spans="33:33" x14ac:dyDescent="0.2">
      <c r="AG675" s="7"/>
    </row>
    <row r="676" spans="33:33" x14ac:dyDescent="0.2">
      <c r="AG676" s="7"/>
    </row>
    <row r="677" spans="33:33" x14ac:dyDescent="0.2">
      <c r="AG677" s="7"/>
    </row>
    <row r="678" spans="33:33" x14ac:dyDescent="0.2">
      <c r="AG678" s="7"/>
    </row>
    <row r="679" spans="33:33" x14ac:dyDescent="0.2">
      <c r="AG679" s="7"/>
    </row>
    <row r="680" spans="33:33" x14ac:dyDescent="0.2">
      <c r="AG680" s="7"/>
    </row>
    <row r="681" spans="33:33" x14ac:dyDescent="0.2">
      <c r="AG681" s="7"/>
    </row>
    <row r="682" spans="33:33" x14ac:dyDescent="0.2">
      <c r="AG682" s="7"/>
    </row>
    <row r="683" spans="33:33" x14ac:dyDescent="0.2">
      <c r="AG683" s="7"/>
    </row>
    <row r="684" spans="33:33" x14ac:dyDescent="0.2">
      <c r="AG684" s="7"/>
    </row>
    <row r="685" spans="33:33" x14ac:dyDescent="0.2">
      <c r="AG685" s="7"/>
    </row>
    <row r="686" spans="33:33" x14ac:dyDescent="0.2">
      <c r="AG686" s="7"/>
    </row>
    <row r="687" spans="33:33" x14ac:dyDescent="0.2">
      <c r="AG687" s="7"/>
    </row>
    <row r="688" spans="33:33" x14ac:dyDescent="0.2">
      <c r="AG688" s="7"/>
    </row>
    <row r="689" spans="33:33" x14ac:dyDescent="0.2">
      <c r="AG689" s="7"/>
    </row>
    <row r="690" spans="33:33" x14ac:dyDescent="0.2">
      <c r="AG690" s="7"/>
    </row>
    <row r="691" spans="33:33" x14ac:dyDescent="0.2">
      <c r="AG691" s="7"/>
    </row>
    <row r="692" spans="33:33" x14ac:dyDescent="0.2">
      <c r="AG692" s="7"/>
    </row>
    <row r="693" spans="33:33" x14ac:dyDescent="0.2">
      <c r="AG693" s="7"/>
    </row>
    <row r="694" spans="33:33" x14ac:dyDescent="0.2">
      <c r="AG694" s="7"/>
    </row>
    <row r="695" spans="33:33" x14ac:dyDescent="0.2">
      <c r="AG695" s="7"/>
    </row>
    <row r="696" spans="33:33" x14ac:dyDescent="0.2">
      <c r="AG696" s="7"/>
    </row>
    <row r="697" spans="33:33" x14ac:dyDescent="0.2">
      <c r="AG697" s="7"/>
    </row>
    <row r="698" spans="33:33" x14ac:dyDescent="0.2">
      <c r="AG698" s="7"/>
    </row>
    <row r="699" spans="33:33" x14ac:dyDescent="0.2">
      <c r="AG699" s="7"/>
    </row>
    <row r="700" spans="33:33" x14ac:dyDescent="0.2">
      <c r="AG700" s="7"/>
    </row>
    <row r="701" spans="33:33" x14ac:dyDescent="0.2">
      <c r="AG701" s="7"/>
    </row>
    <row r="702" spans="33:33" x14ac:dyDescent="0.2">
      <c r="AG702" s="7"/>
    </row>
    <row r="703" spans="33:33" x14ac:dyDescent="0.2">
      <c r="AG703" s="7"/>
    </row>
    <row r="704" spans="33:33" x14ac:dyDescent="0.2">
      <c r="AG704" s="7"/>
    </row>
    <row r="705" spans="33:33" x14ac:dyDescent="0.2">
      <c r="AG705" s="7"/>
    </row>
    <row r="706" spans="33:33" x14ac:dyDescent="0.2">
      <c r="AG706" s="7"/>
    </row>
    <row r="707" spans="33:33" x14ac:dyDescent="0.2">
      <c r="AG707" s="7"/>
    </row>
    <row r="708" spans="33:33" x14ac:dyDescent="0.2">
      <c r="AG708" s="7"/>
    </row>
    <row r="709" spans="33:33" x14ac:dyDescent="0.2">
      <c r="AG709" s="7"/>
    </row>
    <row r="710" spans="33:33" x14ac:dyDescent="0.2">
      <c r="AG710" s="7"/>
    </row>
    <row r="711" spans="33:33" x14ac:dyDescent="0.2">
      <c r="AG711" s="7"/>
    </row>
    <row r="712" spans="33:33" x14ac:dyDescent="0.2">
      <c r="AG712" s="7"/>
    </row>
    <row r="713" spans="33:33" x14ac:dyDescent="0.2">
      <c r="AG713" s="7"/>
    </row>
    <row r="714" spans="33:33" x14ac:dyDescent="0.2">
      <c r="AG714" s="7"/>
    </row>
    <row r="715" spans="33:33" x14ac:dyDescent="0.2">
      <c r="AG715" s="7"/>
    </row>
    <row r="716" spans="33:33" x14ac:dyDescent="0.2">
      <c r="AG716" s="7"/>
    </row>
    <row r="717" spans="33:33" x14ac:dyDescent="0.2">
      <c r="AG717" s="7"/>
    </row>
    <row r="718" spans="33:33" x14ac:dyDescent="0.2">
      <c r="AG718" s="7"/>
    </row>
    <row r="719" spans="33:33" x14ac:dyDescent="0.2">
      <c r="AG719" s="7"/>
    </row>
    <row r="720" spans="33:33" x14ac:dyDescent="0.2">
      <c r="AG720" s="7"/>
    </row>
    <row r="721" spans="33:33" x14ac:dyDescent="0.2">
      <c r="AG721" s="7"/>
    </row>
    <row r="722" spans="33:33" x14ac:dyDescent="0.2">
      <c r="AG722" s="7"/>
    </row>
    <row r="723" spans="33:33" x14ac:dyDescent="0.2">
      <c r="AG723" s="7"/>
    </row>
    <row r="724" spans="33:33" x14ac:dyDescent="0.2">
      <c r="AG724" s="7"/>
    </row>
    <row r="725" spans="33:33" x14ac:dyDescent="0.2">
      <c r="AG725" s="7"/>
    </row>
    <row r="726" spans="33:33" x14ac:dyDescent="0.2">
      <c r="AG726" s="7"/>
    </row>
    <row r="727" spans="33:33" x14ac:dyDescent="0.2">
      <c r="AG727" s="7"/>
    </row>
    <row r="728" spans="33:33" x14ac:dyDescent="0.2">
      <c r="AG728" s="7"/>
    </row>
    <row r="729" spans="33:33" x14ac:dyDescent="0.2">
      <c r="AG729" s="7"/>
    </row>
    <row r="730" spans="33:33" x14ac:dyDescent="0.2">
      <c r="AG730" s="7"/>
    </row>
    <row r="731" spans="33:33" x14ac:dyDescent="0.2">
      <c r="AG731" s="7"/>
    </row>
    <row r="732" spans="33:33" x14ac:dyDescent="0.2">
      <c r="AG732" s="7"/>
    </row>
    <row r="733" spans="33:33" x14ac:dyDescent="0.2">
      <c r="AG733" s="7"/>
    </row>
    <row r="734" spans="33:33" x14ac:dyDescent="0.2">
      <c r="AG734" s="7"/>
    </row>
    <row r="735" spans="33:33" x14ac:dyDescent="0.2">
      <c r="AG735" s="7"/>
    </row>
    <row r="736" spans="33:33" x14ac:dyDescent="0.2">
      <c r="AG736" s="7"/>
    </row>
    <row r="737" spans="33:33" x14ac:dyDescent="0.2">
      <c r="AG737" s="7"/>
    </row>
    <row r="738" spans="33:33" x14ac:dyDescent="0.2">
      <c r="AG738" s="7"/>
    </row>
    <row r="739" spans="33:33" x14ac:dyDescent="0.2">
      <c r="AG739" s="7"/>
    </row>
    <row r="740" spans="33:33" x14ac:dyDescent="0.2">
      <c r="AG740" s="7"/>
    </row>
    <row r="741" spans="33:33" x14ac:dyDescent="0.2">
      <c r="AG741" s="7"/>
    </row>
    <row r="742" spans="33:33" x14ac:dyDescent="0.2">
      <c r="AG742" s="7"/>
    </row>
    <row r="743" spans="33:33" x14ac:dyDescent="0.2">
      <c r="AG743" s="7"/>
    </row>
    <row r="744" spans="33:33" x14ac:dyDescent="0.2">
      <c r="AG744" s="7"/>
    </row>
    <row r="745" spans="33:33" x14ac:dyDescent="0.2">
      <c r="AG745" s="7"/>
    </row>
    <row r="746" spans="33:33" x14ac:dyDescent="0.2">
      <c r="AG746" s="7"/>
    </row>
    <row r="747" spans="33:33" x14ac:dyDescent="0.2">
      <c r="AG747" s="7"/>
    </row>
    <row r="748" spans="33:33" x14ac:dyDescent="0.2">
      <c r="AG748" s="7"/>
    </row>
    <row r="749" spans="33:33" x14ac:dyDescent="0.2">
      <c r="AG749" s="7"/>
    </row>
    <row r="750" spans="33:33" x14ac:dyDescent="0.2">
      <c r="AG750" s="7"/>
    </row>
    <row r="751" spans="33:33" x14ac:dyDescent="0.2">
      <c r="AG751" s="7"/>
    </row>
    <row r="752" spans="33:33" x14ac:dyDescent="0.2">
      <c r="AG752" s="7"/>
    </row>
    <row r="753" spans="33:33" x14ac:dyDescent="0.2">
      <c r="AG753" s="7"/>
    </row>
    <row r="754" spans="33:33" x14ac:dyDescent="0.2">
      <c r="AG754" s="7"/>
    </row>
    <row r="755" spans="33:33" x14ac:dyDescent="0.2">
      <c r="AG755" s="7"/>
    </row>
    <row r="756" spans="33:33" x14ac:dyDescent="0.2">
      <c r="AG756" s="7"/>
    </row>
    <row r="757" spans="33:33" x14ac:dyDescent="0.2">
      <c r="AG757" s="7"/>
    </row>
    <row r="758" spans="33:33" x14ac:dyDescent="0.2">
      <c r="AG758" s="7"/>
    </row>
    <row r="759" spans="33:33" x14ac:dyDescent="0.2">
      <c r="AG759" s="7"/>
    </row>
    <row r="760" spans="33:33" x14ac:dyDescent="0.2">
      <c r="AG760" s="7"/>
    </row>
    <row r="761" spans="33:33" x14ac:dyDescent="0.2">
      <c r="AG761" s="7"/>
    </row>
    <row r="762" spans="33:33" x14ac:dyDescent="0.2">
      <c r="AG762" s="7"/>
    </row>
    <row r="763" spans="33:33" x14ac:dyDescent="0.2">
      <c r="AG763" s="7"/>
    </row>
    <row r="764" spans="33:33" x14ac:dyDescent="0.2">
      <c r="AG764" s="7"/>
    </row>
    <row r="765" spans="33:33" x14ac:dyDescent="0.2">
      <c r="AG765" s="7"/>
    </row>
    <row r="766" spans="33:33" x14ac:dyDescent="0.2">
      <c r="AG766" s="7"/>
    </row>
    <row r="767" spans="33:33" x14ac:dyDescent="0.2">
      <c r="AG767" s="7"/>
    </row>
    <row r="768" spans="33:33" x14ac:dyDescent="0.2">
      <c r="AG768" s="7"/>
    </row>
    <row r="769" spans="33:33" x14ac:dyDescent="0.2">
      <c r="AG769" s="7"/>
    </row>
    <row r="770" spans="33:33" x14ac:dyDescent="0.2">
      <c r="AG770" s="7"/>
    </row>
    <row r="771" spans="33:33" x14ac:dyDescent="0.2">
      <c r="AG771" s="7"/>
    </row>
    <row r="772" spans="33:33" x14ac:dyDescent="0.2">
      <c r="AG772" s="7"/>
    </row>
    <row r="773" spans="33:33" x14ac:dyDescent="0.2">
      <c r="AG773" s="7"/>
    </row>
    <row r="774" spans="33:33" x14ac:dyDescent="0.2">
      <c r="AG774" s="7"/>
    </row>
    <row r="775" spans="33:33" x14ac:dyDescent="0.2">
      <c r="AG775" s="7"/>
    </row>
    <row r="776" spans="33:33" x14ac:dyDescent="0.2">
      <c r="AG776" s="7"/>
    </row>
    <row r="777" spans="33:33" x14ac:dyDescent="0.2">
      <c r="AG777" s="7"/>
    </row>
    <row r="778" spans="33:33" x14ac:dyDescent="0.2">
      <c r="AG778" s="7"/>
    </row>
    <row r="779" spans="33:33" x14ac:dyDescent="0.2">
      <c r="AG779" s="7"/>
    </row>
    <row r="780" spans="33:33" x14ac:dyDescent="0.2">
      <c r="AG780" s="7"/>
    </row>
    <row r="781" spans="33:33" x14ac:dyDescent="0.2">
      <c r="AG781" s="7"/>
    </row>
    <row r="782" spans="33:33" x14ac:dyDescent="0.2">
      <c r="AG782" s="7"/>
    </row>
    <row r="783" spans="33:33" x14ac:dyDescent="0.2">
      <c r="AG783" s="7"/>
    </row>
    <row r="784" spans="33:33" x14ac:dyDescent="0.2">
      <c r="AG784" s="7"/>
    </row>
    <row r="785" spans="33:33" x14ac:dyDescent="0.2">
      <c r="AG785" s="7"/>
    </row>
    <row r="786" spans="33:33" x14ac:dyDescent="0.2">
      <c r="AG786" s="7"/>
    </row>
    <row r="787" spans="33:33" x14ac:dyDescent="0.2">
      <c r="AG787" s="7"/>
    </row>
    <row r="788" spans="33:33" x14ac:dyDescent="0.2">
      <c r="AG788" s="7"/>
    </row>
    <row r="789" spans="33:33" x14ac:dyDescent="0.2">
      <c r="AG789" s="7"/>
    </row>
    <row r="790" spans="33:33" x14ac:dyDescent="0.2">
      <c r="AG790" s="7"/>
    </row>
    <row r="791" spans="33:33" x14ac:dyDescent="0.2">
      <c r="AG791" s="7"/>
    </row>
    <row r="792" spans="33:33" x14ac:dyDescent="0.2">
      <c r="AG792" s="7"/>
    </row>
    <row r="793" spans="33:33" x14ac:dyDescent="0.2">
      <c r="AG793" s="7"/>
    </row>
    <row r="794" spans="33:33" x14ac:dyDescent="0.2">
      <c r="AG794" s="7"/>
    </row>
    <row r="795" spans="33:33" x14ac:dyDescent="0.2">
      <c r="AG795" s="7"/>
    </row>
    <row r="796" spans="33:33" x14ac:dyDescent="0.2">
      <c r="AG796" s="7"/>
    </row>
    <row r="797" spans="33:33" x14ac:dyDescent="0.2">
      <c r="AG797" s="7"/>
    </row>
    <row r="798" spans="33:33" x14ac:dyDescent="0.2">
      <c r="AG798" s="7"/>
    </row>
    <row r="799" spans="33:33" x14ac:dyDescent="0.2">
      <c r="AG799" s="7"/>
    </row>
    <row r="800" spans="33:33" x14ac:dyDescent="0.2">
      <c r="AG800" s="7"/>
    </row>
    <row r="801" spans="33:33" x14ac:dyDescent="0.2">
      <c r="AG801" s="7"/>
    </row>
    <row r="802" spans="33:33" x14ac:dyDescent="0.2">
      <c r="AG802" s="7"/>
    </row>
    <row r="803" spans="33:33" x14ac:dyDescent="0.2">
      <c r="AG803" s="7"/>
    </row>
    <row r="804" spans="33:33" x14ac:dyDescent="0.2">
      <c r="AG804" s="7"/>
    </row>
    <row r="805" spans="33:33" x14ac:dyDescent="0.2">
      <c r="AG805" s="7"/>
    </row>
    <row r="806" spans="33:33" x14ac:dyDescent="0.2">
      <c r="AG806" s="7"/>
    </row>
    <row r="807" spans="33:33" x14ac:dyDescent="0.2">
      <c r="AG807" s="7"/>
    </row>
    <row r="808" spans="33:33" x14ac:dyDescent="0.2">
      <c r="AG808" s="7"/>
    </row>
    <row r="809" spans="33:33" x14ac:dyDescent="0.2">
      <c r="AG809" s="7"/>
    </row>
    <row r="810" spans="33:33" x14ac:dyDescent="0.2">
      <c r="AG810" s="7"/>
    </row>
    <row r="811" spans="33:33" x14ac:dyDescent="0.2">
      <c r="AG811" s="7"/>
    </row>
    <row r="812" spans="33:33" x14ac:dyDescent="0.2">
      <c r="AG812" s="7"/>
    </row>
    <row r="813" spans="33:33" x14ac:dyDescent="0.2">
      <c r="AG813" s="7"/>
    </row>
    <row r="814" spans="33:33" x14ac:dyDescent="0.2">
      <c r="AG814" s="7"/>
    </row>
    <row r="815" spans="33:33" x14ac:dyDescent="0.2">
      <c r="AG815" s="7"/>
    </row>
    <row r="816" spans="33:33" x14ac:dyDescent="0.2">
      <c r="AG816" s="7"/>
    </row>
    <row r="817" spans="33:33" x14ac:dyDescent="0.2">
      <c r="AG817" s="7"/>
    </row>
    <row r="818" spans="33:33" x14ac:dyDescent="0.2">
      <c r="AG818" s="7"/>
    </row>
    <row r="819" spans="33:33" x14ac:dyDescent="0.2">
      <c r="AG819" s="7"/>
    </row>
    <row r="820" spans="33:33" x14ac:dyDescent="0.2">
      <c r="AG820" s="7"/>
    </row>
    <row r="821" spans="33:33" x14ac:dyDescent="0.2">
      <c r="AG821" s="7"/>
    </row>
    <row r="822" spans="33:33" x14ac:dyDescent="0.2">
      <c r="AG822" s="7"/>
    </row>
    <row r="823" spans="33:33" x14ac:dyDescent="0.2">
      <c r="AG823" s="7"/>
    </row>
    <row r="824" spans="33:33" x14ac:dyDescent="0.2">
      <c r="AG824" s="7"/>
    </row>
    <row r="825" spans="33:33" x14ac:dyDescent="0.2">
      <c r="AG825" s="7"/>
    </row>
    <row r="826" spans="33:33" x14ac:dyDescent="0.2">
      <c r="AG826" s="7"/>
    </row>
    <row r="827" spans="33:33" x14ac:dyDescent="0.2">
      <c r="AG827" s="7"/>
    </row>
    <row r="828" spans="33:33" x14ac:dyDescent="0.2">
      <c r="AG828" s="7"/>
    </row>
    <row r="829" spans="33:33" x14ac:dyDescent="0.2">
      <c r="AG829" s="7"/>
    </row>
    <row r="830" spans="33:33" x14ac:dyDescent="0.2">
      <c r="AG830" s="7"/>
    </row>
    <row r="831" spans="33:33" x14ac:dyDescent="0.2">
      <c r="AG831" s="7"/>
    </row>
    <row r="832" spans="33:33" x14ac:dyDescent="0.2">
      <c r="AG832" s="7"/>
    </row>
    <row r="833" spans="33:33" x14ac:dyDescent="0.2">
      <c r="AG833" s="7"/>
    </row>
    <row r="834" spans="33:33" x14ac:dyDescent="0.2">
      <c r="AG834" s="7"/>
    </row>
    <row r="835" spans="33:33" x14ac:dyDescent="0.2">
      <c r="AG835" s="7"/>
    </row>
    <row r="836" spans="33:33" x14ac:dyDescent="0.2">
      <c r="AG836" s="7"/>
    </row>
    <row r="837" spans="33:33" x14ac:dyDescent="0.2">
      <c r="AG837" s="7"/>
    </row>
    <row r="838" spans="33:33" x14ac:dyDescent="0.2">
      <c r="AG838" s="7"/>
    </row>
    <row r="839" spans="33:33" x14ac:dyDescent="0.2">
      <c r="AG839" s="7"/>
    </row>
    <row r="840" spans="33:33" x14ac:dyDescent="0.2">
      <c r="AG840" s="7"/>
    </row>
    <row r="841" spans="33:33" x14ac:dyDescent="0.2">
      <c r="AG841" s="7"/>
    </row>
    <row r="842" spans="33:33" x14ac:dyDescent="0.2">
      <c r="AG842" s="7"/>
    </row>
    <row r="843" spans="33:33" x14ac:dyDescent="0.2">
      <c r="AG843" s="7"/>
    </row>
    <row r="844" spans="33:33" x14ac:dyDescent="0.2">
      <c r="AG844" s="7"/>
    </row>
    <row r="845" spans="33:33" x14ac:dyDescent="0.2">
      <c r="AG845" s="7"/>
    </row>
    <row r="846" spans="33:33" x14ac:dyDescent="0.2">
      <c r="AG846" s="7"/>
    </row>
    <row r="847" spans="33:33" x14ac:dyDescent="0.2">
      <c r="AG847" s="7"/>
    </row>
    <row r="848" spans="33:33" x14ac:dyDescent="0.2">
      <c r="AG848" s="7"/>
    </row>
    <row r="849" spans="33:33" x14ac:dyDescent="0.2">
      <c r="AG849" s="7"/>
    </row>
    <row r="850" spans="33:33" x14ac:dyDescent="0.2">
      <c r="AG850" s="7"/>
    </row>
    <row r="851" spans="33:33" x14ac:dyDescent="0.2">
      <c r="AG851" s="7"/>
    </row>
    <row r="852" spans="33:33" x14ac:dyDescent="0.2">
      <c r="AG852" s="7"/>
    </row>
    <row r="853" spans="33:33" x14ac:dyDescent="0.2">
      <c r="AG853" s="7"/>
    </row>
    <row r="854" spans="33:33" x14ac:dyDescent="0.2">
      <c r="AG854" s="7"/>
    </row>
    <row r="855" spans="33:33" x14ac:dyDescent="0.2">
      <c r="AG855" s="7"/>
    </row>
    <row r="856" spans="33:33" x14ac:dyDescent="0.2">
      <c r="AG856" s="7"/>
    </row>
    <row r="857" spans="33:33" x14ac:dyDescent="0.2">
      <c r="AG857" s="7"/>
    </row>
    <row r="858" spans="33:33" x14ac:dyDescent="0.2">
      <c r="AG858" s="7"/>
    </row>
    <row r="859" spans="33:33" x14ac:dyDescent="0.2">
      <c r="AG859" s="7"/>
    </row>
    <row r="860" spans="33:33" x14ac:dyDescent="0.2">
      <c r="AG860" s="7"/>
    </row>
    <row r="861" spans="33:33" x14ac:dyDescent="0.2">
      <c r="AG861" s="7"/>
    </row>
    <row r="862" spans="33:33" x14ac:dyDescent="0.2">
      <c r="AG862" s="7"/>
    </row>
    <row r="863" spans="33:33" x14ac:dyDescent="0.2">
      <c r="AG863" s="7"/>
    </row>
    <row r="864" spans="33:33" x14ac:dyDescent="0.2">
      <c r="AG864" s="7"/>
    </row>
    <row r="865" spans="33:33" x14ac:dyDescent="0.2">
      <c r="AG865" s="7"/>
    </row>
    <row r="866" spans="33:33" x14ac:dyDescent="0.2">
      <c r="AG866" s="7"/>
    </row>
    <row r="867" spans="33:33" x14ac:dyDescent="0.2">
      <c r="AG867" s="7"/>
    </row>
    <row r="868" spans="33:33" x14ac:dyDescent="0.2">
      <c r="AG868" s="7"/>
    </row>
    <row r="869" spans="33:33" x14ac:dyDescent="0.2">
      <c r="AG869" s="7"/>
    </row>
    <row r="870" spans="33:33" x14ac:dyDescent="0.2">
      <c r="AG870" s="7"/>
    </row>
    <row r="871" spans="33:33" x14ac:dyDescent="0.2">
      <c r="AG871" s="7"/>
    </row>
    <row r="872" spans="33:33" x14ac:dyDescent="0.2">
      <c r="AG872" s="7"/>
    </row>
    <row r="873" spans="33:33" x14ac:dyDescent="0.2">
      <c r="AG873" s="7"/>
    </row>
    <row r="874" spans="33:33" x14ac:dyDescent="0.2">
      <c r="AG874" s="7"/>
    </row>
    <row r="875" spans="33:33" x14ac:dyDescent="0.2">
      <c r="AG875" s="7"/>
    </row>
    <row r="876" spans="33:33" x14ac:dyDescent="0.2">
      <c r="AG876" s="7"/>
    </row>
    <row r="877" spans="33:33" x14ac:dyDescent="0.2">
      <c r="AG877" s="7"/>
    </row>
    <row r="878" spans="33:33" x14ac:dyDescent="0.2">
      <c r="AG878" s="7"/>
    </row>
    <row r="879" spans="33:33" x14ac:dyDescent="0.2">
      <c r="AG879" s="7"/>
    </row>
    <row r="880" spans="33:33" x14ac:dyDescent="0.2">
      <c r="AG880" s="7"/>
    </row>
    <row r="881" spans="33:33" x14ac:dyDescent="0.2">
      <c r="AG881" s="7"/>
    </row>
    <row r="882" spans="33:33" x14ac:dyDescent="0.2">
      <c r="AG882" s="7"/>
    </row>
    <row r="883" spans="33:33" x14ac:dyDescent="0.2">
      <c r="AG883" s="7"/>
    </row>
    <row r="884" spans="33:33" x14ac:dyDescent="0.2">
      <c r="AG884" s="7"/>
    </row>
    <row r="885" spans="33:33" x14ac:dyDescent="0.2">
      <c r="AG885" s="7"/>
    </row>
    <row r="886" spans="33:33" x14ac:dyDescent="0.2">
      <c r="AG886" s="7"/>
    </row>
    <row r="887" spans="33:33" x14ac:dyDescent="0.2">
      <c r="AG887" s="7"/>
    </row>
    <row r="888" spans="33:33" x14ac:dyDescent="0.2">
      <c r="AG888" s="7"/>
    </row>
    <row r="889" spans="33:33" x14ac:dyDescent="0.2">
      <c r="AG889" s="7"/>
    </row>
    <row r="890" spans="33:33" x14ac:dyDescent="0.2">
      <c r="AG890" s="7"/>
    </row>
    <row r="891" spans="33:33" x14ac:dyDescent="0.2">
      <c r="AG891" s="7"/>
    </row>
    <row r="892" spans="33:33" x14ac:dyDescent="0.2">
      <c r="AG892" s="7"/>
    </row>
    <row r="893" spans="33:33" x14ac:dyDescent="0.2">
      <c r="AG893" s="7"/>
    </row>
    <row r="894" spans="33:33" x14ac:dyDescent="0.2">
      <c r="AG894" s="7"/>
    </row>
    <row r="895" spans="33:33" x14ac:dyDescent="0.2">
      <c r="AG895" s="7"/>
    </row>
    <row r="896" spans="33:33" x14ac:dyDescent="0.2">
      <c r="AG896" s="7"/>
    </row>
    <row r="897" spans="33:33" x14ac:dyDescent="0.2">
      <c r="AG897" s="7"/>
    </row>
    <row r="898" spans="33:33" x14ac:dyDescent="0.2">
      <c r="AG898" s="7"/>
    </row>
    <row r="899" spans="33:33" x14ac:dyDescent="0.2">
      <c r="AG899" s="7"/>
    </row>
    <row r="900" spans="33:33" x14ac:dyDescent="0.2">
      <c r="AG900" s="7"/>
    </row>
    <row r="901" spans="33:33" x14ac:dyDescent="0.2">
      <c r="AG901" s="7"/>
    </row>
    <row r="902" spans="33:33" x14ac:dyDescent="0.2">
      <c r="AG902" s="7"/>
    </row>
    <row r="903" spans="33:33" x14ac:dyDescent="0.2">
      <c r="AG903" s="7"/>
    </row>
    <row r="904" spans="33:33" x14ac:dyDescent="0.2">
      <c r="AG904" s="7"/>
    </row>
    <row r="905" spans="33:33" x14ac:dyDescent="0.2">
      <c r="AG905" s="7"/>
    </row>
    <row r="906" spans="33:33" x14ac:dyDescent="0.2">
      <c r="AG906" s="7"/>
    </row>
    <row r="907" spans="33:33" x14ac:dyDescent="0.2">
      <c r="AG907" s="7"/>
    </row>
    <row r="908" spans="33:33" x14ac:dyDescent="0.2">
      <c r="AG908" s="7"/>
    </row>
    <row r="909" spans="33:33" x14ac:dyDescent="0.2">
      <c r="AG909" s="7"/>
    </row>
    <row r="910" spans="33:33" x14ac:dyDescent="0.2">
      <c r="AG910" s="7"/>
    </row>
    <row r="911" spans="33:33" x14ac:dyDescent="0.2">
      <c r="AG911" s="7"/>
    </row>
    <row r="912" spans="33:33" x14ac:dyDescent="0.2">
      <c r="AG912" s="7"/>
    </row>
    <row r="913" spans="33:33" x14ac:dyDescent="0.2">
      <c r="AG913" s="7"/>
    </row>
    <row r="914" spans="33:33" x14ac:dyDescent="0.2">
      <c r="AG914" s="7"/>
    </row>
    <row r="915" spans="33:33" x14ac:dyDescent="0.2">
      <c r="AG915" s="7"/>
    </row>
    <row r="916" spans="33:33" x14ac:dyDescent="0.2">
      <c r="AG916" s="7"/>
    </row>
    <row r="917" spans="33:33" x14ac:dyDescent="0.2">
      <c r="AG917" s="7"/>
    </row>
    <row r="918" spans="33:33" x14ac:dyDescent="0.2">
      <c r="AG918" s="7"/>
    </row>
    <row r="919" spans="33:33" x14ac:dyDescent="0.2">
      <c r="AG919" s="7"/>
    </row>
    <row r="920" spans="33:33" x14ac:dyDescent="0.2">
      <c r="AG920" s="7"/>
    </row>
    <row r="921" spans="33:33" x14ac:dyDescent="0.2">
      <c r="AG921" s="7"/>
    </row>
    <row r="922" spans="33:33" x14ac:dyDescent="0.2">
      <c r="AG922" s="7"/>
    </row>
    <row r="923" spans="33:33" x14ac:dyDescent="0.2">
      <c r="AG923" s="7"/>
    </row>
    <row r="924" spans="33:33" x14ac:dyDescent="0.2">
      <c r="AG924" s="7"/>
    </row>
    <row r="925" spans="33:33" x14ac:dyDescent="0.2">
      <c r="AG925" s="7"/>
    </row>
    <row r="926" spans="33:33" x14ac:dyDescent="0.2">
      <c r="AG926" s="7"/>
    </row>
    <row r="927" spans="33:33" x14ac:dyDescent="0.2">
      <c r="AG927" s="7"/>
    </row>
    <row r="928" spans="33:33" x14ac:dyDescent="0.2">
      <c r="AG928" s="7"/>
    </row>
    <row r="929" spans="33:33" x14ac:dyDescent="0.2">
      <c r="AG929" s="7"/>
    </row>
    <row r="930" spans="33:33" x14ac:dyDescent="0.2">
      <c r="AG930" s="7"/>
    </row>
    <row r="931" spans="33:33" x14ac:dyDescent="0.2">
      <c r="AG931" s="7"/>
    </row>
    <row r="932" spans="33:33" x14ac:dyDescent="0.2">
      <c r="AG932" s="7"/>
    </row>
    <row r="933" spans="33:33" x14ac:dyDescent="0.2">
      <c r="AG933" s="7"/>
    </row>
    <row r="934" spans="33:33" x14ac:dyDescent="0.2">
      <c r="AG934" s="7"/>
    </row>
    <row r="935" spans="33:33" x14ac:dyDescent="0.2">
      <c r="AG935" s="7"/>
    </row>
    <row r="936" spans="33:33" x14ac:dyDescent="0.2">
      <c r="AG936" s="7"/>
    </row>
    <row r="937" spans="33:33" x14ac:dyDescent="0.2">
      <c r="AG937" s="7"/>
    </row>
    <row r="938" spans="33:33" x14ac:dyDescent="0.2">
      <c r="AG938" s="7"/>
    </row>
    <row r="939" spans="33:33" x14ac:dyDescent="0.2">
      <c r="AG939" s="7"/>
    </row>
    <row r="940" spans="33:33" x14ac:dyDescent="0.2">
      <c r="AG940" s="7"/>
    </row>
    <row r="941" spans="33:33" x14ac:dyDescent="0.2">
      <c r="AG941" s="7"/>
    </row>
    <row r="942" spans="33:33" x14ac:dyDescent="0.2">
      <c r="AG942" s="7"/>
    </row>
    <row r="943" spans="33:33" x14ac:dyDescent="0.2">
      <c r="AG943" s="7"/>
    </row>
    <row r="944" spans="33:33" x14ac:dyDescent="0.2">
      <c r="AG944" s="7"/>
    </row>
    <row r="945" spans="33:33" x14ac:dyDescent="0.2">
      <c r="AG945" s="7"/>
    </row>
    <row r="946" spans="33:33" x14ac:dyDescent="0.2">
      <c r="AG946" s="7"/>
    </row>
    <row r="947" spans="33:33" x14ac:dyDescent="0.2">
      <c r="AG947" s="7"/>
    </row>
    <row r="948" spans="33:33" x14ac:dyDescent="0.2">
      <c r="AG948" s="7"/>
    </row>
    <row r="949" spans="33:33" x14ac:dyDescent="0.2">
      <c r="AG949" s="7"/>
    </row>
    <row r="950" spans="33:33" x14ac:dyDescent="0.2">
      <c r="AG950" s="7"/>
    </row>
    <row r="951" spans="33:33" x14ac:dyDescent="0.2">
      <c r="AG951" s="7"/>
    </row>
    <row r="952" spans="33:33" x14ac:dyDescent="0.2">
      <c r="AG952" s="7"/>
    </row>
    <row r="953" spans="33:33" x14ac:dyDescent="0.2">
      <c r="AG953" s="7"/>
    </row>
    <row r="954" spans="33:33" x14ac:dyDescent="0.2">
      <c r="AG954" s="7"/>
    </row>
    <row r="955" spans="33:33" x14ac:dyDescent="0.2">
      <c r="AG955" s="7"/>
    </row>
    <row r="956" spans="33:33" x14ac:dyDescent="0.2">
      <c r="AG956" s="7"/>
    </row>
    <row r="957" spans="33:33" x14ac:dyDescent="0.2">
      <c r="AG957" s="7"/>
    </row>
    <row r="958" spans="33:33" x14ac:dyDescent="0.2">
      <c r="AG958" s="7"/>
    </row>
    <row r="959" spans="33:33" x14ac:dyDescent="0.2">
      <c r="AG959" s="7"/>
    </row>
    <row r="960" spans="33:33" x14ac:dyDescent="0.2">
      <c r="AG960" s="7"/>
    </row>
    <row r="961" spans="33:33" x14ac:dyDescent="0.2">
      <c r="AG961" s="7"/>
    </row>
    <row r="962" spans="33:33" x14ac:dyDescent="0.2">
      <c r="AG962" s="7"/>
    </row>
    <row r="963" spans="33:33" x14ac:dyDescent="0.2">
      <c r="AG963" s="7"/>
    </row>
    <row r="964" spans="33:33" x14ac:dyDescent="0.2">
      <c r="AG964" s="7"/>
    </row>
    <row r="965" spans="33:33" x14ac:dyDescent="0.2">
      <c r="AG965" s="7"/>
    </row>
    <row r="966" spans="33:33" x14ac:dyDescent="0.2">
      <c r="AG966" s="7"/>
    </row>
    <row r="967" spans="33:33" x14ac:dyDescent="0.2">
      <c r="AG967" s="7"/>
    </row>
    <row r="968" spans="33:33" x14ac:dyDescent="0.2">
      <c r="AG968" s="7"/>
    </row>
    <row r="969" spans="33:33" x14ac:dyDescent="0.2">
      <c r="AG969" s="7"/>
    </row>
    <row r="970" spans="33:33" x14ac:dyDescent="0.2">
      <c r="AG970" s="7"/>
    </row>
    <row r="971" spans="33:33" x14ac:dyDescent="0.2">
      <c r="AG971" s="7"/>
    </row>
    <row r="972" spans="33:33" x14ac:dyDescent="0.2">
      <c r="AG972" s="7"/>
    </row>
    <row r="973" spans="33:33" x14ac:dyDescent="0.2">
      <c r="AG973" s="7"/>
    </row>
    <row r="974" spans="33:33" x14ac:dyDescent="0.2">
      <c r="AG974" s="7"/>
    </row>
    <row r="975" spans="33:33" x14ac:dyDescent="0.2">
      <c r="AG975" s="7"/>
    </row>
    <row r="976" spans="33:33" x14ac:dyDescent="0.2">
      <c r="AG976" s="7"/>
    </row>
    <row r="977" spans="33:33" x14ac:dyDescent="0.2">
      <c r="AG977" s="7"/>
    </row>
    <row r="978" spans="33:33" x14ac:dyDescent="0.2">
      <c r="AG978" s="7"/>
    </row>
    <row r="979" spans="33:33" x14ac:dyDescent="0.2">
      <c r="AG979" s="7"/>
    </row>
    <row r="980" spans="33:33" x14ac:dyDescent="0.2">
      <c r="AG980" s="7"/>
    </row>
    <row r="981" spans="33:33" x14ac:dyDescent="0.2">
      <c r="AG981" s="7"/>
    </row>
    <row r="982" spans="33:33" x14ac:dyDescent="0.2">
      <c r="AG982" s="7"/>
    </row>
    <row r="983" spans="33:33" x14ac:dyDescent="0.2">
      <c r="AG983" s="7"/>
    </row>
    <row r="984" spans="33:33" x14ac:dyDescent="0.2">
      <c r="AG984" s="7"/>
    </row>
    <row r="985" spans="33:33" x14ac:dyDescent="0.2">
      <c r="AG985" s="7"/>
    </row>
    <row r="986" spans="33:33" x14ac:dyDescent="0.2">
      <c r="AG986" s="7"/>
    </row>
    <row r="987" spans="33:33" x14ac:dyDescent="0.2">
      <c r="AG987" s="7"/>
    </row>
    <row r="988" spans="33:33" x14ac:dyDescent="0.2">
      <c r="AG988" s="7"/>
    </row>
    <row r="989" spans="33:33" x14ac:dyDescent="0.2">
      <c r="AG989" s="7"/>
    </row>
    <row r="990" spans="33:33" x14ac:dyDescent="0.2">
      <c r="AG990" s="7"/>
    </row>
    <row r="991" spans="33:33" x14ac:dyDescent="0.2">
      <c r="AG991" s="7"/>
    </row>
    <row r="992" spans="33:33" x14ac:dyDescent="0.2">
      <c r="AG992" s="7"/>
    </row>
    <row r="993" spans="33:33" x14ac:dyDescent="0.2">
      <c r="AG993" s="7"/>
    </row>
    <row r="994" spans="33:33" x14ac:dyDescent="0.2">
      <c r="AG994" s="7"/>
    </row>
    <row r="995" spans="33:33" x14ac:dyDescent="0.2">
      <c r="AG995" s="7"/>
    </row>
    <row r="996" spans="33:33" x14ac:dyDescent="0.2">
      <c r="AG996" s="7"/>
    </row>
    <row r="997" spans="33:33" x14ac:dyDescent="0.2">
      <c r="AG997" s="7"/>
    </row>
    <row r="998" spans="33:33" x14ac:dyDescent="0.2">
      <c r="AG998" s="7"/>
    </row>
    <row r="999" spans="33:33" x14ac:dyDescent="0.2">
      <c r="AG999" s="7"/>
    </row>
    <row r="1000" spans="33:33" x14ac:dyDescent="0.2">
      <c r="AG1000" s="7"/>
    </row>
    <row r="1001" spans="33:33" x14ac:dyDescent="0.2">
      <c r="AG1001" s="7"/>
    </row>
    <row r="1002" spans="33:33" x14ac:dyDescent="0.2">
      <c r="AG1002" s="7"/>
    </row>
    <row r="1003" spans="33:33" x14ac:dyDescent="0.2">
      <c r="AG1003" s="7"/>
    </row>
    <row r="1004" spans="33:33" x14ac:dyDescent="0.2">
      <c r="AG1004" s="7"/>
    </row>
    <row r="1005" spans="33:33" x14ac:dyDescent="0.2">
      <c r="AG1005" s="7"/>
    </row>
    <row r="1006" spans="33:33" x14ac:dyDescent="0.2">
      <c r="AG1006" s="7"/>
    </row>
    <row r="1007" spans="33:33" x14ac:dyDescent="0.2">
      <c r="AG1007" s="7"/>
    </row>
    <row r="1008" spans="33:33" x14ac:dyDescent="0.2">
      <c r="AG1008" s="7"/>
    </row>
    <row r="1009" spans="33:33" x14ac:dyDescent="0.2">
      <c r="AG1009" s="7"/>
    </row>
    <row r="1010" spans="33:33" x14ac:dyDescent="0.2">
      <c r="AG1010" s="7"/>
    </row>
    <row r="1011" spans="33:33" x14ac:dyDescent="0.2">
      <c r="AG1011" s="7"/>
    </row>
    <row r="1012" spans="33:33" x14ac:dyDescent="0.2">
      <c r="AG1012" s="7"/>
    </row>
    <row r="1013" spans="33:33" x14ac:dyDescent="0.2">
      <c r="AG1013" s="7"/>
    </row>
    <row r="1014" spans="33:33" x14ac:dyDescent="0.2">
      <c r="AG1014" s="7"/>
    </row>
    <row r="1015" spans="33:33" x14ac:dyDescent="0.2">
      <c r="AG1015" s="7"/>
    </row>
    <row r="1016" spans="33:33" x14ac:dyDescent="0.2">
      <c r="AG1016" s="7"/>
    </row>
    <row r="1017" spans="33:33" x14ac:dyDescent="0.2">
      <c r="AG1017" s="7"/>
    </row>
    <row r="1018" spans="33:33" x14ac:dyDescent="0.2">
      <c r="AG1018" s="7"/>
    </row>
    <row r="1019" spans="33:33" x14ac:dyDescent="0.2">
      <c r="AG1019" s="7"/>
    </row>
    <row r="1020" spans="33:33" x14ac:dyDescent="0.2">
      <c r="AG1020" s="7"/>
    </row>
    <row r="1021" spans="33:33" x14ac:dyDescent="0.2">
      <c r="AG1021" s="7"/>
    </row>
    <row r="1022" spans="33:33" x14ac:dyDescent="0.2">
      <c r="AG1022" s="7"/>
    </row>
    <row r="1023" spans="33:33" x14ac:dyDescent="0.2">
      <c r="AG1023" s="7"/>
    </row>
    <row r="1024" spans="33:33" x14ac:dyDescent="0.2">
      <c r="AG1024" s="7"/>
    </row>
    <row r="1025" spans="33:33" x14ac:dyDescent="0.2">
      <c r="AG1025" s="7"/>
    </row>
    <row r="1026" spans="33:33" x14ac:dyDescent="0.2">
      <c r="AG1026" s="7"/>
    </row>
    <row r="1027" spans="33:33" x14ac:dyDescent="0.2">
      <c r="AG1027" s="7"/>
    </row>
    <row r="1028" spans="33:33" x14ac:dyDescent="0.2">
      <c r="AG1028" s="7"/>
    </row>
    <row r="1029" spans="33:33" x14ac:dyDescent="0.2">
      <c r="AG1029" s="7"/>
    </row>
    <row r="1030" spans="33:33" x14ac:dyDescent="0.2">
      <c r="AG1030" s="7"/>
    </row>
    <row r="1031" spans="33:33" x14ac:dyDescent="0.2">
      <c r="AG1031" s="7"/>
    </row>
    <row r="1032" spans="33:33" x14ac:dyDescent="0.2">
      <c r="AG1032" s="7"/>
    </row>
    <row r="1033" spans="33:33" x14ac:dyDescent="0.2">
      <c r="AG1033" s="7"/>
    </row>
    <row r="1034" spans="33:33" x14ac:dyDescent="0.2">
      <c r="AG1034" s="7"/>
    </row>
    <row r="1035" spans="33:33" x14ac:dyDescent="0.2">
      <c r="AG1035" s="7"/>
    </row>
    <row r="1036" spans="33:33" x14ac:dyDescent="0.2">
      <c r="AG1036" s="7"/>
    </row>
    <row r="1037" spans="33:33" x14ac:dyDescent="0.2">
      <c r="AG1037" s="7"/>
    </row>
    <row r="1038" spans="33:33" x14ac:dyDescent="0.2">
      <c r="AG1038" s="7"/>
    </row>
    <row r="1039" spans="33:33" x14ac:dyDescent="0.2">
      <c r="AG1039" s="7"/>
    </row>
    <row r="1040" spans="33:33" x14ac:dyDescent="0.2">
      <c r="AG1040" s="7"/>
    </row>
    <row r="1041" spans="33:33" x14ac:dyDescent="0.2">
      <c r="AG1041" s="7"/>
    </row>
    <row r="1042" spans="33:33" x14ac:dyDescent="0.2">
      <c r="AG1042" s="7"/>
    </row>
    <row r="1043" spans="33:33" x14ac:dyDescent="0.2">
      <c r="AG1043" s="7"/>
    </row>
    <row r="1044" spans="33:33" x14ac:dyDescent="0.2">
      <c r="AG1044" s="7"/>
    </row>
    <row r="1045" spans="33:33" x14ac:dyDescent="0.2">
      <c r="AG1045" s="7"/>
    </row>
    <row r="1046" spans="33:33" x14ac:dyDescent="0.2">
      <c r="AG1046" s="7"/>
    </row>
    <row r="1047" spans="33:33" x14ac:dyDescent="0.2">
      <c r="AG1047" s="7"/>
    </row>
    <row r="1048" spans="33:33" x14ac:dyDescent="0.2">
      <c r="AG1048" s="7"/>
    </row>
    <row r="1049" spans="33:33" x14ac:dyDescent="0.2">
      <c r="AG1049" s="7"/>
    </row>
    <row r="1050" spans="33:33" x14ac:dyDescent="0.2">
      <c r="AG1050" s="7"/>
    </row>
    <row r="1051" spans="33:33" x14ac:dyDescent="0.2">
      <c r="AG1051" s="7"/>
    </row>
    <row r="1052" spans="33:33" x14ac:dyDescent="0.2">
      <c r="AG1052" s="7"/>
    </row>
    <row r="1053" spans="33:33" x14ac:dyDescent="0.2">
      <c r="AG1053" s="7"/>
    </row>
    <row r="1054" spans="33:33" x14ac:dyDescent="0.2">
      <c r="AG1054" s="7"/>
    </row>
    <row r="1055" spans="33:33" x14ac:dyDescent="0.2">
      <c r="AG1055" s="7"/>
    </row>
    <row r="1056" spans="33:33" x14ac:dyDescent="0.2">
      <c r="AG1056" s="7"/>
    </row>
    <row r="1057" spans="33:33" x14ac:dyDescent="0.2">
      <c r="AG1057" s="7"/>
    </row>
    <row r="1058" spans="33:33" x14ac:dyDescent="0.2">
      <c r="AG1058" s="7"/>
    </row>
    <row r="1059" spans="33:33" x14ac:dyDescent="0.2">
      <c r="AG1059" s="7"/>
    </row>
    <row r="1060" spans="33:33" x14ac:dyDescent="0.2">
      <c r="AG1060" s="7"/>
    </row>
    <row r="1061" spans="33:33" x14ac:dyDescent="0.2">
      <c r="AG1061" s="7"/>
    </row>
    <row r="1062" spans="33:33" x14ac:dyDescent="0.2">
      <c r="AG1062" s="7"/>
    </row>
    <row r="1063" spans="33:33" x14ac:dyDescent="0.2">
      <c r="AG1063" s="7"/>
    </row>
    <row r="1064" spans="33:33" x14ac:dyDescent="0.2">
      <c r="AG1064" s="7"/>
    </row>
    <row r="1065" spans="33:33" x14ac:dyDescent="0.2">
      <c r="AG1065" s="7"/>
    </row>
    <row r="1066" spans="33:33" x14ac:dyDescent="0.2">
      <c r="AG1066" s="7"/>
    </row>
    <row r="1067" spans="33:33" x14ac:dyDescent="0.2">
      <c r="AG1067" s="7"/>
    </row>
    <row r="1068" spans="33:33" x14ac:dyDescent="0.2">
      <c r="AG1068" s="7"/>
    </row>
    <row r="1069" spans="33:33" x14ac:dyDescent="0.2">
      <c r="AG1069" s="7"/>
    </row>
    <row r="1070" spans="33:33" x14ac:dyDescent="0.2">
      <c r="AG1070" s="7"/>
    </row>
    <row r="1071" spans="33:33" x14ac:dyDescent="0.2">
      <c r="AG1071" s="7"/>
    </row>
    <row r="1072" spans="33:33" x14ac:dyDescent="0.2">
      <c r="AG1072" s="7"/>
    </row>
    <row r="1073" spans="33:33" x14ac:dyDescent="0.2">
      <c r="AG1073" s="7"/>
    </row>
    <row r="1074" spans="33:33" x14ac:dyDescent="0.2">
      <c r="AG1074" s="7"/>
    </row>
    <row r="1075" spans="33:33" x14ac:dyDescent="0.2">
      <c r="AG1075" s="7"/>
    </row>
    <row r="1076" spans="33:33" x14ac:dyDescent="0.2">
      <c r="AG1076" s="7"/>
    </row>
    <row r="1077" spans="33:33" x14ac:dyDescent="0.2">
      <c r="AG1077" s="7"/>
    </row>
    <row r="1078" spans="33:33" x14ac:dyDescent="0.2">
      <c r="AG1078" s="7"/>
    </row>
    <row r="1079" spans="33:33" x14ac:dyDescent="0.2">
      <c r="AG1079" s="7"/>
    </row>
    <row r="1080" spans="33:33" x14ac:dyDescent="0.2">
      <c r="AG1080" s="7"/>
    </row>
    <row r="1081" spans="33:33" x14ac:dyDescent="0.2">
      <c r="AG1081" s="7"/>
    </row>
    <row r="1082" spans="33:33" x14ac:dyDescent="0.2">
      <c r="AG1082" s="7"/>
    </row>
    <row r="1083" spans="33:33" x14ac:dyDescent="0.2">
      <c r="AG1083" s="7"/>
    </row>
    <row r="1084" spans="33:33" x14ac:dyDescent="0.2">
      <c r="AG1084" s="7"/>
    </row>
    <row r="1085" spans="33:33" x14ac:dyDescent="0.2">
      <c r="AG1085" s="7"/>
    </row>
    <row r="1086" spans="33:33" x14ac:dyDescent="0.2">
      <c r="AG1086" s="7"/>
    </row>
    <row r="1087" spans="33:33" x14ac:dyDescent="0.2">
      <c r="AG1087" s="7"/>
    </row>
    <row r="1088" spans="33:33" x14ac:dyDescent="0.2">
      <c r="AG1088" s="7"/>
    </row>
    <row r="1089" spans="33:33" x14ac:dyDescent="0.2">
      <c r="AG1089" s="7"/>
    </row>
    <row r="1090" spans="33:33" x14ac:dyDescent="0.2">
      <c r="AG1090" s="7"/>
    </row>
    <row r="1091" spans="33:33" x14ac:dyDescent="0.2">
      <c r="AG1091" s="7"/>
    </row>
    <row r="1092" spans="33:33" x14ac:dyDescent="0.2">
      <c r="AG1092" s="7"/>
    </row>
    <row r="1093" spans="33:33" x14ac:dyDescent="0.2">
      <c r="AG1093" s="7"/>
    </row>
    <row r="1094" spans="33:33" x14ac:dyDescent="0.2">
      <c r="AG1094" s="7"/>
    </row>
    <row r="1095" spans="33:33" x14ac:dyDescent="0.2">
      <c r="AG1095" s="7"/>
    </row>
    <row r="1096" spans="33:33" x14ac:dyDescent="0.2">
      <c r="AG1096" s="7"/>
    </row>
    <row r="1097" spans="33:33" x14ac:dyDescent="0.2">
      <c r="AG1097" s="7"/>
    </row>
    <row r="1098" spans="33:33" x14ac:dyDescent="0.2">
      <c r="AG1098" s="7"/>
    </row>
    <row r="1099" spans="33:33" x14ac:dyDescent="0.2">
      <c r="AG1099" s="7"/>
    </row>
    <row r="1100" spans="33:33" x14ac:dyDescent="0.2">
      <c r="AG1100" s="7"/>
    </row>
    <row r="1101" spans="33:33" x14ac:dyDescent="0.2">
      <c r="AG1101" s="7"/>
    </row>
    <row r="1102" spans="33:33" x14ac:dyDescent="0.2">
      <c r="AG1102" s="7"/>
    </row>
    <row r="1103" spans="33:33" x14ac:dyDescent="0.2">
      <c r="AG1103" s="7"/>
    </row>
    <row r="1104" spans="33:33" x14ac:dyDescent="0.2">
      <c r="AG1104" s="7"/>
    </row>
    <row r="1105" spans="33:33" x14ac:dyDescent="0.2">
      <c r="AG1105" s="7"/>
    </row>
    <row r="1106" spans="33:33" x14ac:dyDescent="0.2">
      <c r="AG1106" s="7"/>
    </row>
    <row r="1107" spans="33:33" x14ac:dyDescent="0.2">
      <c r="AG1107" s="7"/>
    </row>
    <row r="1108" spans="33:33" x14ac:dyDescent="0.2">
      <c r="AG1108" s="7"/>
    </row>
    <row r="1109" spans="33:33" x14ac:dyDescent="0.2">
      <c r="AG1109" s="7"/>
    </row>
    <row r="1110" spans="33:33" x14ac:dyDescent="0.2">
      <c r="AG1110" s="7"/>
    </row>
    <row r="1111" spans="33:33" x14ac:dyDescent="0.2">
      <c r="AG1111" s="7"/>
    </row>
    <row r="1112" spans="33:33" x14ac:dyDescent="0.2">
      <c r="AG1112" s="7"/>
    </row>
    <row r="1113" spans="33:33" x14ac:dyDescent="0.2">
      <c r="AG1113" s="7"/>
    </row>
    <row r="1114" spans="33:33" x14ac:dyDescent="0.2">
      <c r="AG1114" s="7"/>
    </row>
    <row r="1115" spans="33:33" x14ac:dyDescent="0.2">
      <c r="AG1115" s="7"/>
    </row>
    <row r="1116" spans="33:33" x14ac:dyDescent="0.2">
      <c r="AG1116" s="7"/>
    </row>
    <row r="1117" spans="33:33" x14ac:dyDescent="0.2">
      <c r="AG1117" s="7"/>
    </row>
    <row r="1118" spans="33:33" x14ac:dyDescent="0.2">
      <c r="AG1118" s="7"/>
    </row>
    <row r="1119" spans="33:33" x14ac:dyDescent="0.2">
      <c r="AG1119" s="7"/>
    </row>
    <row r="1120" spans="33:33" x14ac:dyDescent="0.2">
      <c r="AG1120" s="7"/>
    </row>
    <row r="1121" spans="33:33" x14ac:dyDescent="0.2">
      <c r="AG1121" s="7"/>
    </row>
    <row r="1122" spans="33:33" x14ac:dyDescent="0.2">
      <c r="AG1122" s="7"/>
    </row>
    <row r="1123" spans="33:33" x14ac:dyDescent="0.2">
      <c r="AG1123" s="7"/>
    </row>
    <row r="1124" spans="33:33" x14ac:dyDescent="0.2">
      <c r="AG1124" s="7"/>
    </row>
    <row r="1125" spans="33:33" x14ac:dyDescent="0.2">
      <c r="AG1125" s="7"/>
    </row>
    <row r="1126" spans="33:33" x14ac:dyDescent="0.2">
      <c r="AG1126" s="7"/>
    </row>
    <row r="1127" spans="33:33" x14ac:dyDescent="0.2">
      <c r="AG1127" s="7"/>
    </row>
    <row r="1128" spans="33:33" x14ac:dyDescent="0.2">
      <c r="AG1128" s="7"/>
    </row>
    <row r="1129" spans="33:33" x14ac:dyDescent="0.2">
      <c r="AG1129" s="7"/>
    </row>
    <row r="1130" spans="33:33" x14ac:dyDescent="0.2">
      <c r="AG1130" s="7"/>
    </row>
    <row r="1131" spans="33:33" x14ac:dyDescent="0.2">
      <c r="AG1131" s="7"/>
    </row>
    <row r="1132" spans="33:33" x14ac:dyDescent="0.2">
      <c r="AG1132" s="7"/>
    </row>
    <row r="1133" spans="33:33" x14ac:dyDescent="0.2">
      <c r="AG1133" s="7"/>
    </row>
    <row r="1134" spans="33:33" x14ac:dyDescent="0.2">
      <c r="AG1134" s="7"/>
    </row>
    <row r="1135" spans="33:33" x14ac:dyDescent="0.2">
      <c r="AG1135" s="7"/>
    </row>
    <row r="1136" spans="33:33" x14ac:dyDescent="0.2">
      <c r="AG1136" s="7"/>
    </row>
    <row r="1137" spans="33:33" x14ac:dyDescent="0.2">
      <c r="AG1137" s="7"/>
    </row>
    <row r="1138" spans="33:33" x14ac:dyDescent="0.2">
      <c r="AG1138" s="7"/>
    </row>
    <row r="1139" spans="33:33" x14ac:dyDescent="0.2">
      <c r="AG1139" s="7"/>
    </row>
    <row r="1140" spans="33:33" x14ac:dyDescent="0.2">
      <c r="AG1140" s="7"/>
    </row>
    <row r="1141" spans="33:33" x14ac:dyDescent="0.2">
      <c r="AG1141" s="7"/>
    </row>
    <row r="1142" spans="33:33" x14ac:dyDescent="0.2">
      <c r="AG1142" s="7"/>
    </row>
    <row r="1143" spans="33:33" x14ac:dyDescent="0.2">
      <c r="AG1143" s="7"/>
    </row>
    <row r="1144" spans="33:33" x14ac:dyDescent="0.2">
      <c r="AG1144" s="7"/>
    </row>
    <row r="1145" spans="33:33" x14ac:dyDescent="0.2">
      <c r="AG1145" s="7"/>
    </row>
    <row r="1146" spans="33:33" x14ac:dyDescent="0.2">
      <c r="AG1146" s="7"/>
    </row>
    <row r="1147" spans="33:33" x14ac:dyDescent="0.2">
      <c r="AG1147" s="7"/>
    </row>
    <row r="1148" spans="33:33" x14ac:dyDescent="0.2">
      <c r="AG1148" s="7"/>
    </row>
    <row r="1149" spans="33:33" x14ac:dyDescent="0.2">
      <c r="AG1149" s="7"/>
    </row>
    <row r="1150" spans="33:33" x14ac:dyDescent="0.2">
      <c r="AG1150" s="7"/>
    </row>
    <row r="1151" spans="33:33" x14ac:dyDescent="0.2">
      <c r="AG1151" s="7"/>
    </row>
    <row r="1152" spans="33:33" x14ac:dyDescent="0.2">
      <c r="AG1152" s="7"/>
    </row>
    <row r="1153" spans="33:33" x14ac:dyDescent="0.2">
      <c r="AG1153" s="7"/>
    </row>
    <row r="1154" spans="33:33" x14ac:dyDescent="0.2">
      <c r="AG1154" s="7"/>
    </row>
    <row r="1155" spans="33:33" x14ac:dyDescent="0.2">
      <c r="AG1155" s="7"/>
    </row>
    <row r="1156" spans="33:33" x14ac:dyDescent="0.2">
      <c r="AG1156" s="7"/>
    </row>
    <row r="1157" spans="33:33" x14ac:dyDescent="0.2">
      <c r="AG1157" s="7"/>
    </row>
    <row r="1158" spans="33:33" x14ac:dyDescent="0.2">
      <c r="AG1158" s="7"/>
    </row>
    <row r="1159" spans="33:33" x14ac:dyDescent="0.2">
      <c r="AG1159" s="7"/>
    </row>
    <row r="1160" spans="33:33" x14ac:dyDescent="0.2">
      <c r="AG1160" s="7"/>
    </row>
    <row r="1161" spans="33:33" x14ac:dyDescent="0.2">
      <c r="AG1161" s="7"/>
    </row>
    <row r="1162" spans="33:33" x14ac:dyDescent="0.2">
      <c r="AG1162" s="7"/>
    </row>
    <row r="1163" spans="33:33" x14ac:dyDescent="0.2">
      <c r="AG1163" s="7"/>
    </row>
    <row r="1164" spans="33:33" x14ac:dyDescent="0.2">
      <c r="AG1164" s="7"/>
    </row>
    <row r="1165" spans="33:33" x14ac:dyDescent="0.2">
      <c r="AG1165" s="7"/>
    </row>
    <row r="1166" spans="33:33" x14ac:dyDescent="0.2">
      <c r="AG1166" s="7"/>
    </row>
    <row r="1167" spans="33:33" x14ac:dyDescent="0.2">
      <c r="AG1167" s="7"/>
    </row>
    <row r="1168" spans="33:33" x14ac:dyDescent="0.2">
      <c r="AG1168" s="7"/>
    </row>
    <row r="1169" spans="33:33" x14ac:dyDescent="0.2">
      <c r="AG1169" s="7"/>
    </row>
    <row r="1170" spans="33:33" x14ac:dyDescent="0.2">
      <c r="AG1170" s="7"/>
    </row>
    <row r="1171" spans="33:33" x14ac:dyDescent="0.2">
      <c r="AG1171" s="7"/>
    </row>
    <row r="1172" spans="33:33" x14ac:dyDescent="0.2">
      <c r="AG1172" s="7"/>
    </row>
    <row r="1173" spans="33:33" x14ac:dyDescent="0.2">
      <c r="AG1173" s="7"/>
    </row>
    <row r="1174" spans="33:33" x14ac:dyDescent="0.2">
      <c r="AG1174" s="7"/>
    </row>
    <row r="1175" spans="33:33" x14ac:dyDescent="0.2">
      <c r="AG1175" s="7"/>
    </row>
    <row r="1176" spans="33:33" x14ac:dyDescent="0.2">
      <c r="AG1176" s="7"/>
    </row>
    <row r="1177" spans="33:33" x14ac:dyDescent="0.2">
      <c r="AG1177" s="7"/>
    </row>
    <row r="1178" spans="33:33" x14ac:dyDescent="0.2">
      <c r="AG1178" s="7"/>
    </row>
    <row r="1179" spans="33:33" x14ac:dyDescent="0.2">
      <c r="AG1179" s="7"/>
    </row>
    <row r="1180" spans="33:33" x14ac:dyDescent="0.2">
      <c r="AG1180" s="7"/>
    </row>
    <row r="1181" spans="33:33" x14ac:dyDescent="0.2">
      <c r="AG1181" s="7"/>
    </row>
    <row r="1182" spans="33:33" x14ac:dyDescent="0.2">
      <c r="AG1182" s="7"/>
    </row>
    <row r="1183" spans="33:33" x14ac:dyDescent="0.2">
      <c r="AG1183" s="7"/>
    </row>
    <row r="1184" spans="33:33" x14ac:dyDescent="0.2">
      <c r="AG1184" s="7"/>
    </row>
    <row r="1185" spans="33:33" x14ac:dyDescent="0.2">
      <c r="AG1185" s="7"/>
    </row>
    <row r="1186" spans="33:33" x14ac:dyDescent="0.2">
      <c r="AG1186" s="7"/>
    </row>
    <row r="1187" spans="33:33" x14ac:dyDescent="0.2">
      <c r="AG1187" s="7"/>
    </row>
    <row r="1188" spans="33:33" x14ac:dyDescent="0.2">
      <c r="AG1188" s="7"/>
    </row>
    <row r="1189" spans="33:33" x14ac:dyDescent="0.2">
      <c r="AG1189" s="7"/>
    </row>
    <row r="1190" spans="33:33" x14ac:dyDescent="0.2">
      <c r="AG1190" s="7"/>
    </row>
    <row r="1191" spans="33:33" x14ac:dyDescent="0.2">
      <c r="AG1191" s="7"/>
    </row>
    <row r="1192" spans="33:33" x14ac:dyDescent="0.2">
      <c r="AG1192" s="7"/>
    </row>
    <row r="1193" spans="33:33" x14ac:dyDescent="0.2">
      <c r="AG1193" s="7"/>
    </row>
    <row r="1194" spans="33:33" x14ac:dyDescent="0.2">
      <c r="AG1194" s="7"/>
    </row>
    <row r="1195" spans="33:33" x14ac:dyDescent="0.2">
      <c r="AG1195" s="7"/>
    </row>
    <row r="1196" spans="33:33" x14ac:dyDescent="0.2">
      <c r="AG1196" s="7"/>
    </row>
    <row r="1197" spans="33:33" x14ac:dyDescent="0.2">
      <c r="AG1197" s="7"/>
    </row>
    <row r="1198" spans="33:33" x14ac:dyDescent="0.2">
      <c r="AG1198" s="7"/>
    </row>
    <row r="1199" spans="33:33" x14ac:dyDescent="0.2">
      <c r="AG1199" s="7"/>
    </row>
    <row r="1200" spans="33:33" x14ac:dyDescent="0.2">
      <c r="AG1200" s="7"/>
    </row>
    <row r="1201" spans="33:33" x14ac:dyDescent="0.2">
      <c r="AG1201" s="7"/>
    </row>
    <row r="1202" spans="33:33" x14ac:dyDescent="0.2">
      <c r="AG1202" s="7"/>
    </row>
    <row r="1203" spans="33:33" x14ac:dyDescent="0.2">
      <c r="AG1203" s="7"/>
    </row>
    <row r="1204" spans="33:33" x14ac:dyDescent="0.2">
      <c r="AG1204" s="7"/>
    </row>
    <row r="1205" spans="33:33" x14ac:dyDescent="0.2">
      <c r="AG1205" s="7"/>
    </row>
    <row r="1206" spans="33:33" x14ac:dyDescent="0.2">
      <c r="AG1206" s="7"/>
    </row>
    <row r="1207" spans="33:33" x14ac:dyDescent="0.2">
      <c r="AG1207" s="7"/>
    </row>
    <row r="1208" spans="33:33" x14ac:dyDescent="0.2">
      <c r="AG1208" s="7"/>
    </row>
    <row r="1209" spans="33:33" x14ac:dyDescent="0.2">
      <c r="AG1209" s="7"/>
    </row>
    <row r="1210" spans="33:33" x14ac:dyDescent="0.2">
      <c r="AG1210" s="7"/>
    </row>
    <row r="1211" spans="33:33" x14ac:dyDescent="0.2">
      <c r="AG1211" s="7"/>
    </row>
    <row r="1212" spans="33:33" x14ac:dyDescent="0.2">
      <c r="AG1212" s="7"/>
    </row>
    <row r="1213" spans="33:33" x14ac:dyDescent="0.2">
      <c r="AG1213" s="7"/>
    </row>
    <row r="1214" spans="33:33" x14ac:dyDescent="0.2">
      <c r="AG1214" s="7"/>
    </row>
    <row r="1215" spans="33:33" x14ac:dyDescent="0.2">
      <c r="AG1215" s="7"/>
    </row>
    <row r="1216" spans="33:33" x14ac:dyDescent="0.2">
      <c r="AG1216" s="7"/>
    </row>
    <row r="1217" spans="33:33" x14ac:dyDescent="0.2">
      <c r="AG1217" s="7"/>
    </row>
    <row r="1218" spans="33:33" x14ac:dyDescent="0.2">
      <c r="AG1218" s="7"/>
    </row>
    <row r="1219" spans="33:33" x14ac:dyDescent="0.2">
      <c r="AG1219" s="7"/>
    </row>
    <row r="1220" spans="33:33" x14ac:dyDescent="0.2">
      <c r="AG1220" s="7"/>
    </row>
    <row r="1221" spans="33:33" x14ac:dyDescent="0.2">
      <c r="AG1221" s="7"/>
    </row>
    <row r="1222" spans="33:33" x14ac:dyDescent="0.2">
      <c r="AG1222" s="7"/>
    </row>
    <row r="1223" spans="33:33" x14ac:dyDescent="0.2">
      <c r="AG1223" s="7"/>
    </row>
    <row r="1224" spans="33:33" x14ac:dyDescent="0.2">
      <c r="AG1224" s="7"/>
    </row>
    <row r="1225" spans="33:33" x14ac:dyDescent="0.2">
      <c r="AG1225" s="7"/>
    </row>
    <row r="1226" spans="33:33" x14ac:dyDescent="0.2">
      <c r="AG1226" s="7"/>
    </row>
    <row r="1227" spans="33:33" x14ac:dyDescent="0.2">
      <c r="AG1227" s="7"/>
    </row>
    <row r="1228" spans="33:33" x14ac:dyDescent="0.2">
      <c r="AG1228" s="7"/>
    </row>
    <row r="1229" spans="33:33" x14ac:dyDescent="0.2">
      <c r="AG1229" s="7"/>
    </row>
    <row r="1230" spans="33:33" x14ac:dyDescent="0.2">
      <c r="AG1230" s="7"/>
    </row>
    <row r="1231" spans="33:33" x14ac:dyDescent="0.2">
      <c r="AG1231" s="7"/>
    </row>
    <row r="1232" spans="33:33" x14ac:dyDescent="0.2">
      <c r="AG1232" s="7"/>
    </row>
    <row r="1233" spans="33:33" x14ac:dyDescent="0.2">
      <c r="AG1233" s="7"/>
    </row>
    <row r="1234" spans="33:33" x14ac:dyDescent="0.2">
      <c r="AG1234" s="7"/>
    </row>
    <row r="1235" spans="33:33" x14ac:dyDescent="0.2">
      <c r="AG1235" s="7"/>
    </row>
    <row r="1236" spans="33:33" x14ac:dyDescent="0.2">
      <c r="AG1236" s="7"/>
    </row>
    <row r="1237" spans="33:33" x14ac:dyDescent="0.2">
      <c r="AG1237" s="7"/>
    </row>
    <row r="1238" spans="33:33" x14ac:dyDescent="0.2">
      <c r="AG1238" s="7"/>
    </row>
    <row r="1239" spans="33:33" x14ac:dyDescent="0.2">
      <c r="AG1239" s="7"/>
    </row>
    <row r="1240" spans="33:33" x14ac:dyDescent="0.2">
      <c r="AG1240" s="7"/>
    </row>
    <row r="1241" spans="33:33" x14ac:dyDescent="0.2">
      <c r="AG1241" s="7"/>
    </row>
    <row r="1242" spans="33:33" x14ac:dyDescent="0.2">
      <c r="AG1242" s="7"/>
    </row>
    <row r="1243" spans="33:33" x14ac:dyDescent="0.2">
      <c r="AG1243" s="7"/>
    </row>
    <row r="1244" spans="33:33" x14ac:dyDescent="0.2">
      <c r="AG1244" s="7"/>
    </row>
    <row r="1245" spans="33:33" x14ac:dyDescent="0.2">
      <c r="AG1245" s="7"/>
    </row>
    <row r="1246" spans="33:33" x14ac:dyDescent="0.2">
      <c r="AG1246" s="7"/>
    </row>
    <row r="1247" spans="33:33" x14ac:dyDescent="0.2">
      <c r="AG1247" s="7"/>
    </row>
    <row r="1248" spans="33:33" x14ac:dyDescent="0.2">
      <c r="AG1248" s="7"/>
    </row>
    <row r="1249" spans="33:33" x14ac:dyDescent="0.2">
      <c r="AG1249" s="7"/>
    </row>
    <row r="1250" spans="33:33" x14ac:dyDescent="0.2">
      <c r="AG1250" s="7"/>
    </row>
    <row r="1251" spans="33:33" x14ac:dyDescent="0.2">
      <c r="AG1251" s="7"/>
    </row>
    <row r="1252" spans="33:33" x14ac:dyDescent="0.2">
      <c r="AG1252" s="7"/>
    </row>
    <row r="1253" spans="33:33" x14ac:dyDescent="0.2">
      <c r="AG1253" s="7"/>
    </row>
    <row r="1254" spans="33:33" x14ac:dyDescent="0.2">
      <c r="AG1254" s="7"/>
    </row>
    <row r="1255" spans="33:33" x14ac:dyDescent="0.2">
      <c r="AG1255" s="7"/>
    </row>
    <row r="1256" spans="33:33" x14ac:dyDescent="0.2">
      <c r="AG1256" s="7"/>
    </row>
    <row r="1257" spans="33:33" x14ac:dyDescent="0.2">
      <c r="AG1257" s="7"/>
    </row>
    <row r="1258" spans="33:33" x14ac:dyDescent="0.2">
      <c r="AG1258" s="7"/>
    </row>
    <row r="1259" spans="33:33" x14ac:dyDescent="0.2">
      <c r="AG1259" s="7"/>
    </row>
    <row r="1260" spans="33:33" x14ac:dyDescent="0.2">
      <c r="AG1260" s="7"/>
    </row>
    <row r="1261" spans="33:33" x14ac:dyDescent="0.2">
      <c r="AG1261" s="7"/>
    </row>
    <row r="1262" spans="33:33" x14ac:dyDescent="0.2">
      <c r="AG1262" s="7"/>
    </row>
    <row r="1263" spans="33:33" x14ac:dyDescent="0.2">
      <c r="AG1263" s="7"/>
    </row>
    <row r="1264" spans="33:33" x14ac:dyDescent="0.2">
      <c r="AG1264" s="7"/>
    </row>
    <row r="1265" spans="33:33" x14ac:dyDescent="0.2">
      <c r="AG1265" s="7"/>
    </row>
    <row r="1266" spans="33:33" x14ac:dyDescent="0.2">
      <c r="AG1266" s="7"/>
    </row>
    <row r="1267" spans="33:33" x14ac:dyDescent="0.2">
      <c r="AG1267" s="7"/>
    </row>
    <row r="1268" spans="33:33" x14ac:dyDescent="0.2">
      <c r="AG1268" s="7"/>
    </row>
    <row r="1269" spans="33:33" x14ac:dyDescent="0.2">
      <c r="AG1269" s="7"/>
    </row>
    <row r="1270" spans="33:33" x14ac:dyDescent="0.2">
      <c r="AG1270" s="7"/>
    </row>
    <row r="1271" spans="33:33" x14ac:dyDescent="0.2">
      <c r="AG1271" s="7"/>
    </row>
    <row r="1272" spans="33:33" x14ac:dyDescent="0.2">
      <c r="AG1272" s="7"/>
    </row>
    <row r="1273" spans="33:33" x14ac:dyDescent="0.2">
      <c r="AG1273" s="7"/>
    </row>
    <row r="1274" spans="33:33" x14ac:dyDescent="0.2">
      <c r="AG1274" s="7"/>
    </row>
    <row r="1275" spans="33:33" x14ac:dyDescent="0.2">
      <c r="AG1275" s="7"/>
    </row>
    <row r="1276" spans="33:33" x14ac:dyDescent="0.2">
      <c r="AG1276" s="7"/>
    </row>
    <row r="1277" spans="33:33" x14ac:dyDescent="0.2">
      <c r="AG1277" s="7"/>
    </row>
    <row r="1278" spans="33:33" x14ac:dyDescent="0.2">
      <c r="AG1278" s="7"/>
    </row>
    <row r="1279" spans="33:33" x14ac:dyDescent="0.2">
      <c r="AG1279" s="7"/>
    </row>
    <row r="1280" spans="33:33" x14ac:dyDescent="0.2">
      <c r="AG1280" s="7"/>
    </row>
    <row r="1281" spans="33:33" x14ac:dyDescent="0.2">
      <c r="AG1281" s="7"/>
    </row>
    <row r="1282" spans="33:33" x14ac:dyDescent="0.2">
      <c r="AG1282" s="7"/>
    </row>
    <row r="1283" spans="33:33" x14ac:dyDescent="0.2">
      <c r="AG1283" s="7"/>
    </row>
    <row r="1284" spans="33:33" x14ac:dyDescent="0.2">
      <c r="AG1284" s="7"/>
    </row>
    <row r="1285" spans="33:33" x14ac:dyDescent="0.2">
      <c r="AG1285" s="7"/>
    </row>
    <row r="1286" spans="33:33" x14ac:dyDescent="0.2">
      <c r="AG1286" s="7"/>
    </row>
    <row r="1287" spans="33:33" x14ac:dyDescent="0.2">
      <c r="AG1287" s="7"/>
    </row>
    <row r="1288" spans="33:33" x14ac:dyDescent="0.2">
      <c r="AG1288" s="7"/>
    </row>
    <row r="1289" spans="33:33" x14ac:dyDescent="0.2">
      <c r="AG1289" s="7"/>
    </row>
    <row r="1290" spans="33:33" x14ac:dyDescent="0.2">
      <c r="AG1290" s="7"/>
    </row>
    <row r="1291" spans="33:33" x14ac:dyDescent="0.2">
      <c r="AG1291" s="7"/>
    </row>
    <row r="1292" spans="33:33" x14ac:dyDescent="0.2">
      <c r="AG1292" s="7"/>
    </row>
    <row r="1293" spans="33:33" x14ac:dyDescent="0.2">
      <c r="AG1293" s="7"/>
    </row>
    <row r="1294" spans="33:33" x14ac:dyDescent="0.2">
      <c r="AG1294" s="7"/>
    </row>
    <row r="1295" spans="33:33" x14ac:dyDescent="0.2">
      <c r="AG1295" s="7"/>
    </row>
    <row r="1296" spans="33:33" x14ac:dyDescent="0.2">
      <c r="AG1296" s="7"/>
    </row>
    <row r="1297" spans="33:33" x14ac:dyDescent="0.2">
      <c r="AG1297" s="7"/>
    </row>
    <row r="1298" spans="33:33" x14ac:dyDescent="0.2">
      <c r="AG1298" s="7"/>
    </row>
    <row r="1299" spans="33:33" x14ac:dyDescent="0.2">
      <c r="AG1299" s="7"/>
    </row>
    <row r="1300" spans="33:33" x14ac:dyDescent="0.2">
      <c r="AG1300" s="7"/>
    </row>
    <row r="1301" spans="33:33" x14ac:dyDescent="0.2">
      <c r="AG1301" s="7"/>
    </row>
    <row r="1302" spans="33:33" x14ac:dyDescent="0.2">
      <c r="AG1302" s="7"/>
    </row>
    <row r="1303" spans="33:33" x14ac:dyDescent="0.2">
      <c r="AG1303" s="7"/>
    </row>
    <row r="1304" spans="33:33" x14ac:dyDescent="0.2">
      <c r="AG1304" s="7"/>
    </row>
    <row r="1305" spans="33:33" x14ac:dyDescent="0.2">
      <c r="AG1305" s="7"/>
    </row>
    <row r="1306" spans="33:33" x14ac:dyDescent="0.2">
      <c r="AG1306" s="7"/>
    </row>
    <row r="1307" spans="33:33" x14ac:dyDescent="0.2">
      <c r="AG1307" s="7"/>
    </row>
    <row r="1308" spans="33:33" x14ac:dyDescent="0.2">
      <c r="AG1308" s="7"/>
    </row>
    <row r="1309" spans="33:33" x14ac:dyDescent="0.2">
      <c r="AG1309" s="7"/>
    </row>
    <row r="1310" spans="33:33" x14ac:dyDescent="0.2">
      <c r="AG1310" s="7"/>
    </row>
    <row r="1311" spans="33:33" x14ac:dyDescent="0.2">
      <c r="AG1311" s="7"/>
    </row>
    <row r="1312" spans="33:33" x14ac:dyDescent="0.2">
      <c r="AG1312" s="7"/>
    </row>
    <row r="1313" spans="33:33" x14ac:dyDescent="0.2">
      <c r="AG1313" s="7"/>
    </row>
    <row r="1314" spans="33:33" x14ac:dyDescent="0.2">
      <c r="AG1314" s="7"/>
    </row>
    <row r="1315" spans="33:33" x14ac:dyDescent="0.2">
      <c r="AG1315" s="7"/>
    </row>
    <row r="1316" spans="33:33" x14ac:dyDescent="0.2">
      <c r="AG1316" s="7"/>
    </row>
    <row r="1317" spans="33:33" x14ac:dyDescent="0.2">
      <c r="AG1317" s="7"/>
    </row>
    <row r="1318" spans="33:33" x14ac:dyDescent="0.2">
      <c r="AG1318" s="7"/>
    </row>
    <row r="1319" spans="33:33" x14ac:dyDescent="0.2">
      <c r="AG1319" s="7"/>
    </row>
    <row r="1320" spans="33:33" x14ac:dyDescent="0.2">
      <c r="AG1320" s="7"/>
    </row>
    <row r="1321" spans="33:33" x14ac:dyDescent="0.2">
      <c r="AG1321" s="7"/>
    </row>
    <row r="1322" spans="33:33" x14ac:dyDescent="0.2">
      <c r="AG1322" s="7"/>
    </row>
    <row r="1323" spans="33:33" x14ac:dyDescent="0.2">
      <c r="AG1323" s="7"/>
    </row>
    <row r="1324" spans="33:33" x14ac:dyDescent="0.2">
      <c r="AG1324" s="7"/>
    </row>
    <row r="1325" spans="33:33" x14ac:dyDescent="0.2">
      <c r="AG1325" s="7"/>
    </row>
    <row r="1326" spans="33:33" x14ac:dyDescent="0.2">
      <c r="AG1326" s="7"/>
    </row>
    <row r="1327" spans="33:33" x14ac:dyDescent="0.2">
      <c r="AG1327" s="7"/>
    </row>
    <row r="1328" spans="33:33" x14ac:dyDescent="0.2">
      <c r="AG1328" s="7"/>
    </row>
    <row r="1329" spans="33:33" x14ac:dyDescent="0.2">
      <c r="AG1329" s="7"/>
    </row>
    <row r="1330" spans="33:33" x14ac:dyDescent="0.2">
      <c r="AG1330" s="7"/>
    </row>
    <row r="1331" spans="33:33" x14ac:dyDescent="0.2">
      <c r="AG1331" s="7"/>
    </row>
    <row r="1332" spans="33:33" x14ac:dyDescent="0.2">
      <c r="AG1332" s="7"/>
    </row>
    <row r="1333" spans="33:33" x14ac:dyDescent="0.2">
      <c r="AG1333" s="7"/>
    </row>
    <row r="1334" spans="33:33" x14ac:dyDescent="0.2">
      <c r="AG1334" s="7"/>
    </row>
    <row r="1335" spans="33:33" x14ac:dyDescent="0.2">
      <c r="AG1335" s="7"/>
    </row>
    <row r="1336" spans="33:33" x14ac:dyDescent="0.2">
      <c r="AG1336" s="7"/>
    </row>
    <row r="1337" spans="33:33" x14ac:dyDescent="0.2">
      <c r="AG1337" s="7"/>
    </row>
    <row r="1338" spans="33:33" x14ac:dyDescent="0.2">
      <c r="AG1338" s="7"/>
    </row>
    <row r="1339" spans="33:33" x14ac:dyDescent="0.2">
      <c r="AG1339" s="7"/>
    </row>
    <row r="1340" spans="33:33" x14ac:dyDescent="0.2">
      <c r="AG1340" s="7"/>
    </row>
    <row r="1341" spans="33:33" x14ac:dyDescent="0.2">
      <c r="AG1341" s="7"/>
    </row>
    <row r="1342" spans="33:33" x14ac:dyDescent="0.2">
      <c r="AG1342" s="7"/>
    </row>
    <row r="1343" spans="33:33" x14ac:dyDescent="0.2">
      <c r="AG1343" s="7"/>
    </row>
    <row r="1344" spans="33:33" x14ac:dyDescent="0.2">
      <c r="AG1344" s="7"/>
    </row>
    <row r="1345" spans="33:33" x14ac:dyDescent="0.2">
      <c r="AG1345" s="7"/>
    </row>
    <row r="1346" spans="33:33" x14ac:dyDescent="0.2">
      <c r="AG1346" s="7"/>
    </row>
    <row r="1347" spans="33:33" x14ac:dyDescent="0.2">
      <c r="AG1347" s="7"/>
    </row>
    <row r="1348" spans="33:33" x14ac:dyDescent="0.2">
      <c r="AG1348" s="7"/>
    </row>
    <row r="1349" spans="33:33" x14ac:dyDescent="0.2">
      <c r="AG1349" s="7"/>
    </row>
    <row r="1350" spans="33:33" x14ac:dyDescent="0.2">
      <c r="AG1350" s="7"/>
    </row>
    <row r="1351" spans="33:33" x14ac:dyDescent="0.2">
      <c r="AG1351" s="7"/>
    </row>
    <row r="1352" spans="33:33" x14ac:dyDescent="0.2">
      <c r="AG1352" s="7"/>
    </row>
    <row r="1353" spans="33:33" x14ac:dyDescent="0.2">
      <c r="AG1353" s="7"/>
    </row>
    <row r="1354" spans="33:33" x14ac:dyDescent="0.2">
      <c r="AG1354" s="7"/>
    </row>
    <row r="1355" spans="33:33" x14ac:dyDescent="0.2">
      <c r="AG1355" s="7"/>
    </row>
    <row r="1356" spans="33:33" x14ac:dyDescent="0.2">
      <c r="AG1356" s="7"/>
    </row>
    <row r="1357" spans="33:33" x14ac:dyDescent="0.2">
      <c r="AG1357" s="7"/>
    </row>
    <row r="1358" spans="33:33" x14ac:dyDescent="0.2">
      <c r="AG1358" s="7"/>
    </row>
    <row r="1359" spans="33:33" x14ac:dyDescent="0.2">
      <c r="AG1359" s="7"/>
    </row>
    <row r="1360" spans="33:33" x14ac:dyDescent="0.2">
      <c r="AG1360" s="7"/>
    </row>
    <row r="1361" spans="33:33" x14ac:dyDescent="0.2">
      <c r="AG1361" s="7"/>
    </row>
    <row r="1362" spans="33:33" x14ac:dyDescent="0.2">
      <c r="AG1362" s="7"/>
    </row>
    <row r="1363" spans="33:33" x14ac:dyDescent="0.2">
      <c r="AG1363" s="7"/>
    </row>
    <row r="1364" spans="33:33" x14ac:dyDescent="0.2">
      <c r="AG1364" s="7"/>
    </row>
    <row r="1365" spans="33:33" x14ac:dyDescent="0.2">
      <c r="AG1365" s="7"/>
    </row>
    <row r="1366" spans="33:33" x14ac:dyDescent="0.2">
      <c r="AG1366" s="7"/>
    </row>
    <row r="1367" spans="33:33" x14ac:dyDescent="0.2">
      <c r="AG1367" s="7"/>
    </row>
    <row r="1368" spans="33:33" x14ac:dyDescent="0.2">
      <c r="AG1368" s="7"/>
    </row>
    <row r="1369" spans="33:33" x14ac:dyDescent="0.2">
      <c r="AG1369" s="7"/>
    </row>
    <row r="1370" spans="33:33" x14ac:dyDescent="0.2">
      <c r="AG1370" s="7"/>
    </row>
    <row r="1371" spans="33:33" x14ac:dyDescent="0.2">
      <c r="AG1371" s="7"/>
    </row>
    <row r="1372" spans="33:33" x14ac:dyDescent="0.2">
      <c r="AG1372" s="7"/>
    </row>
    <row r="1373" spans="33:33" x14ac:dyDescent="0.2">
      <c r="AG1373" s="7"/>
    </row>
    <row r="1374" spans="33:33" x14ac:dyDescent="0.2">
      <c r="AG1374" s="7"/>
    </row>
    <row r="1375" spans="33:33" x14ac:dyDescent="0.2">
      <c r="AG1375" s="7"/>
    </row>
    <row r="1376" spans="33:33" x14ac:dyDescent="0.2">
      <c r="AG1376" s="7"/>
    </row>
    <row r="1377" spans="33:33" x14ac:dyDescent="0.2">
      <c r="AG1377" s="7"/>
    </row>
    <row r="1378" spans="33:33" x14ac:dyDescent="0.2">
      <c r="AG1378" s="7"/>
    </row>
    <row r="1379" spans="33:33" x14ac:dyDescent="0.2">
      <c r="AG1379" s="7"/>
    </row>
    <row r="1380" spans="33:33" x14ac:dyDescent="0.2">
      <c r="AG1380" s="7"/>
    </row>
    <row r="1381" spans="33:33" x14ac:dyDescent="0.2">
      <c r="AG1381" s="7"/>
    </row>
    <row r="1382" spans="33:33" x14ac:dyDescent="0.2">
      <c r="AG1382" s="7"/>
    </row>
    <row r="1383" spans="33:33" x14ac:dyDescent="0.2">
      <c r="AG1383" s="7"/>
    </row>
    <row r="1384" spans="33:33" x14ac:dyDescent="0.2">
      <c r="AG1384" s="7"/>
    </row>
    <row r="1385" spans="33:33" x14ac:dyDescent="0.2">
      <c r="AG1385" s="7"/>
    </row>
    <row r="1386" spans="33:33" x14ac:dyDescent="0.2">
      <c r="AG1386" s="7"/>
    </row>
    <row r="1387" spans="33:33" x14ac:dyDescent="0.2">
      <c r="AG1387" s="7"/>
    </row>
    <row r="1388" spans="33:33" x14ac:dyDescent="0.2">
      <c r="AG1388" s="7"/>
    </row>
    <row r="1389" spans="33:33" x14ac:dyDescent="0.2">
      <c r="AG1389" s="7"/>
    </row>
    <row r="1390" spans="33:33" x14ac:dyDescent="0.2">
      <c r="AG1390" s="7"/>
    </row>
    <row r="1391" spans="33:33" x14ac:dyDescent="0.2">
      <c r="AG1391" s="7"/>
    </row>
    <row r="1392" spans="33:33" x14ac:dyDescent="0.2">
      <c r="AG1392" s="7"/>
    </row>
    <row r="1393" spans="33:33" x14ac:dyDescent="0.2">
      <c r="AG1393" s="7"/>
    </row>
    <row r="1394" spans="33:33" x14ac:dyDescent="0.2">
      <c r="AG1394" s="7"/>
    </row>
    <row r="1395" spans="33:33" x14ac:dyDescent="0.2">
      <c r="AG1395" s="7"/>
    </row>
    <row r="1396" spans="33:33" x14ac:dyDescent="0.2">
      <c r="AG1396" s="7"/>
    </row>
    <row r="1397" spans="33:33" x14ac:dyDescent="0.2">
      <c r="AG1397" s="7"/>
    </row>
    <row r="1398" spans="33:33" x14ac:dyDescent="0.2">
      <c r="AG1398" s="7"/>
    </row>
    <row r="1399" spans="33:33" x14ac:dyDescent="0.2">
      <c r="AG1399" s="7"/>
    </row>
    <row r="1400" spans="33:33" x14ac:dyDescent="0.2">
      <c r="AG1400" s="7"/>
    </row>
    <row r="1401" spans="33:33" x14ac:dyDescent="0.2">
      <c r="AG1401" s="7"/>
    </row>
    <row r="1402" spans="33:33" x14ac:dyDescent="0.2">
      <c r="AG1402" s="7"/>
    </row>
    <row r="1403" spans="33:33" x14ac:dyDescent="0.2">
      <c r="AG1403" s="7"/>
    </row>
    <row r="1404" spans="33:33" x14ac:dyDescent="0.2">
      <c r="AG1404" s="7"/>
    </row>
    <row r="1405" spans="33:33" x14ac:dyDescent="0.2">
      <c r="AG1405" s="7"/>
    </row>
    <row r="1406" spans="33:33" x14ac:dyDescent="0.2">
      <c r="AG1406" s="7"/>
    </row>
    <row r="1407" spans="33:33" x14ac:dyDescent="0.2">
      <c r="AG1407" s="7"/>
    </row>
    <row r="1408" spans="33:33" x14ac:dyDescent="0.2">
      <c r="AG1408" s="7"/>
    </row>
    <row r="1409" spans="33:33" x14ac:dyDescent="0.2">
      <c r="AG1409" s="7"/>
    </row>
    <row r="1410" spans="33:33" x14ac:dyDescent="0.2">
      <c r="AG1410" s="7"/>
    </row>
    <row r="1411" spans="33:33" x14ac:dyDescent="0.2">
      <c r="AG1411" s="7"/>
    </row>
    <row r="1412" spans="33:33" x14ac:dyDescent="0.2">
      <c r="AG1412" s="7"/>
    </row>
    <row r="1413" spans="33:33" x14ac:dyDescent="0.2">
      <c r="AG1413" s="7"/>
    </row>
    <row r="1414" spans="33:33" x14ac:dyDescent="0.2">
      <c r="AG1414" s="7"/>
    </row>
    <row r="1415" spans="33:33" x14ac:dyDescent="0.2">
      <c r="AG1415" s="7"/>
    </row>
    <row r="1416" spans="33:33" x14ac:dyDescent="0.2">
      <c r="AG1416" s="7"/>
    </row>
    <row r="1417" spans="33:33" x14ac:dyDescent="0.2">
      <c r="AG1417" s="7"/>
    </row>
    <row r="1418" spans="33:33" x14ac:dyDescent="0.2">
      <c r="AG1418" s="7"/>
    </row>
    <row r="1419" spans="33:33" x14ac:dyDescent="0.2">
      <c r="AG1419" s="7"/>
    </row>
    <row r="1420" spans="33:33" x14ac:dyDescent="0.2">
      <c r="AG1420" s="7"/>
    </row>
    <row r="1421" spans="33:33" x14ac:dyDescent="0.2">
      <c r="AG1421" s="7"/>
    </row>
    <row r="1422" spans="33:33" x14ac:dyDescent="0.2">
      <c r="AG1422" s="7"/>
    </row>
    <row r="1423" spans="33:33" x14ac:dyDescent="0.2">
      <c r="AG1423" s="7"/>
    </row>
    <row r="1424" spans="33:33" x14ac:dyDescent="0.2">
      <c r="AG1424" s="7"/>
    </row>
    <row r="1425" spans="33:33" x14ac:dyDescent="0.2">
      <c r="AG1425" s="7"/>
    </row>
    <row r="1426" spans="33:33" x14ac:dyDescent="0.2">
      <c r="AG1426" s="7"/>
    </row>
    <row r="1427" spans="33:33" x14ac:dyDescent="0.2">
      <c r="AG1427" s="7"/>
    </row>
    <row r="1428" spans="33:33" x14ac:dyDescent="0.2">
      <c r="AG1428" s="7"/>
    </row>
    <row r="1429" spans="33:33" x14ac:dyDescent="0.2">
      <c r="AG1429" s="7"/>
    </row>
    <row r="1430" spans="33:33" x14ac:dyDescent="0.2">
      <c r="AG1430" s="7"/>
    </row>
    <row r="1431" spans="33:33" x14ac:dyDescent="0.2">
      <c r="AG1431" s="7"/>
    </row>
    <row r="1432" spans="33:33" x14ac:dyDescent="0.2">
      <c r="AG1432" s="7"/>
    </row>
    <row r="1433" spans="33:33" x14ac:dyDescent="0.2">
      <c r="AG1433" s="7"/>
    </row>
    <row r="1434" spans="33:33" x14ac:dyDescent="0.2">
      <c r="AG1434" s="7"/>
    </row>
    <row r="1435" spans="33:33" x14ac:dyDescent="0.2">
      <c r="AG1435" s="7"/>
    </row>
    <row r="1436" spans="33:33" x14ac:dyDescent="0.2">
      <c r="AG1436" s="7"/>
    </row>
    <row r="1437" spans="33:33" x14ac:dyDescent="0.2">
      <c r="AG1437" s="7"/>
    </row>
    <row r="1438" spans="33:33" x14ac:dyDescent="0.2">
      <c r="AG1438" s="7"/>
    </row>
    <row r="1439" spans="33:33" x14ac:dyDescent="0.2">
      <c r="AG1439" s="7"/>
    </row>
    <row r="1440" spans="33:33" x14ac:dyDescent="0.2">
      <c r="AG1440" s="7"/>
    </row>
    <row r="1441" spans="33:33" x14ac:dyDescent="0.2">
      <c r="AG1441" s="7"/>
    </row>
    <row r="1442" spans="33:33" x14ac:dyDescent="0.2">
      <c r="AG1442" s="7"/>
    </row>
    <row r="1443" spans="33:33" x14ac:dyDescent="0.2">
      <c r="AG1443" s="7"/>
    </row>
    <row r="1444" spans="33:33" x14ac:dyDescent="0.2">
      <c r="AG1444" s="7"/>
    </row>
    <row r="1445" spans="33:33" x14ac:dyDescent="0.2">
      <c r="AG1445" s="7"/>
    </row>
    <row r="1446" spans="33:33" x14ac:dyDescent="0.2">
      <c r="AG1446" s="7"/>
    </row>
    <row r="1447" spans="33:33" x14ac:dyDescent="0.2">
      <c r="AG1447" s="7"/>
    </row>
    <row r="1448" spans="33:33" x14ac:dyDescent="0.2">
      <c r="AG1448" s="7"/>
    </row>
    <row r="1449" spans="33:33" x14ac:dyDescent="0.2">
      <c r="AG1449" s="7"/>
    </row>
    <row r="1450" spans="33:33" x14ac:dyDescent="0.2">
      <c r="AG1450" s="7"/>
    </row>
    <row r="1451" spans="33:33" x14ac:dyDescent="0.2">
      <c r="AG1451" s="7"/>
    </row>
    <row r="1452" spans="33:33" x14ac:dyDescent="0.2">
      <c r="AG1452" s="7"/>
    </row>
    <row r="1453" spans="33:33" x14ac:dyDescent="0.2">
      <c r="AG1453" s="7"/>
    </row>
    <row r="1454" spans="33:33" x14ac:dyDescent="0.2">
      <c r="AG1454" s="7"/>
    </row>
    <row r="1455" spans="33:33" x14ac:dyDescent="0.2">
      <c r="AG1455" s="7"/>
    </row>
    <row r="1456" spans="33:33" x14ac:dyDescent="0.2">
      <c r="AG1456" s="7"/>
    </row>
    <row r="1457" spans="33:33" x14ac:dyDescent="0.2">
      <c r="AG1457" s="7"/>
    </row>
    <row r="1458" spans="33:33" x14ac:dyDescent="0.2">
      <c r="AG1458" s="7"/>
    </row>
    <row r="1459" spans="33:33" x14ac:dyDescent="0.2">
      <c r="AG1459" s="7"/>
    </row>
    <row r="1460" spans="33:33" x14ac:dyDescent="0.2">
      <c r="AG1460" s="7"/>
    </row>
    <row r="1461" spans="33:33" x14ac:dyDescent="0.2">
      <c r="AG1461" s="7"/>
    </row>
    <row r="1462" spans="33:33" x14ac:dyDescent="0.2">
      <c r="AG1462" s="7"/>
    </row>
    <row r="1463" spans="33:33" x14ac:dyDescent="0.2">
      <c r="AG1463" s="7"/>
    </row>
    <row r="1464" spans="33:33" x14ac:dyDescent="0.2">
      <c r="AG1464" s="7"/>
    </row>
    <row r="1465" spans="33:33" x14ac:dyDescent="0.2">
      <c r="AG1465" s="7"/>
    </row>
    <row r="1466" spans="33:33" x14ac:dyDescent="0.2">
      <c r="AG1466" s="7"/>
    </row>
    <row r="1467" spans="33:33" x14ac:dyDescent="0.2">
      <c r="AG1467" s="7"/>
    </row>
    <row r="1468" spans="33:33" x14ac:dyDescent="0.2">
      <c r="AG1468" s="7"/>
    </row>
    <row r="1469" spans="33:33" x14ac:dyDescent="0.2">
      <c r="AG1469" s="7"/>
    </row>
    <row r="1470" spans="33:33" x14ac:dyDescent="0.2">
      <c r="AG1470" s="7"/>
    </row>
    <row r="1471" spans="33:33" x14ac:dyDescent="0.2">
      <c r="AG1471" s="7"/>
    </row>
    <row r="1472" spans="33:33" x14ac:dyDescent="0.2">
      <c r="AG1472" s="7"/>
    </row>
    <row r="1473" spans="33:33" x14ac:dyDescent="0.2">
      <c r="AG1473" s="7"/>
    </row>
    <row r="1474" spans="33:33" x14ac:dyDescent="0.2">
      <c r="AG1474" s="7"/>
    </row>
    <row r="1475" spans="33:33" x14ac:dyDescent="0.2">
      <c r="AG1475" s="7"/>
    </row>
    <row r="1476" spans="33:33" x14ac:dyDescent="0.2">
      <c r="AG1476" s="7"/>
    </row>
    <row r="1477" spans="33:33" x14ac:dyDescent="0.2">
      <c r="AG1477" s="7"/>
    </row>
    <row r="1478" spans="33:33" x14ac:dyDescent="0.2">
      <c r="AG1478" s="7"/>
    </row>
    <row r="1479" spans="33:33" x14ac:dyDescent="0.2">
      <c r="AG1479" s="7"/>
    </row>
    <row r="1480" spans="33:33" x14ac:dyDescent="0.2">
      <c r="AG1480" s="7"/>
    </row>
    <row r="1481" spans="33:33" x14ac:dyDescent="0.2">
      <c r="AG1481" s="7"/>
    </row>
    <row r="1482" spans="33:33" x14ac:dyDescent="0.2">
      <c r="AG1482" s="7"/>
    </row>
    <row r="1483" spans="33:33" x14ac:dyDescent="0.2">
      <c r="AG1483" s="7"/>
    </row>
    <row r="1484" spans="33:33" x14ac:dyDescent="0.2">
      <c r="AG1484" s="7"/>
    </row>
    <row r="1485" spans="33:33" x14ac:dyDescent="0.2">
      <c r="AG1485" s="7"/>
    </row>
    <row r="1486" spans="33:33" x14ac:dyDescent="0.2">
      <c r="AG1486" s="7"/>
    </row>
    <row r="1487" spans="33:33" x14ac:dyDescent="0.2">
      <c r="AG1487" s="7"/>
    </row>
    <row r="1488" spans="33:33" x14ac:dyDescent="0.2">
      <c r="AG1488" s="7"/>
    </row>
    <row r="1489" spans="33:33" x14ac:dyDescent="0.2">
      <c r="AG1489" s="7"/>
    </row>
    <row r="1490" spans="33:33" x14ac:dyDescent="0.2">
      <c r="AG1490" s="7"/>
    </row>
    <row r="1491" spans="33:33" x14ac:dyDescent="0.2">
      <c r="AG1491" s="7"/>
    </row>
    <row r="1492" spans="33:33" x14ac:dyDescent="0.2">
      <c r="AG1492" s="7"/>
    </row>
    <row r="1493" spans="33:33" x14ac:dyDescent="0.2">
      <c r="AG1493" s="7"/>
    </row>
    <row r="1494" spans="33:33" x14ac:dyDescent="0.2">
      <c r="AG1494" s="7"/>
    </row>
    <row r="1495" spans="33:33" x14ac:dyDescent="0.2">
      <c r="AG1495" s="7"/>
    </row>
    <row r="1496" spans="33:33" x14ac:dyDescent="0.2">
      <c r="AG1496" s="7"/>
    </row>
    <row r="1497" spans="33:33" x14ac:dyDescent="0.2">
      <c r="AG1497" s="7"/>
    </row>
    <row r="1498" spans="33:33" x14ac:dyDescent="0.2">
      <c r="AG1498" s="7"/>
    </row>
    <row r="1499" spans="33:33" x14ac:dyDescent="0.2">
      <c r="AG1499" s="7"/>
    </row>
    <row r="1500" spans="33:33" x14ac:dyDescent="0.2">
      <c r="AG1500" s="7"/>
    </row>
    <row r="1501" spans="33:33" x14ac:dyDescent="0.2">
      <c r="AG1501" s="7"/>
    </row>
    <row r="1502" spans="33:33" x14ac:dyDescent="0.2">
      <c r="AG1502" s="7"/>
    </row>
    <row r="1503" spans="33:33" x14ac:dyDescent="0.2">
      <c r="AG1503" s="7"/>
    </row>
    <row r="1504" spans="33:33" x14ac:dyDescent="0.2">
      <c r="AG1504" s="7"/>
    </row>
    <row r="1505" spans="33:33" x14ac:dyDescent="0.2">
      <c r="AG1505" s="7"/>
    </row>
    <row r="1506" spans="33:33" x14ac:dyDescent="0.2">
      <c r="AG1506" s="7"/>
    </row>
    <row r="1507" spans="33:33" x14ac:dyDescent="0.2">
      <c r="AG1507" s="7"/>
    </row>
    <row r="1508" spans="33:33" x14ac:dyDescent="0.2">
      <c r="AG1508" s="7"/>
    </row>
    <row r="1509" spans="33:33" x14ac:dyDescent="0.2">
      <c r="AG1509" s="7"/>
    </row>
    <row r="1510" spans="33:33" x14ac:dyDescent="0.2">
      <c r="AG1510" s="7"/>
    </row>
    <row r="1511" spans="33:33" x14ac:dyDescent="0.2">
      <c r="AG1511" s="7"/>
    </row>
    <row r="1512" spans="33:33" x14ac:dyDescent="0.2">
      <c r="AG1512" s="7"/>
    </row>
    <row r="1513" spans="33:33" x14ac:dyDescent="0.2">
      <c r="AG1513" s="7"/>
    </row>
    <row r="1514" spans="33:33" x14ac:dyDescent="0.2">
      <c r="AG1514" s="7"/>
    </row>
    <row r="1515" spans="33:33" x14ac:dyDescent="0.2">
      <c r="AG1515" s="7"/>
    </row>
    <row r="1516" spans="33:33" x14ac:dyDescent="0.2">
      <c r="AG1516" s="7"/>
    </row>
    <row r="1517" spans="33:33" x14ac:dyDescent="0.2">
      <c r="AG1517" s="7"/>
    </row>
    <row r="1518" spans="33:33" x14ac:dyDescent="0.2">
      <c r="AG1518" s="7"/>
    </row>
    <row r="1519" spans="33:33" x14ac:dyDescent="0.2">
      <c r="AG1519" s="7"/>
    </row>
    <row r="1520" spans="33:33" x14ac:dyDescent="0.2">
      <c r="AG1520" s="7"/>
    </row>
    <row r="1521" spans="33:33" x14ac:dyDescent="0.2">
      <c r="AG1521" s="7"/>
    </row>
    <row r="1522" spans="33:33" x14ac:dyDescent="0.2">
      <c r="AG1522" s="7"/>
    </row>
    <row r="1523" spans="33:33" x14ac:dyDescent="0.2">
      <c r="AG1523" s="7"/>
    </row>
    <row r="1524" spans="33:33" x14ac:dyDescent="0.2">
      <c r="AG1524" s="7"/>
    </row>
    <row r="1525" spans="33:33" x14ac:dyDescent="0.2">
      <c r="AG1525" s="7"/>
    </row>
    <row r="1526" spans="33:33" x14ac:dyDescent="0.2">
      <c r="AG1526" s="7"/>
    </row>
    <row r="1527" spans="33:33" x14ac:dyDescent="0.2">
      <c r="AG1527" s="7"/>
    </row>
    <row r="1528" spans="33:33" x14ac:dyDescent="0.2">
      <c r="AG1528" s="7"/>
    </row>
    <row r="1529" spans="33:33" x14ac:dyDescent="0.2">
      <c r="AG1529" s="7"/>
    </row>
    <row r="1530" spans="33:33" x14ac:dyDescent="0.2">
      <c r="AG1530" s="7"/>
    </row>
    <row r="1531" spans="33:33" x14ac:dyDescent="0.2">
      <c r="AG1531" s="7"/>
    </row>
    <row r="1532" spans="33:33" x14ac:dyDescent="0.2">
      <c r="AG1532" s="7"/>
    </row>
    <row r="1533" spans="33:33" x14ac:dyDescent="0.2">
      <c r="AG1533" s="7"/>
    </row>
    <row r="1534" spans="33:33" x14ac:dyDescent="0.2">
      <c r="AG1534" s="7"/>
    </row>
    <row r="1535" spans="33:33" x14ac:dyDescent="0.2">
      <c r="AG1535" s="7"/>
    </row>
    <row r="1536" spans="33:33" x14ac:dyDescent="0.2">
      <c r="AG1536" s="7"/>
    </row>
    <row r="1537" spans="33:33" x14ac:dyDescent="0.2">
      <c r="AG1537" s="7"/>
    </row>
    <row r="1538" spans="33:33" x14ac:dyDescent="0.2">
      <c r="AG1538" s="7"/>
    </row>
    <row r="1539" spans="33:33" x14ac:dyDescent="0.2">
      <c r="AG1539" s="7"/>
    </row>
    <row r="1540" spans="33:33" x14ac:dyDescent="0.2">
      <c r="AG1540" s="7"/>
    </row>
    <row r="1541" spans="33:33" x14ac:dyDescent="0.2">
      <c r="AG1541" s="7"/>
    </row>
    <row r="1542" spans="33:33" x14ac:dyDescent="0.2">
      <c r="AG1542" s="7"/>
    </row>
    <row r="1543" spans="33:33" x14ac:dyDescent="0.2">
      <c r="AG1543" s="7"/>
    </row>
    <row r="1544" spans="33:33" x14ac:dyDescent="0.2">
      <c r="AG1544" s="7"/>
    </row>
    <row r="1545" spans="33:33" x14ac:dyDescent="0.2">
      <c r="AG1545" s="7"/>
    </row>
    <row r="1546" spans="33:33" x14ac:dyDescent="0.2">
      <c r="AG1546" s="7"/>
    </row>
    <row r="1547" spans="33:33" x14ac:dyDescent="0.2">
      <c r="AG1547" s="7"/>
    </row>
    <row r="1548" spans="33:33" x14ac:dyDescent="0.2">
      <c r="AG1548" s="7"/>
    </row>
    <row r="1549" spans="33:33" x14ac:dyDescent="0.2">
      <c r="AG1549" s="7"/>
    </row>
    <row r="1550" spans="33:33" x14ac:dyDescent="0.2">
      <c r="AG1550" s="7"/>
    </row>
    <row r="1551" spans="33:33" x14ac:dyDescent="0.2">
      <c r="AG1551" s="7"/>
    </row>
    <row r="1552" spans="33:33" x14ac:dyDescent="0.2">
      <c r="AG1552" s="7"/>
    </row>
    <row r="1553" spans="33:33" x14ac:dyDescent="0.2">
      <c r="AG1553" s="7"/>
    </row>
    <row r="1554" spans="33:33" x14ac:dyDescent="0.2">
      <c r="AG1554" s="7"/>
    </row>
    <row r="1555" spans="33:33" x14ac:dyDescent="0.2">
      <c r="AG1555" s="7"/>
    </row>
    <row r="1556" spans="33:33" x14ac:dyDescent="0.2">
      <c r="AG1556" s="7"/>
    </row>
    <row r="1557" spans="33:33" x14ac:dyDescent="0.2">
      <c r="AG1557" s="7"/>
    </row>
    <row r="1558" spans="33:33" x14ac:dyDescent="0.2">
      <c r="AG1558" s="7"/>
    </row>
    <row r="1559" spans="33:33" x14ac:dyDescent="0.2">
      <c r="AG1559" s="7"/>
    </row>
    <row r="1560" spans="33:33" x14ac:dyDescent="0.2">
      <c r="AG1560" s="7"/>
    </row>
    <row r="1561" spans="33:33" x14ac:dyDescent="0.2">
      <c r="AG1561" s="7"/>
    </row>
    <row r="1562" spans="33:33" x14ac:dyDescent="0.2">
      <c r="AG1562" s="7"/>
    </row>
    <row r="1563" spans="33:33" x14ac:dyDescent="0.2">
      <c r="AG1563" s="7"/>
    </row>
    <row r="1564" spans="33:33" x14ac:dyDescent="0.2">
      <c r="AG1564" s="7"/>
    </row>
    <row r="1565" spans="33:33" x14ac:dyDescent="0.2">
      <c r="AG1565" s="7"/>
    </row>
    <row r="1566" spans="33:33" x14ac:dyDescent="0.2">
      <c r="AG1566" s="7"/>
    </row>
    <row r="1567" spans="33:33" x14ac:dyDescent="0.2">
      <c r="AG1567" s="7"/>
    </row>
    <row r="1568" spans="33:33" x14ac:dyDescent="0.2">
      <c r="AG1568" s="7"/>
    </row>
    <row r="1569" spans="33:33" x14ac:dyDescent="0.2">
      <c r="AG1569" s="7"/>
    </row>
    <row r="1570" spans="33:33" x14ac:dyDescent="0.2">
      <c r="AG1570" s="7"/>
    </row>
    <row r="1571" spans="33:33" x14ac:dyDescent="0.2">
      <c r="AG1571" s="7"/>
    </row>
    <row r="1572" spans="33:33" x14ac:dyDescent="0.2">
      <c r="AG1572" s="7"/>
    </row>
    <row r="1573" spans="33:33" x14ac:dyDescent="0.2">
      <c r="AG1573" s="7"/>
    </row>
    <row r="1574" spans="33:33" x14ac:dyDescent="0.2">
      <c r="AG1574" s="7"/>
    </row>
    <row r="1575" spans="33:33" x14ac:dyDescent="0.2">
      <c r="AG1575" s="7"/>
    </row>
    <row r="1576" spans="33:33" x14ac:dyDescent="0.2">
      <c r="AG1576" s="7"/>
    </row>
    <row r="1577" spans="33:33" x14ac:dyDescent="0.2">
      <c r="AG1577" s="7"/>
    </row>
    <row r="1578" spans="33:33" x14ac:dyDescent="0.2">
      <c r="AG1578" s="7"/>
    </row>
    <row r="1579" spans="33:33" x14ac:dyDescent="0.2">
      <c r="AG1579" s="7"/>
    </row>
    <row r="1580" spans="33:33" x14ac:dyDescent="0.2">
      <c r="AG1580" s="7"/>
    </row>
    <row r="1581" spans="33:33" x14ac:dyDescent="0.2">
      <c r="AG1581" s="7"/>
    </row>
    <row r="1582" spans="33:33" x14ac:dyDescent="0.2">
      <c r="AG1582" s="7"/>
    </row>
    <row r="1583" spans="33:33" x14ac:dyDescent="0.2">
      <c r="AG1583" s="7"/>
    </row>
    <row r="1584" spans="33:33" x14ac:dyDescent="0.2">
      <c r="AG1584" s="7"/>
    </row>
    <row r="1585" spans="33:33" x14ac:dyDescent="0.2">
      <c r="AG1585" s="7"/>
    </row>
    <row r="1586" spans="33:33" x14ac:dyDescent="0.2">
      <c r="AG1586" s="7"/>
    </row>
    <row r="1587" spans="33:33" x14ac:dyDescent="0.2">
      <c r="AG1587" s="7"/>
    </row>
    <row r="1588" spans="33:33" x14ac:dyDescent="0.2">
      <c r="AG1588" s="7"/>
    </row>
    <row r="1589" spans="33:33" x14ac:dyDescent="0.2">
      <c r="AG1589" s="7"/>
    </row>
    <row r="1590" spans="33:33" x14ac:dyDescent="0.2">
      <c r="AG1590" s="7"/>
    </row>
    <row r="1591" spans="33:33" x14ac:dyDescent="0.2">
      <c r="AG1591" s="7"/>
    </row>
    <row r="1592" spans="33:33" x14ac:dyDescent="0.2">
      <c r="AG1592" s="7"/>
    </row>
    <row r="1593" spans="33:33" x14ac:dyDescent="0.2">
      <c r="AG1593" s="7"/>
    </row>
    <row r="1594" spans="33:33" x14ac:dyDescent="0.2">
      <c r="AG1594" s="7"/>
    </row>
    <row r="1595" spans="33:33" x14ac:dyDescent="0.2">
      <c r="AG1595" s="7"/>
    </row>
    <row r="1596" spans="33:33" x14ac:dyDescent="0.2">
      <c r="AG1596" s="7"/>
    </row>
    <row r="1597" spans="33:33" x14ac:dyDescent="0.2">
      <c r="AG1597" s="7"/>
    </row>
    <row r="1598" spans="33:33" x14ac:dyDescent="0.2">
      <c r="AG1598" s="7"/>
    </row>
    <row r="1599" spans="33:33" x14ac:dyDescent="0.2">
      <c r="AG1599" s="7"/>
    </row>
    <row r="1600" spans="33:33" x14ac:dyDescent="0.2">
      <c r="AG1600" s="7"/>
    </row>
    <row r="1601" spans="33:33" x14ac:dyDescent="0.2">
      <c r="AG1601" s="7"/>
    </row>
    <row r="1602" spans="33:33" x14ac:dyDescent="0.2">
      <c r="AG1602" s="7"/>
    </row>
    <row r="1603" spans="33:33" x14ac:dyDescent="0.2">
      <c r="AG1603" s="7"/>
    </row>
    <row r="1604" spans="33:33" x14ac:dyDescent="0.2">
      <c r="AG1604" s="7"/>
    </row>
    <row r="1605" spans="33:33" x14ac:dyDescent="0.2">
      <c r="AG1605" s="7"/>
    </row>
    <row r="1606" spans="33:33" x14ac:dyDescent="0.2">
      <c r="AG1606" s="7"/>
    </row>
    <row r="1607" spans="33:33" x14ac:dyDescent="0.2">
      <c r="AG1607" s="7"/>
    </row>
    <row r="1608" spans="33:33" x14ac:dyDescent="0.2">
      <c r="AG1608" s="7"/>
    </row>
    <row r="1609" spans="33:33" x14ac:dyDescent="0.2">
      <c r="AG1609" s="7"/>
    </row>
    <row r="1610" spans="33:33" x14ac:dyDescent="0.2">
      <c r="AG1610" s="7"/>
    </row>
    <row r="1611" spans="33:33" x14ac:dyDescent="0.2">
      <c r="AG1611" s="7"/>
    </row>
    <row r="1612" spans="33:33" x14ac:dyDescent="0.2">
      <c r="AG1612" s="7"/>
    </row>
    <row r="1613" spans="33:33" x14ac:dyDescent="0.2">
      <c r="AG1613" s="7"/>
    </row>
    <row r="1614" spans="33:33" x14ac:dyDescent="0.2">
      <c r="AG1614" s="7"/>
    </row>
    <row r="1615" spans="33:33" x14ac:dyDescent="0.2">
      <c r="AG1615" s="7"/>
    </row>
    <row r="1616" spans="33:33" x14ac:dyDescent="0.2">
      <c r="AG1616" s="7"/>
    </row>
    <row r="1617" spans="33:33" x14ac:dyDescent="0.2">
      <c r="AG1617" s="7"/>
    </row>
    <row r="1618" spans="33:33" x14ac:dyDescent="0.2">
      <c r="AG1618" s="7"/>
    </row>
    <row r="1619" spans="33:33" x14ac:dyDescent="0.2">
      <c r="AG1619" s="7"/>
    </row>
    <row r="1620" spans="33:33" x14ac:dyDescent="0.2">
      <c r="AG1620" s="7"/>
    </row>
    <row r="1621" spans="33:33" x14ac:dyDescent="0.2">
      <c r="AG1621" s="7"/>
    </row>
    <row r="1622" spans="33:33" x14ac:dyDescent="0.2">
      <c r="AG1622" s="7"/>
    </row>
    <row r="1623" spans="33:33" x14ac:dyDescent="0.2">
      <c r="AG1623" s="7"/>
    </row>
    <row r="1624" spans="33:33" x14ac:dyDescent="0.2">
      <c r="AG1624" s="7"/>
    </row>
    <row r="1625" spans="33:33" x14ac:dyDescent="0.2">
      <c r="AG1625" s="7"/>
    </row>
    <row r="1626" spans="33:33" x14ac:dyDescent="0.2">
      <c r="AG1626" s="7"/>
    </row>
    <row r="1627" spans="33:33" x14ac:dyDescent="0.2">
      <c r="AG1627" s="7"/>
    </row>
    <row r="1628" spans="33:33" x14ac:dyDescent="0.2">
      <c r="AG1628" s="7"/>
    </row>
    <row r="1629" spans="33:33" x14ac:dyDescent="0.2">
      <c r="AG1629" s="7"/>
    </row>
    <row r="1630" spans="33:33" x14ac:dyDescent="0.2">
      <c r="AG1630" s="7"/>
    </row>
    <row r="1631" spans="33:33" x14ac:dyDescent="0.2">
      <c r="AG1631" s="7"/>
    </row>
    <row r="1632" spans="33:33" x14ac:dyDescent="0.2">
      <c r="AG1632" s="7"/>
    </row>
    <row r="1633" spans="33:33" x14ac:dyDescent="0.2">
      <c r="AG1633" s="7"/>
    </row>
    <row r="1634" spans="33:33" x14ac:dyDescent="0.2">
      <c r="AG1634" s="7"/>
    </row>
    <row r="1635" spans="33:33" x14ac:dyDescent="0.2">
      <c r="AG1635" s="7"/>
    </row>
    <row r="1636" spans="33:33" x14ac:dyDescent="0.2">
      <c r="AG1636" s="7"/>
    </row>
    <row r="1637" spans="33:33" x14ac:dyDescent="0.2">
      <c r="AG1637" s="7"/>
    </row>
    <row r="1638" spans="33:33" x14ac:dyDescent="0.2">
      <c r="AG1638" s="7"/>
    </row>
    <row r="1639" spans="33:33" x14ac:dyDescent="0.2">
      <c r="AG1639" s="7"/>
    </row>
    <row r="1640" spans="33:33" x14ac:dyDescent="0.2">
      <c r="AG1640" s="7"/>
    </row>
    <row r="1641" spans="33:33" x14ac:dyDescent="0.2">
      <c r="AG1641" s="7"/>
    </row>
    <row r="1642" spans="33:33" x14ac:dyDescent="0.2">
      <c r="AG1642" s="7"/>
    </row>
    <row r="1643" spans="33:33" x14ac:dyDescent="0.2">
      <c r="AG1643" s="7"/>
    </row>
    <row r="1644" spans="33:33" x14ac:dyDescent="0.2">
      <c r="AG1644" s="7"/>
    </row>
    <row r="1645" spans="33:33" x14ac:dyDescent="0.2">
      <c r="AG1645" s="7"/>
    </row>
    <row r="1646" spans="33:33" x14ac:dyDescent="0.2">
      <c r="AG1646" s="7"/>
    </row>
    <row r="1647" spans="33:33" x14ac:dyDescent="0.2">
      <c r="AG1647" s="7"/>
    </row>
    <row r="1648" spans="33:33" x14ac:dyDescent="0.2">
      <c r="AG1648" s="7"/>
    </row>
    <row r="1649" spans="33:33" x14ac:dyDescent="0.2">
      <c r="AG1649" s="7"/>
    </row>
    <row r="1650" spans="33:33" x14ac:dyDescent="0.2">
      <c r="AG1650" s="7"/>
    </row>
    <row r="1651" spans="33:33" x14ac:dyDescent="0.2">
      <c r="AG1651" s="7"/>
    </row>
    <row r="1652" spans="33:33" x14ac:dyDescent="0.2">
      <c r="AG1652" s="7"/>
    </row>
    <row r="1653" spans="33:33" x14ac:dyDescent="0.2">
      <c r="AG1653" s="7"/>
    </row>
    <row r="1654" spans="33:33" x14ac:dyDescent="0.2">
      <c r="AG1654" s="7"/>
    </row>
    <row r="1655" spans="33:33" x14ac:dyDescent="0.2">
      <c r="AG1655" s="7"/>
    </row>
    <row r="1656" spans="33:33" x14ac:dyDescent="0.2">
      <c r="AG1656" s="7"/>
    </row>
    <row r="1657" spans="33:33" x14ac:dyDescent="0.2">
      <c r="AG1657" s="7"/>
    </row>
    <row r="1658" spans="33:33" x14ac:dyDescent="0.2">
      <c r="AG1658" s="7"/>
    </row>
    <row r="1659" spans="33:33" x14ac:dyDescent="0.2">
      <c r="AG1659" s="7"/>
    </row>
    <row r="1660" spans="33:33" x14ac:dyDescent="0.2">
      <c r="AG1660" s="7"/>
    </row>
    <row r="1661" spans="33:33" x14ac:dyDescent="0.2">
      <c r="AG1661" s="7"/>
    </row>
    <row r="1662" spans="33:33" x14ac:dyDescent="0.2">
      <c r="AG1662" s="7"/>
    </row>
    <row r="1663" spans="33:33" x14ac:dyDescent="0.2">
      <c r="AG1663" s="7"/>
    </row>
    <row r="1664" spans="33:33" x14ac:dyDescent="0.2">
      <c r="AG1664" s="7"/>
    </row>
    <row r="1665" spans="33:33" x14ac:dyDescent="0.2">
      <c r="AG1665" s="7"/>
    </row>
    <row r="1666" spans="33:33" x14ac:dyDescent="0.2">
      <c r="AG1666" s="7"/>
    </row>
    <row r="1667" spans="33:33" x14ac:dyDescent="0.2">
      <c r="AG1667" s="7"/>
    </row>
    <row r="1668" spans="33:33" x14ac:dyDescent="0.2">
      <c r="AG1668" s="7"/>
    </row>
    <row r="1669" spans="33:33" x14ac:dyDescent="0.2">
      <c r="AG1669" s="7"/>
    </row>
    <row r="1670" spans="33:33" x14ac:dyDescent="0.2">
      <c r="AG1670" s="7"/>
    </row>
    <row r="1671" spans="33:33" x14ac:dyDescent="0.2">
      <c r="AG1671" s="7"/>
    </row>
    <row r="1672" spans="33:33" x14ac:dyDescent="0.2">
      <c r="AG1672" s="7"/>
    </row>
    <row r="1673" spans="33:33" x14ac:dyDescent="0.2">
      <c r="AG1673" s="7"/>
    </row>
    <row r="1674" spans="33:33" x14ac:dyDescent="0.2">
      <c r="AG1674" s="7"/>
    </row>
    <row r="1675" spans="33:33" x14ac:dyDescent="0.2">
      <c r="AG1675" s="7"/>
    </row>
    <row r="1676" spans="33:33" x14ac:dyDescent="0.2">
      <c r="AG1676" s="7"/>
    </row>
    <row r="1677" spans="33:33" x14ac:dyDescent="0.2">
      <c r="AG1677" s="7"/>
    </row>
    <row r="1678" spans="33:33" x14ac:dyDescent="0.2">
      <c r="AG1678" s="7"/>
    </row>
    <row r="1679" spans="33:33" x14ac:dyDescent="0.2">
      <c r="AG1679" s="7"/>
    </row>
    <row r="1680" spans="33:33" x14ac:dyDescent="0.2">
      <c r="AG1680" s="7"/>
    </row>
    <row r="1681" spans="33:33" x14ac:dyDescent="0.2">
      <c r="AG1681" s="7"/>
    </row>
    <row r="1682" spans="33:33" x14ac:dyDescent="0.2">
      <c r="AG1682" s="7"/>
    </row>
    <row r="1683" spans="33:33" x14ac:dyDescent="0.2">
      <c r="AG1683" s="7"/>
    </row>
    <row r="1684" spans="33:33" x14ac:dyDescent="0.2">
      <c r="AG1684" s="7"/>
    </row>
    <row r="1685" spans="33:33" x14ac:dyDescent="0.2">
      <c r="AG1685" s="7"/>
    </row>
    <row r="1686" spans="33:33" x14ac:dyDescent="0.2">
      <c r="AG1686" s="7"/>
    </row>
    <row r="1687" spans="33:33" x14ac:dyDescent="0.2">
      <c r="AG1687" s="7"/>
    </row>
    <row r="1688" spans="33:33" x14ac:dyDescent="0.2">
      <c r="AG1688" s="7"/>
    </row>
    <row r="1689" spans="33:33" x14ac:dyDescent="0.2">
      <c r="AG1689" s="7"/>
    </row>
    <row r="1690" spans="33:33" x14ac:dyDescent="0.2">
      <c r="AG1690" s="7"/>
    </row>
    <row r="1691" spans="33:33" x14ac:dyDescent="0.2">
      <c r="AG1691" s="7"/>
    </row>
    <row r="1692" spans="33:33" x14ac:dyDescent="0.2">
      <c r="AG1692" s="7"/>
    </row>
    <row r="1693" spans="33:33" x14ac:dyDescent="0.2">
      <c r="AG1693" s="7"/>
    </row>
    <row r="1694" spans="33:33" x14ac:dyDescent="0.2">
      <c r="AG1694" s="7"/>
    </row>
    <row r="1695" spans="33:33" x14ac:dyDescent="0.2">
      <c r="AG1695" s="7"/>
    </row>
    <row r="1696" spans="33:33" x14ac:dyDescent="0.2">
      <c r="AG1696" s="7"/>
    </row>
    <row r="1697" spans="33:33" x14ac:dyDescent="0.2">
      <c r="AG1697" s="7"/>
    </row>
    <row r="1698" spans="33:33" x14ac:dyDescent="0.2">
      <c r="AG1698" s="7"/>
    </row>
    <row r="1699" spans="33:33" x14ac:dyDescent="0.2">
      <c r="AG1699" s="7"/>
    </row>
    <row r="1700" spans="33:33" x14ac:dyDescent="0.2">
      <c r="AG1700" s="7"/>
    </row>
    <row r="1701" spans="33:33" x14ac:dyDescent="0.2">
      <c r="AG1701" s="7"/>
    </row>
    <row r="1702" spans="33:33" x14ac:dyDescent="0.2">
      <c r="AG1702" s="7"/>
    </row>
    <row r="1703" spans="33:33" x14ac:dyDescent="0.2">
      <c r="AG1703" s="7"/>
    </row>
    <row r="1704" spans="33:33" x14ac:dyDescent="0.2">
      <c r="AG1704" s="7"/>
    </row>
    <row r="1705" spans="33:33" x14ac:dyDescent="0.2">
      <c r="AG1705" s="7"/>
    </row>
    <row r="1706" spans="33:33" x14ac:dyDescent="0.2">
      <c r="AG1706" s="7"/>
    </row>
    <row r="1707" spans="33:33" x14ac:dyDescent="0.2">
      <c r="AG1707" s="7"/>
    </row>
    <row r="1708" spans="33:33" x14ac:dyDescent="0.2">
      <c r="AG1708" s="7"/>
    </row>
    <row r="1709" spans="33:33" x14ac:dyDescent="0.2">
      <c r="AG1709" s="7"/>
    </row>
    <row r="1710" spans="33:33" x14ac:dyDescent="0.2">
      <c r="AG1710" s="7"/>
    </row>
    <row r="1711" spans="33:33" x14ac:dyDescent="0.2">
      <c r="AG1711" s="7"/>
    </row>
    <row r="1712" spans="33:33" x14ac:dyDescent="0.2">
      <c r="AG1712" s="7"/>
    </row>
    <row r="1713" spans="33:33" x14ac:dyDescent="0.2">
      <c r="AG1713" s="7"/>
    </row>
    <row r="1714" spans="33:33" x14ac:dyDescent="0.2">
      <c r="AG1714" s="7"/>
    </row>
    <row r="1715" spans="33:33" x14ac:dyDescent="0.2">
      <c r="AG1715" s="7"/>
    </row>
    <row r="1716" spans="33:33" x14ac:dyDescent="0.2">
      <c r="AG1716" s="7"/>
    </row>
    <row r="1717" spans="33:33" x14ac:dyDescent="0.2">
      <c r="AG1717" s="7"/>
    </row>
    <row r="1718" spans="33:33" x14ac:dyDescent="0.2">
      <c r="AG1718" s="7"/>
    </row>
    <row r="1719" spans="33:33" x14ac:dyDescent="0.2">
      <c r="AG1719" s="7"/>
    </row>
    <row r="1720" spans="33:33" x14ac:dyDescent="0.2">
      <c r="AG1720" s="7"/>
    </row>
    <row r="1721" spans="33:33" x14ac:dyDescent="0.2">
      <c r="AG1721" s="7"/>
    </row>
    <row r="1722" spans="33:33" x14ac:dyDescent="0.2">
      <c r="AG1722" s="7"/>
    </row>
    <row r="1723" spans="33:33" x14ac:dyDescent="0.2">
      <c r="AG1723" s="7"/>
    </row>
    <row r="1724" spans="33:33" x14ac:dyDescent="0.2">
      <c r="AG1724" s="7"/>
    </row>
    <row r="1725" spans="33:33" x14ac:dyDescent="0.2">
      <c r="AG1725" s="7"/>
    </row>
    <row r="1726" spans="33:33" x14ac:dyDescent="0.2">
      <c r="AG1726" s="7"/>
    </row>
    <row r="1727" spans="33:33" x14ac:dyDescent="0.2">
      <c r="AG1727" s="7"/>
    </row>
    <row r="1728" spans="33:33" x14ac:dyDescent="0.2">
      <c r="AG1728" s="7"/>
    </row>
    <row r="1729" spans="33:33" x14ac:dyDescent="0.2">
      <c r="AG1729" s="7"/>
    </row>
    <row r="1730" spans="33:33" x14ac:dyDescent="0.2">
      <c r="AG1730" s="7"/>
    </row>
    <row r="1731" spans="33:33" x14ac:dyDescent="0.2">
      <c r="AG1731" s="7"/>
    </row>
    <row r="1732" spans="33:33" x14ac:dyDescent="0.2">
      <c r="AG1732" s="7"/>
    </row>
    <row r="1733" spans="33:33" x14ac:dyDescent="0.2">
      <c r="AG1733" s="7"/>
    </row>
    <row r="1734" spans="33:33" x14ac:dyDescent="0.2">
      <c r="AG1734" s="7"/>
    </row>
    <row r="1735" spans="33:33" x14ac:dyDescent="0.2">
      <c r="AG1735" s="7"/>
    </row>
    <row r="1736" spans="33:33" x14ac:dyDescent="0.2">
      <c r="AG1736" s="7"/>
    </row>
    <row r="1737" spans="33:33" x14ac:dyDescent="0.2">
      <c r="AG1737" s="7"/>
    </row>
    <row r="1738" spans="33:33" x14ac:dyDescent="0.2">
      <c r="AG1738" s="7"/>
    </row>
    <row r="1739" spans="33:33" x14ac:dyDescent="0.2">
      <c r="AG1739" s="7"/>
    </row>
    <row r="1740" spans="33:33" x14ac:dyDescent="0.2">
      <c r="AG1740" s="7"/>
    </row>
    <row r="1741" spans="33:33" x14ac:dyDescent="0.2">
      <c r="AG1741" s="7"/>
    </row>
    <row r="1742" spans="33:33" x14ac:dyDescent="0.2">
      <c r="AG1742" s="7"/>
    </row>
    <row r="1743" spans="33:33" x14ac:dyDescent="0.2">
      <c r="AG1743" s="7"/>
    </row>
    <row r="1744" spans="33:33" x14ac:dyDescent="0.2">
      <c r="AG1744" s="7"/>
    </row>
    <row r="1745" spans="33:33" x14ac:dyDescent="0.2">
      <c r="AG1745" s="7"/>
    </row>
    <row r="1746" spans="33:33" x14ac:dyDescent="0.2">
      <c r="AG1746" s="7"/>
    </row>
    <row r="1747" spans="33:33" x14ac:dyDescent="0.2">
      <c r="AG1747" s="7"/>
    </row>
    <row r="1748" spans="33:33" x14ac:dyDescent="0.2">
      <c r="AG1748" s="7"/>
    </row>
    <row r="1749" spans="33:33" x14ac:dyDescent="0.2">
      <c r="AG1749" s="7"/>
    </row>
    <row r="1750" spans="33:33" x14ac:dyDescent="0.2">
      <c r="AG1750" s="7"/>
    </row>
    <row r="1751" spans="33:33" x14ac:dyDescent="0.2">
      <c r="AG1751" s="7"/>
    </row>
    <row r="1752" spans="33:33" x14ac:dyDescent="0.2">
      <c r="AG1752" s="7"/>
    </row>
    <row r="1753" spans="33:33" x14ac:dyDescent="0.2">
      <c r="AG1753" s="7"/>
    </row>
    <row r="1754" spans="33:33" x14ac:dyDescent="0.2">
      <c r="AG1754" s="7"/>
    </row>
    <row r="1755" spans="33:33" x14ac:dyDescent="0.2">
      <c r="AG1755" s="7"/>
    </row>
    <row r="1756" spans="33:33" x14ac:dyDescent="0.2">
      <c r="AG1756" s="7"/>
    </row>
    <row r="1757" spans="33:33" x14ac:dyDescent="0.2">
      <c r="AG1757" s="7"/>
    </row>
    <row r="1758" spans="33:33" x14ac:dyDescent="0.2">
      <c r="AG1758" s="7"/>
    </row>
    <row r="1759" spans="33:33" x14ac:dyDescent="0.2">
      <c r="AG1759" s="7"/>
    </row>
    <row r="1760" spans="33:33" x14ac:dyDescent="0.2">
      <c r="AG1760" s="7"/>
    </row>
    <row r="1761" spans="33:33" x14ac:dyDescent="0.2">
      <c r="AG1761" s="7"/>
    </row>
    <row r="1762" spans="33:33" x14ac:dyDescent="0.2">
      <c r="AG1762" s="7"/>
    </row>
    <row r="1763" spans="33:33" x14ac:dyDescent="0.2">
      <c r="AG1763" s="7"/>
    </row>
    <row r="1764" spans="33:33" x14ac:dyDescent="0.2">
      <c r="AG1764" s="7"/>
    </row>
    <row r="1765" spans="33:33" x14ac:dyDescent="0.2">
      <c r="AG1765" s="7"/>
    </row>
    <row r="1766" spans="33:33" x14ac:dyDescent="0.2">
      <c r="AG1766" s="7"/>
    </row>
    <row r="1767" spans="33:33" x14ac:dyDescent="0.2">
      <c r="AG1767" s="7"/>
    </row>
    <row r="1768" spans="33:33" x14ac:dyDescent="0.2">
      <c r="AG1768" s="7"/>
    </row>
    <row r="1769" spans="33:33" x14ac:dyDescent="0.2">
      <c r="AG1769" s="7"/>
    </row>
    <row r="1770" spans="33:33" x14ac:dyDescent="0.2">
      <c r="AG1770" s="7"/>
    </row>
    <row r="1771" spans="33:33" x14ac:dyDescent="0.2">
      <c r="AG1771" s="7"/>
    </row>
    <row r="1772" spans="33:33" x14ac:dyDescent="0.2">
      <c r="AG1772" s="7"/>
    </row>
    <row r="1773" spans="33:33" x14ac:dyDescent="0.2">
      <c r="AG1773" s="7"/>
    </row>
    <row r="1774" spans="33:33" x14ac:dyDescent="0.2">
      <c r="AG1774" s="7"/>
    </row>
    <row r="1775" spans="33:33" x14ac:dyDescent="0.2">
      <c r="AG1775" s="7"/>
    </row>
    <row r="1776" spans="33:33" x14ac:dyDescent="0.2">
      <c r="AG1776" s="7"/>
    </row>
    <row r="1777" spans="33:33" x14ac:dyDescent="0.2">
      <c r="AG1777" s="7"/>
    </row>
    <row r="1778" spans="33:33" x14ac:dyDescent="0.2">
      <c r="AG1778" s="7"/>
    </row>
    <row r="1779" spans="33:33" x14ac:dyDescent="0.2">
      <c r="AG1779" s="7"/>
    </row>
    <row r="1780" spans="33:33" x14ac:dyDescent="0.2">
      <c r="AG1780" s="7"/>
    </row>
    <row r="1781" spans="33:33" x14ac:dyDescent="0.2">
      <c r="AG1781" s="7"/>
    </row>
    <row r="1782" spans="33:33" x14ac:dyDescent="0.2">
      <c r="AG1782" s="7"/>
    </row>
    <row r="1783" spans="33:33" x14ac:dyDescent="0.2">
      <c r="AG1783" s="7"/>
    </row>
    <row r="1784" spans="33:33" x14ac:dyDescent="0.2">
      <c r="AG1784" s="7"/>
    </row>
    <row r="1785" spans="33:33" x14ac:dyDescent="0.2">
      <c r="AG1785" s="7"/>
    </row>
    <row r="1786" spans="33:33" x14ac:dyDescent="0.2">
      <c r="AG1786" s="7"/>
    </row>
    <row r="1787" spans="33:33" x14ac:dyDescent="0.2">
      <c r="AG1787" s="7"/>
    </row>
    <row r="1788" spans="33:33" x14ac:dyDescent="0.2">
      <c r="AG1788" s="7"/>
    </row>
    <row r="1789" spans="33:33" x14ac:dyDescent="0.2">
      <c r="AG1789" s="7"/>
    </row>
    <row r="1790" spans="33:33" x14ac:dyDescent="0.2">
      <c r="AG1790" s="7"/>
    </row>
    <row r="1791" spans="33:33" x14ac:dyDescent="0.2">
      <c r="AG1791" s="7"/>
    </row>
    <row r="1792" spans="33:33" x14ac:dyDescent="0.2">
      <c r="AG1792" s="7"/>
    </row>
    <row r="1793" spans="33:33" x14ac:dyDescent="0.2">
      <c r="AG1793" s="7"/>
    </row>
    <row r="1794" spans="33:33" x14ac:dyDescent="0.2">
      <c r="AG1794" s="7"/>
    </row>
    <row r="1795" spans="33:33" x14ac:dyDescent="0.2">
      <c r="AG1795" s="7"/>
    </row>
    <row r="1796" spans="33:33" x14ac:dyDescent="0.2">
      <c r="AG1796" s="7"/>
    </row>
    <row r="1797" spans="33:33" x14ac:dyDescent="0.2">
      <c r="AG1797" s="7"/>
    </row>
    <row r="1798" spans="33:33" x14ac:dyDescent="0.2">
      <c r="AG1798" s="7"/>
    </row>
    <row r="1799" spans="33:33" x14ac:dyDescent="0.2">
      <c r="AG1799" s="7"/>
    </row>
    <row r="1800" spans="33:33" x14ac:dyDescent="0.2">
      <c r="AG1800" s="7"/>
    </row>
    <row r="1801" spans="33:33" x14ac:dyDescent="0.2">
      <c r="AG1801" s="7"/>
    </row>
    <row r="1802" spans="33:33" x14ac:dyDescent="0.2">
      <c r="AG1802" s="7"/>
    </row>
    <row r="1803" spans="33:33" x14ac:dyDescent="0.2">
      <c r="AG1803" s="7"/>
    </row>
    <row r="1804" spans="33:33" x14ac:dyDescent="0.2">
      <c r="AG1804" s="7"/>
    </row>
    <row r="1805" spans="33:33" x14ac:dyDescent="0.2">
      <c r="AG1805" s="7"/>
    </row>
    <row r="1806" spans="33:33" x14ac:dyDescent="0.2">
      <c r="AG1806" s="7"/>
    </row>
    <row r="1807" spans="33:33" x14ac:dyDescent="0.2">
      <c r="AG1807" s="7"/>
    </row>
    <row r="1808" spans="33:33" x14ac:dyDescent="0.2">
      <c r="AG1808" s="7"/>
    </row>
    <row r="1809" spans="33:33" x14ac:dyDescent="0.2">
      <c r="AG1809" s="7"/>
    </row>
    <row r="1810" spans="33:33" x14ac:dyDescent="0.2">
      <c r="AG1810" s="7"/>
    </row>
    <row r="1811" spans="33:33" x14ac:dyDescent="0.2">
      <c r="AG1811" s="7"/>
    </row>
    <row r="1812" spans="33:33" x14ac:dyDescent="0.2">
      <c r="AG1812" s="7"/>
    </row>
    <row r="1813" spans="33:33" x14ac:dyDescent="0.2">
      <c r="AG1813" s="7"/>
    </row>
    <row r="1814" spans="33:33" x14ac:dyDescent="0.2">
      <c r="AG1814" s="7"/>
    </row>
    <row r="1815" spans="33:33" x14ac:dyDescent="0.2">
      <c r="AG1815" s="7"/>
    </row>
    <row r="1816" spans="33:33" x14ac:dyDescent="0.2">
      <c r="AG1816" s="7"/>
    </row>
    <row r="1817" spans="33:33" x14ac:dyDescent="0.2">
      <c r="AG1817" s="7"/>
    </row>
    <row r="1818" spans="33:33" x14ac:dyDescent="0.2">
      <c r="AG1818" s="7"/>
    </row>
    <row r="1819" spans="33:33" x14ac:dyDescent="0.2">
      <c r="AG1819" s="7"/>
    </row>
    <row r="1820" spans="33:33" x14ac:dyDescent="0.2">
      <c r="AG1820" s="7"/>
    </row>
    <row r="1821" spans="33:33" x14ac:dyDescent="0.2">
      <c r="AG1821" s="7"/>
    </row>
    <row r="1822" spans="33:33" x14ac:dyDescent="0.2">
      <c r="AG1822" s="7"/>
    </row>
    <row r="1823" spans="33:33" x14ac:dyDescent="0.2">
      <c r="AG1823" s="7"/>
    </row>
    <row r="1824" spans="33:33" x14ac:dyDescent="0.2">
      <c r="AG1824" s="7"/>
    </row>
    <row r="1825" spans="33:33" x14ac:dyDescent="0.2">
      <c r="AG1825" s="7"/>
    </row>
    <row r="1826" spans="33:33" x14ac:dyDescent="0.2">
      <c r="AG1826" s="7"/>
    </row>
    <row r="1827" spans="33:33" x14ac:dyDescent="0.2">
      <c r="AG1827" s="7"/>
    </row>
    <row r="1828" spans="33:33" x14ac:dyDescent="0.2">
      <c r="AG1828" s="7"/>
    </row>
    <row r="1829" spans="33:33" x14ac:dyDescent="0.2">
      <c r="AG1829" s="7"/>
    </row>
    <row r="1830" spans="33:33" x14ac:dyDescent="0.2">
      <c r="AG1830" s="7"/>
    </row>
    <row r="1831" spans="33:33" x14ac:dyDescent="0.2">
      <c r="AG1831" s="7"/>
    </row>
    <row r="1832" spans="33:33" x14ac:dyDescent="0.2">
      <c r="AG1832" s="7"/>
    </row>
    <row r="1833" spans="33:33" x14ac:dyDescent="0.2">
      <c r="AG1833" s="7"/>
    </row>
    <row r="1834" spans="33:33" x14ac:dyDescent="0.2">
      <c r="AG1834" s="7"/>
    </row>
    <row r="1835" spans="33:33" x14ac:dyDescent="0.2">
      <c r="AG1835" s="7"/>
    </row>
    <row r="1836" spans="33:33" x14ac:dyDescent="0.2">
      <c r="AG1836" s="7"/>
    </row>
    <row r="1837" spans="33:33" x14ac:dyDescent="0.2">
      <c r="AG1837" s="7"/>
    </row>
    <row r="1838" spans="33:33" x14ac:dyDescent="0.2">
      <c r="AG1838" s="7"/>
    </row>
    <row r="1839" spans="33:33" x14ac:dyDescent="0.2">
      <c r="AG1839" s="7"/>
    </row>
    <row r="1840" spans="33:33" x14ac:dyDescent="0.2">
      <c r="AG1840" s="7"/>
    </row>
    <row r="1841" spans="33:33" x14ac:dyDescent="0.2">
      <c r="AG1841" s="7"/>
    </row>
    <row r="1842" spans="33:33" x14ac:dyDescent="0.2">
      <c r="AG1842" s="7"/>
    </row>
    <row r="1843" spans="33:33" x14ac:dyDescent="0.2">
      <c r="AG1843" s="7"/>
    </row>
    <row r="1844" spans="33:33" x14ac:dyDescent="0.2">
      <c r="AG1844" s="7"/>
    </row>
    <row r="1845" spans="33:33" x14ac:dyDescent="0.2">
      <c r="AG1845" s="7"/>
    </row>
    <row r="1846" spans="33:33" x14ac:dyDescent="0.2">
      <c r="AG1846" s="7"/>
    </row>
    <row r="1847" spans="33:33" x14ac:dyDescent="0.2">
      <c r="AG1847" s="7"/>
    </row>
    <row r="1848" spans="33:33" x14ac:dyDescent="0.2">
      <c r="AG1848" s="7"/>
    </row>
    <row r="1849" spans="33:33" x14ac:dyDescent="0.2">
      <c r="AG1849" s="7"/>
    </row>
    <row r="1850" spans="33:33" x14ac:dyDescent="0.2">
      <c r="AG1850" s="7"/>
    </row>
    <row r="1851" spans="33:33" x14ac:dyDescent="0.2">
      <c r="AG1851" s="7"/>
    </row>
    <row r="1852" spans="33:33" x14ac:dyDescent="0.2">
      <c r="AG1852" s="7"/>
    </row>
    <row r="1853" spans="33:33" x14ac:dyDescent="0.2">
      <c r="AG1853" s="7"/>
    </row>
    <row r="1854" spans="33:33" x14ac:dyDescent="0.2">
      <c r="AG1854" s="7"/>
    </row>
    <row r="1855" spans="33:33" x14ac:dyDescent="0.2">
      <c r="AG1855" s="7"/>
    </row>
    <row r="1856" spans="33:33" x14ac:dyDescent="0.2">
      <c r="AG1856" s="7"/>
    </row>
    <row r="1857" spans="33:33" x14ac:dyDescent="0.2">
      <c r="AG1857" s="7"/>
    </row>
    <row r="1858" spans="33:33" x14ac:dyDescent="0.2">
      <c r="AG1858" s="7"/>
    </row>
    <row r="1859" spans="33:33" x14ac:dyDescent="0.2">
      <c r="AG1859" s="7"/>
    </row>
    <row r="1860" spans="33:33" x14ac:dyDescent="0.2">
      <c r="AG1860" s="7"/>
    </row>
    <row r="1861" spans="33:33" x14ac:dyDescent="0.2">
      <c r="AG1861" s="7"/>
    </row>
    <row r="1862" spans="33:33" x14ac:dyDescent="0.2">
      <c r="AG1862" s="7"/>
    </row>
    <row r="1863" spans="33:33" x14ac:dyDescent="0.2">
      <c r="AG1863" s="7"/>
    </row>
    <row r="1864" spans="33:33" x14ac:dyDescent="0.2">
      <c r="AG1864" s="7"/>
    </row>
    <row r="1865" spans="33:33" x14ac:dyDescent="0.2">
      <c r="AG1865" s="7"/>
    </row>
    <row r="1866" spans="33:33" x14ac:dyDescent="0.2">
      <c r="AG1866" s="7"/>
    </row>
    <row r="1867" spans="33:33" x14ac:dyDescent="0.2">
      <c r="AG1867" s="7"/>
    </row>
    <row r="1868" spans="33:33" x14ac:dyDescent="0.2">
      <c r="AG1868" s="7"/>
    </row>
    <row r="1869" spans="33:33" x14ac:dyDescent="0.2">
      <c r="AG1869" s="7"/>
    </row>
    <row r="1870" spans="33:33" x14ac:dyDescent="0.2">
      <c r="AG1870" s="7"/>
    </row>
    <row r="1871" spans="33:33" x14ac:dyDescent="0.2">
      <c r="AG1871" s="7"/>
    </row>
    <row r="1872" spans="33:33" x14ac:dyDescent="0.2">
      <c r="AG1872" s="7"/>
    </row>
    <row r="1873" spans="33:33" x14ac:dyDescent="0.2">
      <c r="AG1873" s="7"/>
    </row>
    <row r="1874" spans="33:33" x14ac:dyDescent="0.2">
      <c r="AG1874" s="7"/>
    </row>
    <row r="1875" spans="33:33" x14ac:dyDescent="0.2">
      <c r="AG1875" s="7"/>
    </row>
    <row r="1876" spans="33:33" x14ac:dyDescent="0.2">
      <c r="AG1876" s="7"/>
    </row>
    <row r="1877" spans="33:33" x14ac:dyDescent="0.2">
      <c r="AG1877" s="7"/>
    </row>
    <row r="1878" spans="33:33" x14ac:dyDescent="0.2">
      <c r="AG1878" s="7"/>
    </row>
    <row r="1879" spans="33:33" x14ac:dyDescent="0.2">
      <c r="AG1879" s="7"/>
    </row>
    <row r="1880" spans="33:33" x14ac:dyDescent="0.2">
      <c r="AG1880" s="7"/>
    </row>
    <row r="1881" spans="33:33" x14ac:dyDescent="0.2">
      <c r="AG1881" s="7"/>
    </row>
    <row r="1882" spans="33:33" x14ac:dyDescent="0.2">
      <c r="AG1882" s="7"/>
    </row>
    <row r="1883" spans="33:33" x14ac:dyDescent="0.2">
      <c r="AG1883" s="7"/>
    </row>
    <row r="1884" spans="33:33" x14ac:dyDescent="0.2">
      <c r="AG1884" s="7"/>
    </row>
    <row r="1885" spans="33:33" x14ac:dyDescent="0.2">
      <c r="AG1885" s="7"/>
    </row>
    <row r="1886" spans="33:33" x14ac:dyDescent="0.2">
      <c r="AG1886" s="7"/>
    </row>
    <row r="1887" spans="33:33" x14ac:dyDescent="0.2">
      <c r="AG1887" s="7"/>
    </row>
    <row r="1888" spans="33:33" x14ac:dyDescent="0.2">
      <c r="AG1888" s="7"/>
    </row>
    <row r="1889" spans="33:33" x14ac:dyDescent="0.2">
      <c r="AG1889" s="7"/>
    </row>
    <row r="1890" spans="33:33" x14ac:dyDescent="0.2">
      <c r="AG1890" s="7"/>
    </row>
    <row r="1891" spans="33:33" x14ac:dyDescent="0.2">
      <c r="AG1891" s="7"/>
    </row>
    <row r="1892" spans="33:33" x14ac:dyDescent="0.2">
      <c r="AG1892" s="7"/>
    </row>
    <row r="1893" spans="33:33" x14ac:dyDescent="0.2">
      <c r="AG1893" s="7"/>
    </row>
    <row r="1894" spans="33:33" x14ac:dyDescent="0.2">
      <c r="AG1894" s="7"/>
    </row>
    <row r="1895" spans="33:33" x14ac:dyDescent="0.2">
      <c r="AG1895" s="7"/>
    </row>
    <row r="1896" spans="33:33" x14ac:dyDescent="0.2">
      <c r="AG1896" s="7"/>
    </row>
    <row r="1897" spans="33:33" x14ac:dyDescent="0.2">
      <c r="AG1897" s="7"/>
    </row>
    <row r="1898" spans="33:33" x14ac:dyDescent="0.2">
      <c r="AG1898" s="7"/>
    </row>
    <row r="1899" spans="33:33" x14ac:dyDescent="0.2">
      <c r="AG1899" s="7"/>
    </row>
    <row r="1900" spans="33:33" x14ac:dyDescent="0.2">
      <c r="AG1900" s="7"/>
    </row>
    <row r="1901" spans="33:33" x14ac:dyDescent="0.2">
      <c r="AG1901" s="7"/>
    </row>
    <row r="1902" spans="33:33" x14ac:dyDescent="0.2">
      <c r="AG1902" s="7"/>
    </row>
    <row r="1903" spans="33:33" x14ac:dyDescent="0.2">
      <c r="AG1903" s="7"/>
    </row>
    <row r="1904" spans="33:33" x14ac:dyDescent="0.2">
      <c r="AG1904" s="7"/>
    </row>
    <row r="1905" spans="33:33" x14ac:dyDescent="0.2">
      <c r="AG1905" s="7"/>
    </row>
    <row r="1906" spans="33:33" x14ac:dyDescent="0.2">
      <c r="AG1906" s="7"/>
    </row>
    <row r="1907" spans="33:33" x14ac:dyDescent="0.2">
      <c r="AG1907" s="7"/>
    </row>
    <row r="1908" spans="33:33" x14ac:dyDescent="0.2">
      <c r="AG1908" s="7"/>
    </row>
    <row r="1909" spans="33:33" x14ac:dyDescent="0.2">
      <c r="AG1909" s="7"/>
    </row>
    <row r="1910" spans="33:33" x14ac:dyDescent="0.2">
      <c r="AG1910" s="7"/>
    </row>
    <row r="1911" spans="33:33" x14ac:dyDescent="0.2">
      <c r="AG1911" s="7"/>
    </row>
    <row r="1912" spans="33:33" x14ac:dyDescent="0.2">
      <c r="AG1912" s="7"/>
    </row>
    <row r="1913" spans="33:33" x14ac:dyDescent="0.2">
      <c r="AG1913" s="7"/>
    </row>
    <row r="1914" spans="33:33" x14ac:dyDescent="0.2">
      <c r="AG1914" s="7"/>
    </row>
    <row r="1915" spans="33:33" x14ac:dyDescent="0.2">
      <c r="AG1915" s="7"/>
    </row>
    <row r="1916" spans="33:33" x14ac:dyDescent="0.2">
      <c r="AG1916" s="7"/>
    </row>
    <row r="1917" spans="33:33" x14ac:dyDescent="0.2">
      <c r="AG1917" s="7"/>
    </row>
    <row r="1918" spans="33:33" x14ac:dyDescent="0.2">
      <c r="AG1918" s="7"/>
    </row>
    <row r="1919" spans="33:33" x14ac:dyDescent="0.2">
      <c r="AG1919" s="7"/>
    </row>
    <row r="1920" spans="33:33" x14ac:dyDescent="0.2">
      <c r="AG1920" s="7"/>
    </row>
    <row r="1921" spans="33:66" x14ac:dyDescent="0.2">
      <c r="AG1921" s="7"/>
    </row>
    <row r="1922" spans="33:66" x14ac:dyDescent="0.2">
      <c r="AG1922" s="7"/>
    </row>
    <row r="1923" spans="33:66" x14ac:dyDescent="0.2">
      <c r="AG1923" s="7"/>
    </row>
    <row r="1924" spans="33:66" x14ac:dyDescent="0.2">
      <c r="AG1924" s="7"/>
    </row>
    <row r="1925" spans="33:66" x14ac:dyDescent="0.2">
      <c r="AG1925" s="7"/>
    </row>
    <row r="1926" spans="33:66" x14ac:dyDescent="0.2">
      <c r="AG1926" s="7"/>
    </row>
    <row r="1927" spans="33:66" x14ac:dyDescent="0.2">
      <c r="AG1927" s="7"/>
    </row>
    <row r="1928" spans="33:66" x14ac:dyDescent="0.2">
      <c r="AG1928" s="7"/>
    </row>
    <row r="1929" spans="33:66" x14ac:dyDescent="0.2">
      <c r="AG1929" s="7"/>
    </row>
    <row r="1930" spans="33:66" x14ac:dyDescent="0.2">
      <c r="AG1930" s="7"/>
    </row>
    <row r="1931" spans="33:66" x14ac:dyDescent="0.2">
      <c r="AG1931" s="7"/>
    </row>
    <row r="1932" spans="33:66" x14ac:dyDescent="0.2">
      <c r="AG1932" s="7"/>
    </row>
    <row r="1933" spans="33:66" x14ac:dyDescent="0.2">
      <c r="AG1933" s="7"/>
    </row>
    <row r="1934" spans="33:66" x14ac:dyDescent="0.2">
      <c r="AG1934" s="7"/>
    </row>
    <row r="1935" spans="33:66" x14ac:dyDescent="0.2">
      <c r="AG1935" s="7"/>
    </row>
    <row r="1936" spans="33:66" x14ac:dyDescent="0.2">
      <c r="AG1936" s="7"/>
      <c r="BA1936">
        <f t="shared" ref="BA1936:BA1994" si="442">$BB$6*($BB$11/BB1936*BC1936+$BB$12)</f>
        <v>1.8987653654222433E-2</v>
      </c>
      <c r="BB1936">
        <f t="shared" ref="BB1936:BB1994" si="443">1+$BB$7*COS(BE1936)</f>
        <v>0.91353546204170422</v>
      </c>
      <c r="BC1936">
        <f t="shared" ref="BC1936:BC1994" si="444">SIN(BE1936+RADIANS($BB$9))</f>
        <v>0.90245097412386832</v>
      </c>
      <c r="BD1936">
        <f t="shared" ref="BD1936:BD1994" si="445">$BB$7*SIN(BE1936)</f>
        <v>0.22388363869577074</v>
      </c>
      <c r="BE1936">
        <f t="shared" ref="BE1936:BE1994" si="446">2*ATAN(BF1936)</f>
        <v>1.939352469821771</v>
      </c>
      <c r="BF1936">
        <f t="shared" ref="BF1936:BF1994" si="447">TAN(BG1936/2)*SQRT((1+$BB$7)/(1-$BB$7))</f>
        <v>1.4581884583442892</v>
      </c>
      <c r="BG1936">
        <f t="shared" ref="BG1936:BM1946" si="448">$BN1936+$BB$7*SIN(BH1936)</f>
        <v>7.9860170871865446</v>
      </c>
      <c r="BH1936">
        <f t="shared" si="448"/>
        <v>7.9860170871622742</v>
      </c>
      <c r="BI1936">
        <f t="shared" si="448"/>
        <v>7.9860170879304135</v>
      </c>
      <c r="BJ1936">
        <f t="shared" si="448"/>
        <v>7.9860170636195216</v>
      </c>
      <c r="BK1936">
        <f t="shared" si="448"/>
        <v>7.986017833034281</v>
      </c>
      <c r="BL1936">
        <f t="shared" si="448"/>
        <v>7.9859934796851215</v>
      </c>
      <c r="BM1936">
        <f t="shared" si="448"/>
        <v>7.9867621524931742</v>
      </c>
      <c r="BN1936">
        <f t="shared" ref="BN1936:BN1994" si="449">RADIANS($BB$9)+$BB$18*(F1936-BB$15)</f>
        <v>7.748106053039221</v>
      </c>
    </row>
    <row r="1937" spans="33:66" x14ac:dyDescent="0.2">
      <c r="AG1937" s="7"/>
      <c r="BA1937">
        <f t="shared" si="442"/>
        <v>1.8987653654222433E-2</v>
      </c>
      <c r="BB1937">
        <f t="shared" si="443"/>
        <v>0.91353546204170422</v>
      </c>
      <c r="BC1937">
        <f t="shared" si="444"/>
        <v>0.90245097412386832</v>
      </c>
      <c r="BD1937">
        <f t="shared" si="445"/>
        <v>0.22388363869577074</v>
      </c>
      <c r="BE1937">
        <f t="shared" si="446"/>
        <v>1.939352469821771</v>
      </c>
      <c r="BF1937">
        <f t="shared" si="447"/>
        <v>1.4581884583442892</v>
      </c>
      <c r="BG1937">
        <f t="shared" si="448"/>
        <v>7.9860170871865446</v>
      </c>
      <c r="BH1937">
        <f t="shared" si="448"/>
        <v>7.9860170871622742</v>
      </c>
      <c r="BI1937">
        <f t="shared" si="448"/>
        <v>7.9860170879304135</v>
      </c>
      <c r="BJ1937">
        <f t="shared" si="448"/>
        <v>7.9860170636195216</v>
      </c>
      <c r="BK1937">
        <f t="shared" si="448"/>
        <v>7.986017833034281</v>
      </c>
      <c r="BL1937">
        <f t="shared" si="448"/>
        <v>7.9859934796851215</v>
      </c>
      <c r="BM1937">
        <f t="shared" si="448"/>
        <v>7.9867621524931742</v>
      </c>
      <c r="BN1937">
        <f t="shared" si="449"/>
        <v>7.748106053039221</v>
      </c>
    </row>
    <row r="1938" spans="33:66" x14ac:dyDescent="0.2">
      <c r="AG1938" s="7"/>
      <c r="BA1938">
        <f t="shared" si="442"/>
        <v>1.8987653654222433E-2</v>
      </c>
      <c r="BB1938">
        <f t="shared" si="443"/>
        <v>0.91353546204170422</v>
      </c>
      <c r="BC1938">
        <f t="shared" si="444"/>
        <v>0.90245097412386832</v>
      </c>
      <c r="BD1938">
        <f t="shared" si="445"/>
        <v>0.22388363869577074</v>
      </c>
      <c r="BE1938">
        <f t="shared" si="446"/>
        <v>1.939352469821771</v>
      </c>
      <c r="BF1938">
        <f t="shared" si="447"/>
        <v>1.4581884583442892</v>
      </c>
      <c r="BG1938">
        <f t="shared" si="448"/>
        <v>7.9860170871865446</v>
      </c>
      <c r="BH1938">
        <f t="shared" si="448"/>
        <v>7.9860170871622742</v>
      </c>
      <c r="BI1938">
        <f t="shared" si="448"/>
        <v>7.9860170879304135</v>
      </c>
      <c r="BJ1938">
        <f t="shared" si="448"/>
        <v>7.9860170636195216</v>
      </c>
      <c r="BK1938">
        <f t="shared" si="448"/>
        <v>7.986017833034281</v>
      </c>
      <c r="BL1938">
        <f t="shared" si="448"/>
        <v>7.9859934796851215</v>
      </c>
      <c r="BM1938">
        <f t="shared" si="448"/>
        <v>7.9867621524931742</v>
      </c>
      <c r="BN1938">
        <f t="shared" si="449"/>
        <v>7.748106053039221</v>
      </c>
    </row>
    <row r="1939" spans="33:66" x14ac:dyDescent="0.2">
      <c r="AG1939" s="7"/>
      <c r="BA1939">
        <f t="shared" si="442"/>
        <v>1.8987653654222433E-2</v>
      </c>
      <c r="BB1939">
        <f t="shared" si="443"/>
        <v>0.91353546204170422</v>
      </c>
      <c r="BC1939">
        <f t="shared" si="444"/>
        <v>0.90245097412386832</v>
      </c>
      <c r="BD1939">
        <f t="shared" si="445"/>
        <v>0.22388363869577074</v>
      </c>
      <c r="BE1939">
        <f t="shared" si="446"/>
        <v>1.939352469821771</v>
      </c>
      <c r="BF1939">
        <f t="shared" si="447"/>
        <v>1.4581884583442892</v>
      </c>
      <c r="BG1939">
        <f t="shared" si="448"/>
        <v>7.9860170871865446</v>
      </c>
      <c r="BH1939">
        <f t="shared" si="448"/>
        <v>7.9860170871622742</v>
      </c>
      <c r="BI1939">
        <f t="shared" si="448"/>
        <v>7.9860170879304135</v>
      </c>
      <c r="BJ1939">
        <f t="shared" si="448"/>
        <v>7.9860170636195216</v>
      </c>
      <c r="BK1939">
        <f t="shared" si="448"/>
        <v>7.986017833034281</v>
      </c>
      <c r="BL1939">
        <f t="shared" si="448"/>
        <v>7.9859934796851215</v>
      </c>
      <c r="BM1939">
        <f t="shared" si="448"/>
        <v>7.9867621524931742</v>
      </c>
      <c r="BN1939">
        <f t="shared" si="449"/>
        <v>7.748106053039221</v>
      </c>
    </row>
    <row r="1940" spans="33:66" x14ac:dyDescent="0.2">
      <c r="AG1940" s="7"/>
      <c r="BA1940">
        <f t="shared" si="442"/>
        <v>1.8987653654222433E-2</v>
      </c>
      <c r="BB1940">
        <f t="shared" si="443"/>
        <v>0.91353546204170422</v>
      </c>
      <c r="BC1940">
        <f t="shared" si="444"/>
        <v>0.90245097412386832</v>
      </c>
      <c r="BD1940">
        <f t="shared" si="445"/>
        <v>0.22388363869577074</v>
      </c>
      <c r="BE1940">
        <f t="shared" si="446"/>
        <v>1.939352469821771</v>
      </c>
      <c r="BF1940">
        <f t="shared" si="447"/>
        <v>1.4581884583442892</v>
      </c>
      <c r="BG1940">
        <f t="shared" si="448"/>
        <v>7.9860170871865446</v>
      </c>
      <c r="BH1940">
        <f t="shared" si="448"/>
        <v>7.9860170871622742</v>
      </c>
      <c r="BI1940">
        <f t="shared" si="448"/>
        <v>7.9860170879304135</v>
      </c>
      <c r="BJ1940">
        <f t="shared" si="448"/>
        <v>7.9860170636195216</v>
      </c>
      <c r="BK1940">
        <f t="shared" si="448"/>
        <v>7.986017833034281</v>
      </c>
      <c r="BL1940">
        <f t="shared" si="448"/>
        <v>7.9859934796851215</v>
      </c>
      <c r="BM1940">
        <f t="shared" si="448"/>
        <v>7.9867621524931742</v>
      </c>
      <c r="BN1940">
        <f t="shared" si="449"/>
        <v>7.748106053039221</v>
      </c>
    </row>
    <row r="1941" spans="33:66" x14ac:dyDescent="0.2">
      <c r="AG1941" s="7"/>
      <c r="BA1941">
        <f t="shared" si="442"/>
        <v>1.8987653654222433E-2</v>
      </c>
      <c r="BB1941">
        <f t="shared" si="443"/>
        <v>0.91353546204170422</v>
      </c>
      <c r="BC1941">
        <f t="shared" si="444"/>
        <v>0.90245097412386832</v>
      </c>
      <c r="BD1941">
        <f t="shared" si="445"/>
        <v>0.22388363869577074</v>
      </c>
      <c r="BE1941">
        <f t="shared" si="446"/>
        <v>1.939352469821771</v>
      </c>
      <c r="BF1941">
        <f t="shared" si="447"/>
        <v>1.4581884583442892</v>
      </c>
      <c r="BG1941">
        <f t="shared" si="448"/>
        <v>7.9860170871865446</v>
      </c>
      <c r="BH1941">
        <f t="shared" si="448"/>
        <v>7.9860170871622742</v>
      </c>
      <c r="BI1941">
        <f t="shared" si="448"/>
        <v>7.9860170879304135</v>
      </c>
      <c r="BJ1941">
        <f t="shared" si="448"/>
        <v>7.9860170636195216</v>
      </c>
      <c r="BK1941">
        <f t="shared" si="448"/>
        <v>7.986017833034281</v>
      </c>
      <c r="BL1941">
        <f t="shared" si="448"/>
        <v>7.9859934796851215</v>
      </c>
      <c r="BM1941">
        <f t="shared" si="448"/>
        <v>7.9867621524931742</v>
      </c>
      <c r="BN1941">
        <f t="shared" si="449"/>
        <v>7.748106053039221</v>
      </c>
    </row>
    <row r="1942" spans="33:66" x14ac:dyDescent="0.2">
      <c r="AG1942" s="7"/>
      <c r="BA1942">
        <f t="shared" si="442"/>
        <v>1.8987653654222433E-2</v>
      </c>
      <c r="BB1942">
        <f t="shared" si="443"/>
        <v>0.91353546204170422</v>
      </c>
      <c r="BC1942">
        <f t="shared" si="444"/>
        <v>0.90245097412386832</v>
      </c>
      <c r="BD1942">
        <f t="shared" si="445"/>
        <v>0.22388363869577074</v>
      </c>
      <c r="BE1942">
        <f t="shared" si="446"/>
        <v>1.939352469821771</v>
      </c>
      <c r="BF1942">
        <f t="shared" si="447"/>
        <v>1.4581884583442892</v>
      </c>
      <c r="BG1942">
        <f t="shared" si="448"/>
        <v>7.9860170871865446</v>
      </c>
      <c r="BH1942">
        <f t="shared" si="448"/>
        <v>7.9860170871622742</v>
      </c>
      <c r="BI1942">
        <f t="shared" si="448"/>
        <v>7.9860170879304135</v>
      </c>
      <c r="BJ1942">
        <f t="shared" si="448"/>
        <v>7.9860170636195216</v>
      </c>
      <c r="BK1942">
        <f t="shared" si="448"/>
        <v>7.986017833034281</v>
      </c>
      <c r="BL1942">
        <f t="shared" si="448"/>
        <v>7.9859934796851215</v>
      </c>
      <c r="BM1942">
        <f t="shared" si="448"/>
        <v>7.9867621524931742</v>
      </c>
      <c r="BN1942">
        <f t="shared" si="449"/>
        <v>7.748106053039221</v>
      </c>
    </row>
    <row r="1943" spans="33:66" x14ac:dyDescent="0.2">
      <c r="AG1943" s="7"/>
      <c r="BA1943">
        <f t="shared" si="442"/>
        <v>1.8987653654222433E-2</v>
      </c>
      <c r="BB1943">
        <f t="shared" si="443"/>
        <v>0.91353546204170422</v>
      </c>
      <c r="BC1943">
        <f t="shared" si="444"/>
        <v>0.90245097412386832</v>
      </c>
      <c r="BD1943">
        <f t="shared" si="445"/>
        <v>0.22388363869577074</v>
      </c>
      <c r="BE1943">
        <f t="shared" si="446"/>
        <v>1.939352469821771</v>
      </c>
      <c r="BF1943">
        <f t="shared" si="447"/>
        <v>1.4581884583442892</v>
      </c>
      <c r="BG1943">
        <f t="shared" si="448"/>
        <v>7.9860170871865446</v>
      </c>
      <c r="BH1943">
        <f t="shared" si="448"/>
        <v>7.9860170871622742</v>
      </c>
      <c r="BI1943">
        <f t="shared" si="448"/>
        <v>7.9860170879304135</v>
      </c>
      <c r="BJ1943">
        <f t="shared" si="448"/>
        <v>7.9860170636195216</v>
      </c>
      <c r="BK1943">
        <f t="shared" si="448"/>
        <v>7.986017833034281</v>
      </c>
      <c r="BL1943">
        <f t="shared" si="448"/>
        <v>7.9859934796851215</v>
      </c>
      <c r="BM1943">
        <f t="shared" si="448"/>
        <v>7.9867621524931742</v>
      </c>
      <c r="BN1943">
        <f t="shared" si="449"/>
        <v>7.748106053039221</v>
      </c>
    </row>
    <row r="1944" spans="33:66" x14ac:dyDescent="0.2">
      <c r="AG1944" s="7"/>
      <c r="BA1944">
        <f t="shared" si="442"/>
        <v>1.8987653654222433E-2</v>
      </c>
      <c r="BB1944">
        <f t="shared" si="443"/>
        <v>0.91353546204170422</v>
      </c>
      <c r="BC1944">
        <f t="shared" si="444"/>
        <v>0.90245097412386832</v>
      </c>
      <c r="BD1944">
        <f t="shared" si="445"/>
        <v>0.22388363869577074</v>
      </c>
      <c r="BE1944">
        <f t="shared" si="446"/>
        <v>1.939352469821771</v>
      </c>
      <c r="BF1944">
        <f t="shared" si="447"/>
        <v>1.4581884583442892</v>
      </c>
      <c r="BG1944">
        <f t="shared" si="448"/>
        <v>7.9860170871865446</v>
      </c>
      <c r="BH1944">
        <f t="shared" si="448"/>
        <v>7.9860170871622742</v>
      </c>
      <c r="BI1944">
        <f t="shared" si="448"/>
        <v>7.9860170879304135</v>
      </c>
      <c r="BJ1944">
        <f t="shared" si="448"/>
        <v>7.9860170636195216</v>
      </c>
      <c r="BK1944">
        <f t="shared" si="448"/>
        <v>7.986017833034281</v>
      </c>
      <c r="BL1944">
        <f t="shared" si="448"/>
        <v>7.9859934796851215</v>
      </c>
      <c r="BM1944">
        <f t="shared" si="448"/>
        <v>7.9867621524931742</v>
      </c>
      <c r="BN1944">
        <f t="shared" si="449"/>
        <v>7.748106053039221</v>
      </c>
    </row>
    <row r="1945" spans="33:66" x14ac:dyDescent="0.2">
      <c r="AG1945" s="7"/>
      <c r="BA1945">
        <f t="shared" si="442"/>
        <v>1.8987653654222433E-2</v>
      </c>
      <c r="BB1945">
        <f t="shared" si="443"/>
        <v>0.91353546204170422</v>
      </c>
      <c r="BC1945">
        <f t="shared" si="444"/>
        <v>0.90245097412386832</v>
      </c>
      <c r="BD1945">
        <f t="shared" si="445"/>
        <v>0.22388363869577074</v>
      </c>
      <c r="BE1945">
        <f t="shared" si="446"/>
        <v>1.939352469821771</v>
      </c>
      <c r="BF1945">
        <f t="shared" si="447"/>
        <v>1.4581884583442892</v>
      </c>
      <c r="BG1945">
        <f t="shared" si="448"/>
        <v>7.9860170871865446</v>
      </c>
      <c r="BH1945">
        <f t="shared" si="448"/>
        <v>7.9860170871622742</v>
      </c>
      <c r="BI1945">
        <f t="shared" si="448"/>
        <v>7.9860170879304135</v>
      </c>
      <c r="BJ1945">
        <f t="shared" si="448"/>
        <v>7.9860170636195216</v>
      </c>
      <c r="BK1945">
        <f t="shared" si="448"/>
        <v>7.986017833034281</v>
      </c>
      <c r="BL1945">
        <f t="shared" si="448"/>
        <v>7.9859934796851215</v>
      </c>
      <c r="BM1945">
        <f t="shared" si="448"/>
        <v>7.9867621524931742</v>
      </c>
      <c r="BN1945">
        <f t="shared" si="449"/>
        <v>7.748106053039221</v>
      </c>
    </row>
    <row r="1946" spans="33:66" x14ac:dyDescent="0.2">
      <c r="AG1946" s="7"/>
      <c r="BA1946">
        <f t="shared" si="442"/>
        <v>1.8987653654222433E-2</v>
      </c>
      <c r="BB1946">
        <f t="shared" si="443"/>
        <v>0.91353546204170422</v>
      </c>
      <c r="BC1946">
        <f t="shared" si="444"/>
        <v>0.90245097412386832</v>
      </c>
      <c r="BD1946">
        <f t="shared" si="445"/>
        <v>0.22388363869577074</v>
      </c>
      <c r="BE1946">
        <f t="shared" si="446"/>
        <v>1.939352469821771</v>
      </c>
      <c r="BF1946">
        <f t="shared" si="447"/>
        <v>1.4581884583442892</v>
      </c>
      <c r="BG1946">
        <f t="shared" si="448"/>
        <v>7.9860170871865446</v>
      </c>
      <c r="BH1946">
        <f t="shared" si="448"/>
        <v>7.9860170871622742</v>
      </c>
      <c r="BI1946">
        <f t="shared" si="448"/>
        <v>7.9860170879304135</v>
      </c>
      <c r="BJ1946">
        <f t="shared" si="448"/>
        <v>7.9860170636195216</v>
      </c>
      <c r="BK1946">
        <f t="shared" si="448"/>
        <v>7.986017833034281</v>
      </c>
      <c r="BL1946">
        <f t="shared" si="448"/>
        <v>7.9859934796851215</v>
      </c>
      <c r="BM1946">
        <f t="shared" si="448"/>
        <v>7.9867621524931742</v>
      </c>
      <c r="BN1946">
        <f t="shared" si="449"/>
        <v>7.748106053039221</v>
      </c>
    </row>
    <row r="1947" spans="33:66" x14ac:dyDescent="0.2">
      <c r="AG1947" s="7"/>
      <c r="BA1947">
        <f t="shared" si="442"/>
        <v>1.8987653654222433E-2</v>
      </c>
      <c r="BB1947">
        <f t="shared" si="443"/>
        <v>0.91353546204170422</v>
      </c>
      <c r="BC1947">
        <f t="shared" si="444"/>
        <v>0.90245097412386832</v>
      </c>
      <c r="BD1947">
        <f t="shared" si="445"/>
        <v>0.22388363869577074</v>
      </c>
      <c r="BE1947">
        <f t="shared" si="446"/>
        <v>1.939352469821771</v>
      </c>
      <c r="BF1947">
        <f t="shared" si="447"/>
        <v>1.4581884583442892</v>
      </c>
      <c r="BG1947">
        <f t="shared" ref="BG1947:BM1962" si="450">$BN1947+$BB$7*SIN(BH1947)</f>
        <v>7.9860170871865446</v>
      </c>
      <c r="BH1947">
        <f t="shared" si="450"/>
        <v>7.9860170871622742</v>
      </c>
      <c r="BI1947">
        <f t="shared" si="450"/>
        <v>7.9860170879304135</v>
      </c>
      <c r="BJ1947">
        <f t="shared" si="450"/>
        <v>7.9860170636195216</v>
      </c>
      <c r="BK1947">
        <f t="shared" si="450"/>
        <v>7.986017833034281</v>
      </c>
      <c r="BL1947">
        <f t="shared" si="450"/>
        <v>7.9859934796851215</v>
      </c>
      <c r="BM1947">
        <f t="shared" si="450"/>
        <v>7.9867621524931742</v>
      </c>
      <c r="BN1947">
        <f t="shared" si="449"/>
        <v>7.748106053039221</v>
      </c>
    </row>
    <row r="1948" spans="33:66" x14ac:dyDescent="0.2">
      <c r="AG1948" s="7"/>
      <c r="BA1948">
        <f t="shared" si="442"/>
        <v>1.8987653654222433E-2</v>
      </c>
      <c r="BB1948">
        <f t="shared" si="443"/>
        <v>0.91353546204170422</v>
      </c>
      <c r="BC1948">
        <f t="shared" si="444"/>
        <v>0.90245097412386832</v>
      </c>
      <c r="BD1948">
        <f t="shared" si="445"/>
        <v>0.22388363869577074</v>
      </c>
      <c r="BE1948">
        <f t="shared" si="446"/>
        <v>1.939352469821771</v>
      </c>
      <c r="BF1948">
        <f t="shared" si="447"/>
        <v>1.4581884583442892</v>
      </c>
      <c r="BG1948">
        <f t="shared" si="450"/>
        <v>7.9860170871865446</v>
      </c>
      <c r="BH1948">
        <f t="shared" si="450"/>
        <v>7.9860170871622742</v>
      </c>
      <c r="BI1948">
        <f t="shared" si="450"/>
        <v>7.9860170879304135</v>
      </c>
      <c r="BJ1948">
        <f t="shared" si="450"/>
        <v>7.9860170636195216</v>
      </c>
      <c r="BK1948">
        <f t="shared" si="450"/>
        <v>7.986017833034281</v>
      </c>
      <c r="BL1948">
        <f t="shared" si="450"/>
        <v>7.9859934796851215</v>
      </c>
      <c r="BM1948">
        <f t="shared" si="450"/>
        <v>7.9867621524931742</v>
      </c>
      <c r="BN1948">
        <f t="shared" si="449"/>
        <v>7.748106053039221</v>
      </c>
    </row>
    <row r="1949" spans="33:66" x14ac:dyDescent="0.2">
      <c r="AG1949" s="7"/>
      <c r="BA1949">
        <f t="shared" si="442"/>
        <v>1.8987653654222433E-2</v>
      </c>
      <c r="BB1949">
        <f t="shared" si="443"/>
        <v>0.91353546204170422</v>
      </c>
      <c r="BC1949">
        <f t="shared" si="444"/>
        <v>0.90245097412386832</v>
      </c>
      <c r="BD1949">
        <f t="shared" si="445"/>
        <v>0.22388363869577074</v>
      </c>
      <c r="BE1949">
        <f t="shared" si="446"/>
        <v>1.939352469821771</v>
      </c>
      <c r="BF1949">
        <f t="shared" si="447"/>
        <v>1.4581884583442892</v>
      </c>
      <c r="BG1949">
        <f t="shared" si="450"/>
        <v>7.9860170871865446</v>
      </c>
      <c r="BH1949">
        <f t="shared" si="450"/>
        <v>7.9860170871622742</v>
      </c>
      <c r="BI1949">
        <f t="shared" si="450"/>
        <v>7.9860170879304135</v>
      </c>
      <c r="BJ1949">
        <f t="shared" si="450"/>
        <v>7.9860170636195216</v>
      </c>
      <c r="BK1949">
        <f t="shared" si="450"/>
        <v>7.986017833034281</v>
      </c>
      <c r="BL1949">
        <f t="shared" si="450"/>
        <v>7.9859934796851215</v>
      </c>
      <c r="BM1949">
        <f t="shared" si="450"/>
        <v>7.9867621524931742</v>
      </c>
      <c r="BN1949">
        <f t="shared" si="449"/>
        <v>7.748106053039221</v>
      </c>
    </row>
    <row r="1950" spans="33:66" x14ac:dyDescent="0.2">
      <c r="AG1950" s="7"/>
      <c r="BA1950">
        <f t="shared" si="442"/>
        <v>1.8987653654222433E-2</v>
      </c>
      <c r="BB1950">
        <f t="shared" si="443"/>
        <v>0.91353546204170422</v>
      </c>
      <c r="BC1950">
        <f t="shared" si="444"/>
        <v>0.90245097412386832</v>
      </c>
      <c r="BD1950">
        <f t="shared" si="445"/>
        <v>0.22388363869577074</v>
      </c>
      <c r="BE1950">
        <f t="shared" si="446"/>
        <v>1.939352469821771</v>
      </c>
      <c r="BF1950">
        <f t="shared" si="447"/>
        <v>1.4581884583442892</v>
      </c>
      <c r="BG1950">
        <f t="shared" si="450"/>
        <v>7.9860170871865446</v>
      </c>
      <c r="BH1950">
        <f t="shared" si="450"/>
        <v>7.9860170871622742</v>
      </c>
      <c r="BI1950">
        <f t="shared" si="450"/>
        <v>7.9860170879304135</v>
      </c>
      <c r="BJ1950">
        <f t="shared" si="450"/>
        <v>7.9860170636195216</v>
      </c>
      <c r="BK1950">
        <f t="shared" si="450"/>
        <v>7.986017833034281</v>
      </c>
      <c r="BL1950">
        <f t="shared" si="450"/>
        <v>7.9859934796851215</v>
      </c>
      <c r="BM1950">
        <f t="shared" si="450"/>
        <v>7.9867621524931742</v>
      </c>
      <c r="BN1950">
        <f t="shared" si="449"/>
        <v>7.748106053039221</v>
      </c>
    </row>
    <row r="1951" spans="33:66" x14ac:dyDescent="0.2">
      <c r="AG1951" s="7"/>
      <c r="BA1951">
        <f t="shared" si="442"/>
        <v>1.8987653654222433E-2</v>
      </c>
      <c r="BB1951">
        <f t="shared" si="443"/>
        <v>0.91353546204170422</v>
      </c>
      <c r="BC1951">
        <f t="shared" si="444"/>
        <v>0.90245097412386832</v>
      </c>
      <c r="BD1951">
        <f t="shared" si="445"/>
        <v>0.22388363869577074</v>
      </c>
      <c r="BE1951">
        <f t="shared" si="446"/>
        <v>1.939352469821771</v>
      </c>
      <c r="BF1951">
        <f t="shared" si="447"/>
        <v>1.4581884583442892</v>
      </c>
      <c r="BG1951">
        <f t="shared" si="450"/>
        <v>7.9860170871865446</v>
      </c>
      <c r="BH1951">
        <f t="shared" si="450"/>
        <v>7.9860170871622742</v>
      </c>
      <c r="BI1951">
        <f t="shared" si="450"/>
        <v>7.9860170879304135</v>
      </c>
      <c r="BJ1951">
        <f t="shared" si="450"/>
        <v>7.9860170636195216</v>
      </c>
      <c r="BK1951">
        <f t="shared" si="450"/>
        <v>7.986017833034281</v>
      </c>
      <c r="BL1951">
        <f t="shared" si="450"/>
        <v>7.9859934796851215</v>
      </c>
      <c r="BM1951">
        <f t="shared" si="450"/>
        <v>7.9867621524931742</v>
      </c>
      <c r="BN1951">
        <f t="shared" si="449"/>
        <v>7.748106053039221</v>
      </c>
    </row>
    <row r="1952" spans="33:66" x14ac:dyDescent="0.2">
      <c r="AG1952" s="7"/>
      <c r="BA1952">
        <f t="shared" si="442"/>
        <v>1.8987653654222433E-2</v>
      </c>
      <c r="BB1952">
        <f t="shared" si="443"/>
        <v>0.91353546204170422</v>
      </c>
      <c r="BC1952">
        <f t="shared" si="444"/>
        <v>0.90245097412386832</v>
      </c>
      <c r="BD1952">
        <f t="shared" si="445"/>
        <v>0.22388363869577074</v>
      </c>
      <c r="BE1952">
        <f t="shared" si="446"/>
        <v>1.939352469821771</v>
      </c>
      <c r="BF1952">
        <f t="shared" si="447"/>
        <v>1.4581884583442892</v>
      </c>
      <c r="BG1952">
        <f t="shared" si="450"/>
        <v>7.9860170871865446</v>
      </c>
      <c r="BH1952">
        <f t="shared" si="450"/>
        <v>7.9860170871622742</v>
      </c>
      <c r="BI1952">
        <f t="shared" si="450"/>
        <v>7.9860170879304135</v>
      </c>
      <c r="BJ1952">
        <f t="shared" si="450"/>
        <v>7.9860170636195216</v>
      </c>
      <c r="BK1952">
        <f t="shared" si="450"/>
        <v>7.986017833034281</v>
      </c>
      <c r="BL1952">
        <f t="shared" si="450"/>
        <v>7.9859934796851215</v>
      </c>
      <c r="BM1952">
        <f t="shared" si="450"/>
        <v>7.9867621524931742</v>
      </c>
      <c r="BN1952">
        <f t="shared" si="449"/>
        <v>7.748106053039221</v>
      </c>
    </row>
    <row r="1953" spans="33:66" x14ac:dyDescent="0.2">
      <c r="AG1953" s="7"/>
      <c r="BA1953">
        <f t="shared" si="442"/>
        <v>1.8987653654222433E-2</v>
      </c>
      <c r="BB1953">
        <f t="shared" si="443"/>
        <v>0.91353546204170422</v>
      </c>
      <c r="BC1953">
        <f t="shared" si="444"/>
        <v>0.90245097412386832</v>
      </c>
      <c r="BD1953">
        <f t="shared" si="445"/>
        <v>0.22388363869577074</v>
      </c>
      <c r="BE1953">
        <f t="shared" si="446"/>
        <v>1.939352469821771</v>
      </c>
      <c r="BF1953">
        <f t="shared" si="447"/>
        <v>1.4581884583442892</v>
      </c>
      <c r="BG1953">
        <f t="shared" si="450"/>
        <v>7.9860170871865446</v>
      </c>
      <c r="BH1953">
        <f t="shared" si="450"/>
        <v>7.9860170871622742</v>
      </c>
      <c r="BI1953">
        <f t="shared" si="450"/>
        <v>7.9860170879304135</v>
      </c>
      <c r="BJ1953">
        <f t="shared" si="450"/>
        <v>7.9860170636195216</v>
      </c>
      <c r="BK1953">
        <f t="shared" si="450"/>
        <v>7.986017833034281</v>
      </c>
      <c r="BL1953">
        <f t="shared" si="450"/>
        <v>7.9859934796851215</v>
      </c>
      <c r="BM1953">
        <f t="shared" si="450"/>
        <v>7.9867621524931742</v>
      </c>
      <c r="BN1953">
        <f t="shared" si="449"/>
        <v>7.748106053039221</v>
      </c>
    </row>
    <row r="1954" spans="33:66" x14ac:dyDescent="0.2">
      <c r="AG1954" s="7"/>
      <c r="BA1954">
        <f t="shared" si="442"/>
        <v>1.8987653654222433E-2</v>
      </c>
      <c r="BB1954">
        <f t="shared" si="443"/>
        <v>0.91353546204170422</v>
      </c>
      <c r="BC1954">
        <f t="shared" si="444"/>
        <v>0.90245097412386832</v>
      </c>
      <c r="BD1954">
        <f t="shared" si="445"/>
        <v>0.22388363869577074</v>
      </c>
      <c r="BE1954">
        <f t="shared" si="446"/>
        <v>1.939352469821771</v>
      </c>
      <c r="BF1954">
        <f t="shared" si="447"/>
        <v>1.4581884583442892</v>
      </c>
      <c r="BG1954">
        <f t="shared" si="450"/>
        <v>7.9860170871865446</v>
      </c>
      <c r="BH1954">
        <f t="shared" si="450"/>
        <v>7.9860170871622742</v>
      </c>
      <c r="BI1954">
        <f t="shared" si="450"/>
        <v>7.9860170879304135</v>
      </c>
      <c r="BJ1954">
        <f t="shared" si="450"/>
        <v>7.9860170636195216</v>
      </c>
      <c r="BK1954">
        <f t="shared" si="450"/>
        <v>7.986017833034281</v>
      </c>
      <c r="BL1954">
        <f t="shared" si="450"/>
        <v>7.9859934796851215</v>
      </c>
      <c r="BM1954">
        <f t="shared" si="450"/>
        <v>7.9867621524931742</v>
      </c>
      <c r="BN1954">
        <f t="shared" si="449"/>
        <v>7.748106053039221</v>
      </c>
    </row>
    <row r="1955" spans="33:66" x14ac:dyDescent="0.2">
      <c r="AG1955" s="7"/>
      <c r="BA1955">
        <f t="shared" si="442"/>
        <v>1.8987653654222433E-2</v>
      </c>
      <c r="BB1955">
        <f t="shared" si="443"/>
        <v>0.91353546204170422</v>
      </c>
      <c r="BC1955">
        <f t="shared" si="444"/>
        <v>0.90245097412386832</v>
      </c>
      <c r="BD1955">
        <f t="shared" si="445"/>
        <v>0.22388363869577074</v>
      </c>
      <c r="BE1955">
        <f t="shared" si="446"/>
        <v>1.939352469821771</v>
      </c>
      <c r="BF1955">
        <f t="shared" si="447"/>
        <v>1.4581884583442892</v>
      </c>
      <c r="BG1955">
        <f t="shared" si="450"/>
        <v>7.9860170871865446</v>
      </c>
      <c r="BH1955">
        <f t="shared" si="450"/>
        <v>7.9860170871622742</v>
      </c>
      <c r="BI1955">
        <f t="shared" si="450"/>
        <v>7.9860170879304135</v>
      </c>
      <c r="BJ1955">
        <f t="shared" si="450"/>
        <v>7.9860170636195216</v>
      </c>
      <c r="BK1955">
        <f t="shared" si="450"/>
        <v>7.986017833034281</v>
      </c>
      <c r="BL1955">
        <f t="shared" si="450"/>
        <v>7.9859934796851215</v>
      </c>
      <c r="BM1955">
        <f t="shared" si="450"/>
        <v>7.9867621524931742</v>
      </c>
      <c r="BN1955">
        <f t="shared" si="449"/>
        <v>7.748106053039221</v>
      </c>
    </row>
    <row r="1956" spans="33:66" x14ac:dyDescent="0.2">
      <c r="AG1956" s="7"/>
      <c r="BA1956">
        <f t="shared" si="442"/>
        <v>1.8987653654222433E-2</v>
      </c>
      <c r="BB1956">
        <f t="shared" si="443"/>
        <v>0.91353546204170422</v>
      </c>
      <c r="BC1956">
        <f t="shared" si="444"/>
        <v>0.90245097412386832</v>
      </c>
      <c r="BD1956">
        <f t="shared" si="445"/>
        <v>0.22388363869577074</v>
      </c>
      <c r="BE1956">
        <f t="shared" si="446"/>
        <v>1.939352469821771</v>
      </c>
      <c r="BF1956">
        <f t="shared" si="447"/>
        <v>1.4581884583442892</v>
      </c>
      <c r="BG1956">
        <f t="shared" si="450"/>
        <v>7.9860170871865446</v>
      </c>
      <c r="BH1956">
        <f t="shared" si="450"/>
        <v>7.9860170871622742</v>
      </c>
      <c r="BI1956">
        <f t="shared" si="450"/>
        <v>7.9860170879304135</v>
      </c>
      <c r="BJ1956">
        <f t="shared" si="450"/>
        <v>7.9860170636195216</v>
      </c>
      <c r="BK1956">
        <f t="shared" si="450"/>
        <v>7.986017833034281</v>
      </c>
      <c r="BL1956">
        <f t="shared" si="450"/>
        <v>7.9859934796851215</v>
      </c>
      <c r="BM1956">
        <f t="shared" si="450"/>
        <v>7.9867621524931742</v>
      </c>
      <c r="BN1956">
        <f t="shared" si="449"/>
        <v>7.748106053039221</v>
      </c>
    </row>
    <row r="1957" spans="33:66" x14ac:dyDescent="0.2">
      <c r="AG1957" s="7"/>
      <c r="BA1957">
        <f t="shared" si="442"/>
        <v>1.8987653654222433E-2</v>
      </c>
      <c r="BB1957">
        <f t="shared" si="443"/>
        <v>0.91353546204170422</v>
      </c>
      <c r="BC1957">
        <f t="shared" si="444"/>
        <v>0.90245097412386832</v>
      </c>
      <c r="BD1957">
        <f t="shared" si="445"/>
        <v>0.22388363869577074</v>
      </c>
      <c r="BE1957">
        <f t="shared" si="446"/>
        <v>1.939352469821771</v>
      </c>
      <c r="BF1957">
        <f t="shared" si="447"/>
        <v>1.4581884583442892</v>
      </c>
      <c r="BG1957">
        <f t="shared" si="450"/>
        <v>7.9860170871865446</v>
      </c>
      <c r="BH1957">
        <f t="shared" si="450"/>
        <v>7.9860170871622742</v>
      </c>
      <c r="BI1957">
        <f t="shared" si="450"/>
        <v>7.9860170879304135</v>
      </c>
      <c r="BJ1957">
        <f t="shared" si="450"/>
        <v>7.9860170636195216</v>
      </c>
      <c r="BK1957">
        <f t="shared" si="450"/>
        <v>7.986017833034281</v>
      </c>
      <c r="BL1957">
        <f t="shared" si="450"/>
        <v>7.9859934796851215</v>
      </c>
      <c r="BM1957">
        <f t="shared" si="450"/>
        <v>7.9867621524931742</v>
      </c>
      <c r="BN1957">
        <f t="shared" si="449"/>
        <v>7.748106053039221</v>
      </c>
    </row>
    <row r="1958" spans="33:66" x14ac:dyDescent="0.2">
      <c r="AG1958" s="7"/>
      <c r="BA1958">
        <f t="shared" si="442"/>
        <v>1.8987653654222433E-2</v>
      </c>
      <c r="BB1958">
        <f t="shared" si="443"/>
        <v>0.91353546204170422</v>
      </c>
      <c r="BC1958">
        <f t="shared" si="444"/>
        <v>0.90245097412386832</v>
      </c>
      <c r="BD1958">
        <f t="shared" si="445"/>
        <v>0.22388363869577074</v>
      </c>
      <c r="BE1958">
        <f t="shared" si="446"/>
        <v>1.939352469821771</v>
      </c>
      <c r="BF1958">
        <f t="shared" si="447"/>
        <v>1.4581884583442892</v>
      </c>
      <c r="BG1958">
        <f t="shared" si="450"/>
        <v>7.9860170871865446</v>
      </c>
      <c r="BH1958">
        <f t="shared" si="450"/>
        <v>7.9860170871622742</v>
      </c>
      <c r="BI1958">
        <f t="shared" si="450"/>
        <v>7.9860170879304135</v>
      </c>
      <c r="BJ1958">
        <f t="shared" si="450"/>
        <v>7.9860170636195216</v>
      </c>
      <c r="BK1958">
        <f t="shared" si="450"/>
        <v>7.986017833034281</v>
      </c>
      <c r="BL1958">
        <f t="shared" si="450"/>
        <v>7.9859934796851215</v>
      </c>
      <c r="BM1958">
        <f t="shared" si="450"/>
        <v>7.9867621524931742</v>
      </c>
      <c r="BN1958">
        <f t="shared" si="449"/>
        <v>7.748106053039221</v>
      </c>
    </row>
    <row r="1959" spans="33:66" x14ac:dyDescent="0.2">
      <c r="AG1959" s="7"/>
      <c r="BA1959">
        <f t="shared" si="442"/>
        <v>1.8987653654222433E-2</v>
      </c>
      <c r="BB1959">
        <f t="shared" si="443"/>
        <v>0.91353546204170422</v>
      </c>
      <c r="BC1959">
        <f t="shared" si="444"/>
        <v>0.90245097412386832</v>
      </c>
      <c r="BD1959">
        <f t="shared" si="445"/>
        <v>0.22388363869577074</v>
      </c>
      <c r="BE1959">
        <f t="shared" si="446"/>
        <v>1.939352469821771</v>
      </c>
      <c r="BF1959">
        <f t="shared" si="447"/>
        <v>1.4581884583442892</v>
      </c>
      <c r="BG1959">
        <f t="shared" si="450"/>
        <v>7.9860170871865446</v>
      </c>
      <c r="BH1959">
        <f t="shared" si="450"/>
        <v>7.9860170871622742</v>
      </c>
      <c r="BI1959">
        <f t="shared" si="450"/>
        <v>7.9860170879304135</v>
      </c>
      <c r="BJ1959">
        <f t="shared" si="450"/>
        <v>7.9860170636195216</v>
      </c>
      <c r="BK1959">
        <f t="shared" si="450"/>
        <v>7.986017833034281</v>
      </c>
      <c r="BL1959">
        <f t="shared" si="450"/>
        <v>7.9859934796851215</v>
      </c>
      <c r="BM1959">
        <f t="shared" si="450"/>
        <v>7.9867621524931742</v>
      </c>
      <c r="BN1959">
        <f t="shared" si="449"/>
        <v>7.748106053039221</v>
      </c>
    </row>
    <row r="1960" spans="33:66" x14ac:dyDescent="0.2">
      <c r="AG1960" s="7"/>
      <c r="BA1960">
        <f t="shared" si="442"/>
        <v>1.8987653654222433E-2</v>
      </c>
      <c r="BB1960">
        <f t="shared" si="443"/>
        <v>0.91353546204170422</v>
      </c>
      <c r="BC1960">
        <f t="shared" si="444"/>
        <v>0.90245097412386832</v>
      </c>
      <c r="BD1960">
        <f t="shared" si="445"/>
        <v>0.22388363869577074</v>
      </c>
      <c r="BE1960">
        <f t="shared" si="446"/>
        <v>1.939352469821771</v>
      </c>
      <c r="BF1960">
        <f t="shared" si="447"/>
        <v>1.4581884583442892</v>
      </c>
      <c r="BG1960">
        <f t="shared" si="450"/>
        <v>7.9860170871865446</v>
      </c>
      <c r="BH1960">
        <f t="shared" si="450"/>
        <v>7.9860170871622742</v>
      </c>
      <c r="BI1960">
        <f t="shared" si="450"/>
        <v>7.9860170879304135</v>
      </c>
      <c r="BJ1960">
        <f t="shared" si="450"/>
        <v>7.9860170636195216</v>
      </c>
      <c r="BK1960">
        <f t="shared" si="450"/>
        <v>7.986017833034281</v>
      </c>
      <c r="BL1960">
        <f t="shared" si="450"/>
        <v>7.9859934796851215</v>
      </c>
      <c r="BM1960">
        <f t="shared" si="450"/>
        <v>7.9867621524931742</v>
      </c>
      <c r="BN1960">
        <f t="shared" si="449"/>
        <v>7.748106053039221</v>
      </c>
    </row>
    <row r="1961" spans="33:66" x14ac:dyDescent="0.2">
      <c r="AG1961" s="7"/>
      <c r="BA1961">
        <f t="shared" si="442"/>
        <v>1.8987653654222433E-2</v>
      </c>
      <c r="BB1961">
        <f t="shared" si="443"/>
        <v>0.91353546204170422</v>
      </c>
      <c r="BC1961">
        <f t="shared" si="444"/>
        <v>0.90245097412386832</v>
      </c>
      <c r="BD1961">
        <f t="shared" si="445"/>
        <v>0.22388363869577074</v>
      </c>
      <c r="BE1961">
        <f t="shared" si="446"/>
        <v>1.939352469821771</v>
      </c>
      <c r="BF1961">
        <f t="shared" si="447"/>
        <v>1.4581884583442892</v>
      </c>
      <c r="BG1961">
        <f t="shared" si="450"/>
        <v>7.9860170871865446</v>
      </c>
      <c r="BH1961">
        <f t="shared" si="450"/>
        <v>7.9860170871622742</v>
      </c>
      <c r="BI1961">
        <f t="shared" si="450"/>
        <v>7.9860170879304135</v>
      </c>
      <c r="BJ1961">
        <f t="shared" si="450"/>
        <v>7.9860170636195216</v>
      </c>
      <c r="BK1961">
        <f t="shared" si="450"/>
        <v>7.986017833034281</v>
      </c>
      <c r="BL1961">
        <f t="shared" si="450"/>
        <v>7.9859934796851215</v>
      </c>
      <c r="BM1961">
        <f t="shared" si="450"/>
        <v>7.9867621524931742</v>
      </c>
      <c r="BN1961">
        <f t="shared" si="449"/>
        <v>7.748106053039221</v>
      </c>
    </row>
    <row r="1962" spans="33:66" x14ac:dyDescent="0.2">
      <c r="AG1962" s="7"/>
      <c r="BA1962">
        <f t="shared" si="442"/>
        <v>1.8987653654222433E-2</v>
      </c>
      <c r="BB1962">
        <f t="shared" si="443"/>
        <v>0.91353546204170422</v>
      </c>
      <c r="BC1962">
        <f t="shared" si="444"/>
        <v>0.90245097412386832</v>
      </c>
      <c r="BD1962">
        <f t="shared" si="445"/>
        <v>0.22388363869577074</v>
      </c>
      <c r="BE1962">
        <f t="shared" si="446"/>
        <v>1.939352469821771</v>
      </c>
      <c r="BF1962">
        <f t="shared" si="447"/>
        <v>1.4581884583442892</v>
      </c>
      <c r="BG1962">
        <f t="shared" si="450"/>
        <v>7.9860170871865446</v>
      </c>
      <c r="BH1962">
        <f t="shared" si="450"/>
        <v>7.9860170871622742</v>
      </c>
      <c r="BI1962">
        <f t="shared" si="450"/>
        <v>7.9860170879304135</v>
      </c>
      <c r="BJ1962">
        <f t="shared" si="450"/>
        <v>7.9860170636195216</v>
      </c>
      <c r="BK1962">
        <f t="shared" si="450"/>
        <v>7.986017833034281</v>
      </c>
      <c r="BL1962">
        <f t="shared" si="450"/>
        <v>7.9859934796851215</v>
      </c>
      <c r="BM1962">
        <f t="shared" si="450"/>
        <v>7.9867621524931742</v>
      </c>
      <c r="BN1962">
        <f t="shared" si="449"/>
        <v>7.748106053039221</v>
      </c>
    </row>
    <row r="1963" spans="33:66" x14ac:dyDescent="0.2">
      <c r="AG1963" s="7"/>
      <c r="BA1963">
        <f t="shared" si="442"/>
        <v>1.8987653654222433E-2</v>
      </c>
      <c r="BB1963">
        <f t="shared" si="443"/>
        <v>0.91353546204170422</v>
      </c>
      <c r="BC1963">
        <f t="shared" si="444"/>
        <v>0.90245097412386832</v>
      </c>
      <c r="BD1963">
        <f t="shared" si="445"/>
        <v>0.22388363869577074</v>
      </c>
      <c r="BE1963">
        <f t="shared" si="446"/>
        <v>1.939352469821771</v>
      </c>
      <c r="BF1963">
        <f t="shared" si="447"/>
        <v>1.4581884583442892</v>
      </c>
      <c r="BG1963">
        <f t="shared" ref="BG1963:BM1978" si="451">$BN1963+$BB$7*SIN(BH1963)</f>
        <v>7.9860170871865446</v>
      </c>
      <c r="BH1963">
        <f t="shared" si="451"/>
        <v>7.9860170871622742</v>
      </c>
      <c r="BI1963">
        <f t="shared" si="451"/>
        <v>7.9860170879304135</v>
      </c>
      <c r="BJ1963">
        <f t="shared" si="451"/>
        <v>7.9860170636195216</v>
      </c>
      <c r="BK1963">
        <f t="shared" si="451"/>
        <v>7.986017833034281</v>
      </c>
      <c r="BL1963">
        <f t="shared" si="451"/>
        <v>7.9859934796851215</v>
      </c>
      <c r="BM1963">
        <f t="shared" si="451"/>
        <v>7.9867621524931742</v>
      </c>
      <c r="BN1963">
        <f t="shared" si="449"/>
        <v>7.748106053039221</v>
      </c>
    </row>
    <row r="1964" spans="33:66" x14ac:dyDescent="0.2">
      <c r="AG1964" s="7"/>
      <c r="BA1964">
        <f t="shared" si="442"/>
        <v>1.8987653654222433E-2</v>
      </c>
      <c r="BB1964">
        <f t="shared" si="443"/>
        <v>0.91353546204170422</v>
      </c>
      <c r="BC1964">
        <f t="shared" si="444"/>
        <v>0.90245097412386832</v>
      </c>
      <c r="BD1964">
        <f t="shared" si="445"/>
        <v>0.22388363869577074</v>
      </c>
      <c r="BE1964">
        <f t="shared" si="446"/>
        <v>1.939352469821771</v>
      </c>
      <c r="BF1964">
        <f t="shared" si="447"/>
        <v>1.4581884583442892</v>
      </c>
      <c r="BG1964">
        <f t="shared" si="451"/>
        <v>7.9860170871865446</v>
      </c>
      <c r="BH1964">
        <f t="shared" si="451"/>
        <v>7.9860170871622742</v>
      </c>
      <c r="BI1964">
        <f t="shared" si="451"/>
        <v>7.9860170879304135</v>
      </c>
      <c r="BJ1964">
        <f t="shared" si="451"/>
        <v>7.9860170636195216</v>
      </c>
      <c r="BK1964">
        <f t="shared" si="451"/>
        <v>7.986017833034281</v>
      </c>
      <c r="BL1964">
        <f t="shared" si="451"/>
        <v>7.9859934796851215</v>
      </c>
      <c r="BM1964">
        <f t="shared" si="451"/>
        <v>7.9867621524931742</v>
      </c>
      <c r="BN1964">
        <f t="shared" si="449"/>
        <v>7.748106053039221</v>
      </c>
    </row>
    <row r="1965" spans="33:66" x14ac:dyDescent="0.2">
      <c r="AG1965" s="7"/>
      <c r="BA1965">
        <f t="shared" si="442"/>
        <v>1.8987653654222433E-2</v>
      </c>
      <c r="BB1965">
        <f t="shared" si="443"/>
        <v>0.91353546204170422</v>
      </c>
      <c r="BC1965">
        <f t="shared" si="444"/>
        <v>0.90245097412386832</v>
      </c>
      <c r="BD1965">
        <f t="shared" si="445"/>
        <v>0.22388363869577074</v>
      </c>
      <c r="BE1965">
        <f t="shared" si="446"/>
        <v>1.939352469821771</v>
      </c>
      <c r="BF1965">
        <f t="shared" si="447"/>
        <v>1.4581884583442892</v>
      </c>
      <c r="BG1965">
        <f t="shared" si="451"/>
        <v>7.9860170871865446</v>
      </c>
      <c r="BH1965">
        <f t="shared" si="451"/>
        <v>7.9860170871622742</v>
      </c>
      <c r="BI1965">
        <f t="shared" si="451"/>
        <v>7.9860170879304135</v>
      </c>
      <c r="BJ1965">
        <f t="shared" si="451"/>
        <v>7.9860170636195216</v>
      </c>
      <c r="BK1965">
        <f t="shared" si="451"/>
        <v>7.986017833034281</v>
      </c>
      <c r="BL1965">
        <f t="shared" si="451"/>
        <v>7.9859934796851215</v>
      </c>
      <c r="BM1965">
        <f t="shared" si="451"/>
        <v>7.9867621524931742</v>
      </c>
      <c r="BN1965">
        <f t="shared" si="449"/>
        <v>7.748106053039221</v>
      </c>
    </row>
    <row r="1966" spans="33:66" x14ac:dyDescent="0.2">
      <c r="AG1966" s="7"/>
      <c r="BA1966">
        <f t="shared" si="442"/>
        <v>1.8987653654222433E-2</v>
      </c>
      <c r="BB1966">
        <f t="shared" si="443"/>
        <v>0.91353546204170422</v>
      </c>
      <c r="BC1966">
        <f t="shared" si="444"/>
        <v>0.90245097412386832</v>
      </c>
      <c r="BD1966">
        <f t="shared" si="445"/>
        <v>0.22388363869577074</v>
      </c>
      <c r="BE1966">
        <f t="shared" si="446"/>
        <v>1.939352469821771</v>
      </c>
      <c r="BF1966">
        <f t="shared" si="447"/>
        <v>1.4581884583442892</v>
      </c>
      <c r="BG1966">
        <f t="shared" si="451"/>
        <v>7.9860170871865446</v>
      </c>
      <c r="BH1966">
        <f t="shared" si="451"/>
        <v>7.9860170871622742</v>
      </c>
      <c r="BI1966">
        <f t="shared" si="451"/>
        <v>7.9860170879304135</v>
      </c>
      <c r="BJ1966">
        <f t="shared" si="451"/>
        <v>7.9860170636195216</v>
      </c>
      <c r="BK1966">
        <f t="shared" si="451"/>
        <v>7.986017833034281</v>
      </c>
      <c r="BL1966">
        <f t="shared" si="451"/>
        <v>7.9859934796851215</v>
      </c>
      <c r="BM1966">
        <f t="shared" si="451"/>
        <v>7.9867621524931742</v>
      </c>
      <c r="BN1966">
        <f t="shared" si="449"/>
        <v>7.748106053039221</v>
      </c>
    </row>
    <row r="1967" spans="33:66" x14ac:dyDescent="0.2">
      <c r="AG1967" s="7"/>
      <c r="BA1967">
        <f t="shared" si="442"/>
        <v>1.8987653654222433E-2</v>
      </c>
      <c r="BB1967">
        <f t="shared" si="443"/>
        <v>0.91353546204170422</v>
      </c>
      <c r="BC1967">
        <f t="shared" si="444"/>
        <v>0.90245097412386832</v>
      </c>
      <c r="BD1967">
        <f t="shared" si="445"/>
        <v>0.22388363869577074</v>
      </c>
      <c r="BE1967">
        <f t="shared" si="446"/>
        <v>1.939352469821771</v>
      </c>
      <c r="BF1967">
        <f t="shared" si="447"/>
        <v>1.4581884583442892</v>
      </c>
      <c r="BG1967">
        <f t="shared" si="451"/>
        <v>7.9860170871865446</v>
      </c>
      <c r="BH1967">
        <f t="shared" si="451"/>
        <v>7.9860170871622742</v>
      </c>
      <c r="BI1967">
        <f t="shared" si="451"/>
        <v>7.9860170879304135</v>
      </c>
      <c r="BJ1967">
        <f t="shared" si="451"/>
        <v>7.9860170636195216</v>
      </c>
      <c r="BK1967">
        <f t="shared" si="451"/>
        <v>7.986017833034281</v>
      </c>
      <c r="BL1967">
        <f t="shared" si="451"/>
        <v>7.9859934796851215</v>
      </c>
      <c r="BM1967">
        <f t="shared" si="451"/>
        <v>7.9867621524931742</v>
      </c>
      <c r="BN1967">
        <f t="shared" si="449"/>
        <v>7.748106053039221</v>
      </c>
    </row>
    <row r="1968" spans="33:66" x14ac:dyDescent="0.2">
      <c r="AG1968" s="7"/>
      <c r="BA1968">
        <f t="shared" si="442"/>
        <v>1.8987653654222433E-2</v>
      </c>
      <c r="BB1968">
        <f t="shared" si="443"/>
        <v>0.91353546204170422</v>
      </c>
      <c r="BC1968">
        <f t="shared" si="444"/>
        <v>0.90245097412386832</v>
      </c>
      <c r="BD1968">
        <f t="shared" si="445"/>
        <v>0.22388363869577074</v>
      </c>
      <c r="BE1968">
        <f t="shared" si="446"/>
        <v>1.939352469821771</v>
      </c>
      <c r="BF1968">
        <f t="shared" si="447"/>
        <v>1.4581884583442892</v>
      </c>
      <c r="BG1968">
        <f t="shared" si="451"/>
        <v>7.9860170871865446</v>
      </c>
      <c r="BH1968">
        <f t="shared" si="451"/>
        <v>7.9860170871622742</v>
      </c>
      <c r="BI1968">
        <f t="shared" si="451"/>
        <v>7.9860170879304135</v>
      </c>
      <c r="BJ1968">
        <f t="shared" si="451"/>
        <v>7.9860170636195216</v>
      </c>
      <c r="BK1968">
        <f t="shared" si="451"/>
        <v>7.986017833034281</v>
      </c>
      <c r="BL1968">
        <f t="shared" si="451"/>
        <v>7.9859934796851215</v>
      </c>
      <c r="BM1968">
        <f t="shared" si="451"/>
        <v>7.9867621524931742</v>
      </c>
      <c r="BN1968">
        <f t="shared" si="449"/>
        <v>7.748106053039221</v>
      </c>
    </row>
    <row r="1969" spans="33:66" x14ac:dyDescent="0.2">
      <c r="AG1969" s="7"/>
      <c r="BA1969">
        <f t="shared" si="442"/>
        <v>1.8987653654222433E-2</v>
      </c>
      <c r="BB1969">
        <f t="shared" si="443"/>
        <v>0.91353546204170422</v>
      </c>
      <c r="BC1969">
        <f t="shared" si="444"/>
        <v>0.90245097412386832</v>
      </c>
      <c r="BD1969">
        <f t="shared" si="445"/>
        <v>0.22388363869577074</v>
      </c>
      <c r="BE1969">
        <f t="shared" si="446"/>
        <v>1.939352469821771</v>
      </c>
      <c r="BF1969">
        <f t="shared" si="447"/>
        <v>1.4581884583442892</v>
      </c>
      <c r="BG1969">
        <f t="shared" si="451"/>
        <v>7.9860170871865446</v>
      </c>
      <c r="BH1969">
        <f t="shared" si="451"/>
        <v>7.9860170871622742</v>
      </c>
      <c r="BI1969">
        <f t="shared" si="451"/>
        <v>7.9860170879304135</v>
      </c>
      <c r="BJ1969">
        <f t="shared" si="451"/>
        <v>7.9860170636195216</v>
      </c>
      <c r="BK1969">
        <f t="shared" si="451"/>
        <v>7.986017833034281</v>
      </c>
      <c r="BL1969">
        <f t="shared" si="451"/>
        <v>7.9859934796851215</v>
      </c>
      <c r="BM1969">
        <f t="shared" si="451"/>
        <v>7.9867621524931742</v>
      </c>
      <c r="BN1969">
        <f t="shared" si="449"/>
        <v>7.748106053039221</v>
      </c>
    </row>
    <row r="1970" spans="33:66" x14ac:dyDescent="0.2">
      <c r="AG1970" s="7"/>
      <c r="BA1970">
        <f t="shared" si="442"/>
        <v>1.8987653654222433E-2</v>
      </c>
      <c r="BB1970">
        <f t="shared" si="443"/>
        <v>0.91353546204170422</v>
      </c>
      <c r="BC1970">
        <f t="shared" si="444"/>
        <v>0.90245097412386832</v>
      </c>
      <c r="BD1970">
        <f t="shared" si="445"/>
        <v>0.22388363869577074</v>
      </c>
      <c r="BE1970">
        <f t="shared" si="446"/>
        <v>1.939352469821771</v>
      </c>
      <c r="BF1970">
        <f t="shared" si="447"/>
        <v>1.4581884583442892</v>
      </c>
      <c r="BG1970">
        <f t="shared" si="451"/>
        <v>7.9860170871865446</v>
      </c>
      <c r="BH1970">
        <f t="shared" si="451"/>
        <v>7.9860170871622742</v>
      </c>
      <c r="BI1970">
        <f t="shared" si="451"/>
        <v>7.9860170879304135</v>
      </c>
      <c r="BJ1970">
        <f t="shared" si="451"/>
        <v>7.9860170636195216</v>
      </c>
      <c r="BK1970">
        <f t="shared" si="451"/>
        <v>7.986017833034281</v>
      </c>
      <c r="BL1970">
        <f t="shared" si="451"/>
        <v>7.9859934796851215</v>
      </c>
      <c r="BM1970">
        <f t="shared" si="451"/>
        <v>7.9867621524931742</v>
      </c>
      <c r="BN1970">
        <f t="shared" si="449"/>
        <v>7.748106053039221</v>
      </c>
    </row>
    <row r="1971" spans="33:66" x14ac:dyDescent="0.2">
      <c r="AG1971" s="7"/>
      <c r="BA1971">
        <f t="shared" si="442"/>
        <v>1.8987653654222433E-2</v>
      </c>
      <c r="BB1971">
        <f t="shared" si="443"/>
        <v>0.91353546204170422</v>
      </c>
      <c r="BC1971">
        <f t="shared" si="444"/>
        <v>0.90245097412386832</v>
      </c>
      <c r="BD1971">
        <f t="shared" si="445"/>
        <v>0.22388363869577074</v>
      </c>
      <c r="BE1971">
        <f t="shared" si="446"/>
        <v>1.939352469821771</v>
      </c>
      <c r="BF1971">
        <f t="shared" si="447"/>
        <v>1.4581884583442892</v>
      </c>
      <c r="BG1971">
        <f t="shared" si="451"/>
        <v>7.9860170871865446</v>
      </c>
      <c r="BH1971">
        <f t="shared" si="451"/>
        <v>7.9860170871622742</v>
      </c>
      <c r="BI1971">
        <f t="shared" si="451"/>
        <v>7.9860170879304135</v>
      </c>
      <c r="BJ1971">
        <f t="shared" si="451"/>
        <v>7.9860170636195216</v>
      </c>
      <c r="BK1971">
        <f t="shared" si="451"/>
        <v>7.986017833034281</v>
      </c>
      <c r="BL1971">
        <f t="shared" si="451"/>
        <v>7.9859934796851215</v>
      </c>
      <c r="BM1971">
        <f t="shared" si="451"/>
        <v>7.9867621524931742</v>
      </c>
      <c r="BN1971">
        <f t="shared" si="449"/>
        <v>7.748106053039221</v>
      </c>
    </row>
    <row r="1972" spans="33:66" x14ac:dyDescent="0.2">
      <c r="AG1972" s="7"/>
      <c r="BA1972">
        <f t="shared" si="442"/>
        <v>1.8987653654222433E-2</v>
      </c>
      <c r="BB1972">
        <f t="shared" si="443"/>
        <v>0.91353546204170422</v>
      </c>
      <c r="BC1972">
        <f t="shared" si="444"/>
        <v>0.90245097412386832</v>
      </c>
      <c r="BD1972">
        <f t="shared" si="445"/>
        <v>0.22388363869577074</v>
      </c>
      <c r="BE1972">
        <f t="shared" si="446"/>
        <v>1.939352469821771</v>
      </c>
      <c r="BF1972">
        <f t="shared" si="447"/>
        <v>1.4581884583442892</v>
      </c>
      <c r="BG1972">
        <f t="shared" si="451"/>
        <v>7.9860170871865446</v>
      </c>
      <c r="BH1972">
        <f t="shared" si="451"/>
        <v>7.9860170871622742</v>
      </c>
      <c r="BI1972">
        <f t="shared" si="451"/>
        <v>7.9860170879304135</v>
      </c>
      <c r="BJ1972">
        <f t="shared" si="451"/>
        <v>7.9860170636195216</v>
      </c>
      <c r="BK1972">
        <f t="shared" si="451"/>
        <v>7.986017833034281</v>
      </c>
      <c r="BL1972">
        <f t="shared" si="451"/>
        <v>7.9859934796851215</v>
      </c>
      <c r="BM1972">
        <f t="shared" si="451"/>
        <v>7.9867621524931742</v>
      </c>
      <c r="BN1972">
        <f t="shared" si="449"/>
        <v>7.748106053039221</v>
      </c>
    </row>
    <row r="1973" spans="33:66" x14ac:dyDescent="0.2">
      <c r="AG1973" s="7"/>
      <c r="BA1973">
        <f t="shared" si="442"/>
        <v>1.8987653654222433E-2</v>
      </c>
      <c r="BB1973">
        <f t="shared" si="443"/>
        <v>0.91353546204170422</v>
      </c>
      <c r="BC1973">
        <f t="shared" si="444"/>
        <v>0.90245097412386832</v>
      </c>
      <c r="BD1973">
        <f t="shared" si="445"/>
        <v>0.22388363869577074</v>
      </c>
      <c r="BE1973">
        <f t="shared" si="446"/>
        <v>1.939352469821771</v>
      </c>
      <c r="BF1973">
        <f t="shared" si="447"/>
        <v>1.4581884583442892</v>
      </c>
      <c r="BG1973">
        <f t="shared" si="451"/>
        <v>7.9860170871865446</v>
      </c>
      <c r="BH1973">
        <f t="shared" si="451"/>
        <v>7.9860170871622742</v>
      </c>
      <c r="BI1973">
        <f t="shared" si="451"/>
        <v>7.9860170879304135</v>
      </c>
      <c r="BJ1973">
        <f t="shared" si="451"/>
        <v>7.9860170636195216</v>
      </c>
      <c r="BK1973">
        <f t="shared" si="451"/>
        <v>7.986017833034281</v>
      </c>
      <c r="BL1973">
        <f t="shared" si="451"/>
        <v>7.9859934796851215</v>
      </c>
      <c r="BM1973">
        <f t="shared" si="451"/>
        <v>7.9867621524931742</v>
      </c>
      <c r="BN1973">
        <f t="shared" si="449"/>
        <v>7.748106053039221</v>
      </c>
    </row>
    <row r="1974" spans="33:66" x14ac:dyDescent="0.2">
      <c r="AG1974" s="7"/>
      <c r="BA1974">
        <f t="shared" si="442"/>
        <v>1.8987653654222433E-2</v>
      </c>
      <c r="BB1974">
        <f t="shared" si="443"/>
        <v>0.91353546204170422</v>
      </c>
      <c r="BC1974">
        <f t="shared" si="444"/>
        <v>0.90245097412386832</v>
      </c>
      <c r="BD1974">
        <f t="shared" si="445"/>
        <v>0.22388363869577074</v>
      </c>
      <c r="BE1974">
        <f t="shared" si="446"/>
        <v>1.939352469821771</v>
      </c>
      <c r="BF1974">
        <f t="shared" si="447"/>
        <v>1.4581884583442892</v>
      </c>
      <c r="BG1974">
        <f t="shared" si="451"/>
        <v>7.9860170871865446</v>
      </c>
      <c r="BH1974">
        <f t="shared" si="451"/>
        <v>7.9860170871622742</v>
      </c>
      <c r="BI1974">
        <f t="shared" si="451"/>
        <v>7.9860170879304135</v>
      </c>
      <c r="BJ1974">
        <f t="shared" si="451"/>
        <v>7.9860170636195216</v>
      </c>
      <c r="BK1974">
        <f t="shared" si="451"/>
        <v>7.986017833034281</v>
      </c>
      <c r="BL1974">
        <f t="shared" si="451"/>
        <v>7.9859934796851215</v>
      </c>
      <c r="BM1974">
        <f t="shared" si="451"/>
        <v>7.9867621524931742</v>
      </c>
      <c r="BN1974">
        <f t="shared" si="449"/>
        <v>7.748106053039221</v>
      </c>
    </row>
    <row r="1975" spans="33:66" x14ac:dyDescent="0.2">
      <c r="AG1975" s="7"/>
      <c r="BA1975">
        <f t="shared" si="442"/>
        <v>1.8987653654222433E-2</v>
      </c>
      <c r="BB1975">
        <f t="shared" si="443"/>
        <v>0.91353546204170422</v>
      </c>
      <c r="BC1975">
        <f t="shared" si="444"/>
        <v>0.90245097412386832</v>
      </c>
      <c r="BD1975">
        <f t="shared" si="445"/>
        <v>0.22388363869577074</v>
      </c>
      <c r="BE1975">
        <f t="shared" si="446"/>
        <v>1.939352469821771</v>
      </c>
      <c r="BF1975">
        <f t="shared" si="447"/>
        <v>1.4581884583442892</v>
      </c>
      <c r="BG1975">
        <f t="shared" si="451"/>
        <v>7.9860170871865446</v>
      </c>
      <c r="BH1975">
        <f t="shared" si="451"/>
        <v>7.9860170871622742</v>
      </c>
      <c r="BI1975">
        <f t="shared" si="451"/>
        <v>7.9860170879304135</v>
      </c>
      <c r="BJ1975">
        <f t="shared" si="451"/>
        <v>7.9860170636195216</v>
      </c>
      <c r="BK1975">
        <f t="shared" si="451"/>
        <v>7.986017833034281</v>
      </c>
      <c r="BL1975">
        <f t="shared" si="451"/>
        <v>7.9859934796851215</v>
      </c>
      <c r="BM1975">
        <f t="shared" si="451"/>
        <v>7.9867621524931742</v>
      </c>
      <c r="BN1975">
        <f t="shared" si="449"/>
        <v>7.748106053039221</v>
      </c>
    </row>
    <row r="1976" spans="33:66" x14ac:dyDescent="0.2">
      <c r="AG1976" s="7"/>
      <c r="BA1976">
        <f t="shared" si="442"/>
        <v>1.8987653654222433E-2</v>
      </c>
      <c r="BB1976">
        <f t="shared" si="443"/>
        <v>0.91353546204170422</v>
      </c>
      <c r="BC1976">
        <f t="shared" si="444"/>
        <v>0.90245097412386832</v>
      </c>
      <c r="BD1976">
        <f t="shared" si="445"/>
        <v>0.22388363869577074</v>
      </c>
      <c r="BE1976">
        <f t="shared" si="446"/>
        <v>1.939352469821771</v>
      </c>
      <c r="BF1976">
        <f t="shared" si="447"/>
        <v>1.4581884583442892</v>
      </c>
      <c r="BG1976">
        <f t="shared" si="451"/>
        <v>7.9860170871865446</v>
      </c>
      <c r="BH1976">
        <f t="shared" si="451"/>
        <v>7.9860170871622742</v>
      </c>
      <c r="BI1976">
        <f t="shared" si="451"/>
        <v>7.9860170879304135</v>
      </c>
      <c r="BJ1976">
        <f t="shared" si="451"/>
        <v>7.9860170636195216</v>
      </c>
      <c r="BK1976">
        <f t="shared" si="451"/>
        <v>7.986017833034281</v>
      </c>
      <c r="BL1976">
        <f t="shared" si="451"/>
        <v>7.9859934796851215</v>
      </c>
      <c r="BM1976">
        <f t="shared" si="451"/>
        <v>7.9867621524931742</v>
      </c>
      <c r="BN1976">
        <f t="shared" si="449"/>
        <v>7.748106053039221</v>
      </c>
    </row>
    <row r="1977" spans="33:66" x14ac:dyDescent="0.2">
      <c r="AG1977" s="7"/>
      <c r="BA1977">
        <f t="shared" si="442"/>
        <v>1.8987653654222433E-2</v>
      </c>
      <c r="BB1977">
        <f t="shared" si="443"/>
        <v>0.91353546204170422</v>
      </c>
      <c r="BC1977">
        <f t="shared" si="444"/>
        <v>0.90245097412386832</v>
      </c>
      <c r="BD1977">
        <f t="shared" si="445"/>
        <v>0.22388363869577074</v>
      </c>
      <c r="BE1977">
        <f t="shared" si="446"/>
        <v>1.939352469821771</v>
      </c>
      <c r="BF1977">
        <f t="shared" si="447"/>
        <v>1.4581884583442892</v>
      </c>
      <c r="BG1977">
        <f t="shared" si="451"/>
        <v>7.9860170871865446</v>
      </c>
      <c r="BH1977">
        <f t="shared" si="451"/>
        <v>7.9860170871622742</v>
      </c>
      <c r="BI1977">
        <f t="shared" si="451"/>
        <v>7.9860170879304135</v>
      </c>
      <c r="BJ1977">
        <f t="shared" si="451"/>
        <v>7.9860170636195216</v>
      </c>
      <c r="BK1977">
        <f t="shared" si="451"/>
        <v>7.986017833034281</v>
      </c>
      <c r="BL1977">
        <f t="shared" si="451"/>
        <v>7.9859934796851215</v>
      </c>
      <c r="BM1977">
        <f t="shared" si="451"/>
        <v>7.9867621524931742</v>
      </c>
      <c r="BN1977">
        <f t="shared" si="449"/>
        <v>7.748106053039221</v>
      </c>
    </row>
    <row r="1978" spans="33:66" x14ac:dyDescent="0.2">
      <c r="AG1978" s="7"/>
      <c r="BA1978">
        <f t="shared" si="442"/>
        <v>1.8987653654222433E-2</v>
      </c>
      <c r="BB1978">
        <f t="shared" si="443"/>
        <v>0.91353546204170422</v>
      </c>
      <c r="BC1978">
        <f t="shared" si="444"/>
        <v>0.90245097412386832</v>
      </c>
      <c r="BD1978">
        <f t="shared" si="445"/>
        <v>0.22388363869577074</v>
      </c>
      <c r="BE1978">
        <f t="shared" si="446"/>
        <v>1.939352469821771</v>
      </c>
      <c r="BF1978">
        <f t="shared" si="447"/>
        <v>1.4581884583442892</v>
      </c>
      <c r="BG1978">
        <f t="shared" si="451"/>
        <v>7.9860170871865446</v>
      </c>
      <c r="BH1978">
        <f t="shared" si="451"/>
        <v>7.9860170871622742</v>
      </c>
      <c r="BI1978">
        <f t="shared" si="451"/>
        <v>7.9860170879304135</v>
      </c>
      <c r="BJ1978">
        <f t="shared" si="451"/>
        <v>7.9860170636195216</v>
      </c>
      <c r="BK1978">
        <f t="shared" si="451"/>
        <v>7.986017833034281</v>
      </c>
      <c r="BL1978">
        <f t="shared" si="451"/>
        <v>7.9859934796851215</v>
      </c>
      <c r="BM1978">
        <f t="shared" si="451"/>
        <v>7.9867621524931742</v>
      </c>
      <c r="BN1978">
        <f t="shared" si="449"/>
        <v>7.748106053039221</v>
      </c>
    </row>
    <row r="1979" spans="33:66" x14ac:dyDescent="0.2">
      <c r="AG1979" s="7"/>
      <c r="BA1979">
        <f t="shared" si="442"/>
        <v>1.8987653654222433E-2</v>
      </c>
      <c r="BB1979">
        <f t="shared" si="443"/>
        <v>0.91353546204170422</v>
      </c>
      <c r="BC1979">
        <f t="shared" si="444"/>
        <v>0.90245097412386832</v>
      </c>
      <c r="BD1979">
        <f t="shared" si="445"/>
        <v>0.22388363869577074</v>
      </c>
      <c r="BE1979">
        <f t="shared" si="446"/>
        <v>1.939352469821771</v>
      </c>
      <c r="BF1979">
        <f t="shared" si="447"/>
        <v>1.4581884583442892</v>
      </c>
      <c r="BG1979">
        <f t="shared" ref="BG1979:BM1994" si="452">$BN1979+$BB$7*SIN(BH1979)</f>
        <v>7.9860170871865446</v>
      </c>
      <c r="BH1979">
        <f t="shared" si="452"/>
        <v>7.9860170871622742</v>
      </c>
      <c r="BI1979">
        <f t="shared" si="452"/>
        <v>7.9860170879304135</v>
      </c>
      <c r="BJ1979">
        <f t="shared" si="452"/>
        <v>7.9860170636195216</v>
      </c>
      <c r="BK1979">
        <f t="shared" si="452"/>
        <v>7.986017833034281</v>
      </c>
      <c r="BL1979">
        <f t="shared" si="452"/>
        <v>7.9859934796851215</v>
      </c>
      <c r="BM1979">
        <f t="shared" si="452"/>
        <v>7.9867621524931742</v>
      </c>
      <c r="BN1979">
        <f t="shared" si="449"/>
        <v>7.748106053039221</v>
      </c>
    </row>
    <row r="1980" spans="33:66" x14ac:dyDescent="0.2">
      <c r="AG1980" s="7"/>
      <c r="BA1980">
        <f t="shared" si="442"/>
        <v>1.8987653654222433E-2</v>
      </c>
      <c r="BB1980">
        <f t="shared" si="443"/>
        <v>0.91353546204170422</v>
      </c>
      <c r="BC1980">
        <f t="shared" si="444"/>
        <v>0.90245097412386832</v>
      </c>
      <c r="BD1980">
        <f t="shared" si="445"/>
        <v>0.22388363869577074</v>
      </c>
      <c r="BE1980">
        <f t="shared" si="446"/>
        <v>1.939352469821771</v>
      </c>
      <c r="BF1980">
        <f t="shared" si="447"/>
        <v>1.4581884583442892</v>
      </c>
      <c r="BG1980">
        <f t="shared" si="452"/>
        <v>7.9860170871865446</v>
      </c>
      <c r="BH1980">
        <f t="shared" si="452"/>
        <v>7.9860170871622742</v>
      </c>
      <c r="BI1980">
        <f t="shared" si="452"/>
        <v>7.9860170879304135</v>
      </c>
      <c r="BJ1980">
        <f t="shared" si="452"/>
        <v>7.9860170636195216</v>
      </c>
      <c r="BK1980">
        <f t="shared" si="452"/>
        <v>7.986017833034281</v>
      </c>
      <c r="BL1980">
        <f t="shared" si="452"/>
        <v>7.9859934796851215</v>
      </c>
      <c r="BM1980">
        <f t="shared" si="452"/>
        <v>7.9867621524931742</v>
      </c>
      <c r="BN1980">
        <f t="shared" si="449"/>
        <v>7.748106053039221</v>
      </c>
    </row>
    <row r="1981" spans="33:66" x14ac:dyDescent="0.2">
      <c r="AG1981" s="7"/>
      <c r="BA1981">
        <f t="shared" si="442"/>
        <v>1.8987653654222433E-2</v>
      </c>
      <c r="BB1981">
        <f t="shared" si="443"/>
        <v>0.91353546204170422</v>
      </c>
      <c r="BC1981">
        <f t="shared" si="444"/>
        <v>0.90245097412386832</v>
      </c>
      <c r="BD1981">
        <f t="shared" si="445"/>
        <v>0.22388363869577074</v>
      </c>
      <c r="BE1981">
        <f t="shared" si="446"/>
        <v>1.939352469821771</v>
      </c>
      <c r="BF1981">
        <f t="shared" si="447"/>
        <v>1.4581884583442892</v>
      </c>
      <c r="BG1981">
        <f t="shared" si="452"/>
        <v>7.9860170871865446</v>
      </c>
      <c r="BH1981">
        <f t="shared" si="452"/>
        <v>7.9860170871622742</v>
      </c>
      <c r="BI1981">
        <f t="shared" si="452"/>
        <v>7.9860170879304135</v>
      </c>
      <c r="BJ1981">
        <f t="shared" si="452"/>
        <v>7.9860170636195216</v>
      </c>
      <c r="BK1981">
        <f t="shared" si="452"/>
        <v>7.986017833034281</v>
      </c>
      <c r="BL1981">
        <f t="shared" si="452"/>
        <v>7.9859934796851215</v>
      </c>
      <c r="BM1981">
        <f t="shared" si="452"/>
        <v>7.9867621524931742</v>
      </c>
      <c r="BN1981">
        <f t="shared" si="449"/>
        <v>7.748106053039221</v>
      </c>
    </row>
    <row r="1982" spans="33:66" x14ac:dyDescent="0.2">
      <c r="AG1982" s="7"/>
      <c r="BA1982">
        <f t="shared" si="442"/>
        <v>1.8987653654222433E-2</v>
      </c>
      <c r="BB1982">
        <f t="shared" si="443"/>
        <v>0.91353546204170422</v>
      </c>
      <c r="BC1982">
        <f t="shared" si="444"/>
        <v>0.90245097412386832</v>
      </c>
      <c r="BD1982">
        <f t="shared" si="445"/>
        <v>0.22388363869577074</v>
      </c>
      <c r="BE1982">
        <f t="shared" si="446"/>
        <v>1.939352469821771</v>
      </c>
      <c r="BF1982">
        <f t="shared" si="447"/>
        <v>1.4581884583442892</v>
      </c>
      <c r="BG1982">
        <f t="shared" si="452"/>
        <v>7.9860170871865446</v>
      </c>
      <c r="BH1982">
        <f t="shared" si="452"/>
        <v>7.9860170871622742</v>
      </c>
      <c r="BI1982">
        <f t="shared" si="452"/>
        <v>7.9860170879304135</v>
      </c>
      <c r="BJ1982">
        <f t="shared" si="452"/>
        <v>7.9860170636195216</v>
      </c>
      <c r="BK1982">
        <f t="shared" si="452"/>
        <v>7.986017833034281</v>
      </c>
      <c r="BL1982">
        <f t="shared" si="452"/>
        <v>7.9859934796851215</v>
      </c>
      <c r="BM1982">
        <f t="shared" si="452"/>
        <v>7.9867621524931742</v>
      </c>
      <c r="BN1982">
        <f t="shared" si="449"/>
        <v>7.748106053039221</v>
      </c>
    </row>
    <row r="1983" spans="33:66" x14ac:dyDescent="0.2">
      <c r="AG1983" s="7"/>
      <c r="BA1983">
        <f t="shared" si="442"/>
        <v>1.8987653654222433E-2</v>
      </c>
      <c r="BB1983">
        <f t="shared" si="443"/>
        <v>0.91353546204170422</v>
      </c>
      <c r="BC1983">
        <f t="shared" si="444"/>
        <v>0.90245097412386832</v>
      </c>
      <c r="BD1983">
        <f t="shared" si="445"/>
        <v>0.22388363869577074</v>
      </c>
      <c r="BE1983">
        <f t="shared" si="446"/>
        <v>1.939352469821771</v>
      </c>
      <c r="BF1983">
        <f t="shared" si="447"/>
        <v>1.4581884583442892</v>
      </c>
      <c r="BG1983">
        <f t="shared" si="452"/>
        <v>7.9860170871865446</v>
      </c>
      <c r="BH1983">
        <f t="shared" si="452"/>
        <v>7.9860170871622742</v>
      </c>
      <c r="BI1983">
        <f t="shared" si="452"/>
        <v>7.9860170879304135</v>
      </c>
      <c r="BJ1983">
        <f t="shared" si="452"/>
        <v>7.9860170636195216</v>
      </c>
      <c r="BK1983">
        <f t="shared" si="452"/>
        <v>7.986017833034281</v>
      </c>
      <c r="BL1983">
        <f t="shared" si="452"/>
        <v>7.9859934796851215</v>
      </c>
      <c r="BM1983">
        <f t="shared" si="452"/>
        <v>7.9867621524931742</v>
      </c>
      <c r="BN1983">
        <f t="shared" si="449"/>
        <v>7.748106053039221</v>
      </c>
    </row>
    <row r="1984" spans="33:66" x14ac:dyDescent="0.2">
      <c r="AG1984" s="7"/>
      <c r="BA1984">
        <f t="shared" si="442"/>
        <v>1.8987653654222433E-2</v>
      </c>
      <c r="BB1984">
        <f t="shared" si="443"/>
        <v>0.91353546204170422</v>
      </c>
      <c r="BC1984">
        <f t="shared" si="444"/>
        <v>0.90245097412386832</v>
      </c>
      <c r="BD1984">
        <f t="shared" si="445"/>
        <v>0.22388363869577074</v>
      </c>
      <c r="BE1984">
        <f t="shared" si="446"/>
        <v>1.939352469821771</v>
      </c>
      <c r="BF1984">
        <f t="shared" si="447"/>
        <v>1.4581884583442892</v>
      </c>
      <c r="BG1984">
        <f t="shared" si="452"/>
        <v>7.9860170871865446</v>
      </c>
      <c r="BH1984">
        <f t="shared" si="452"/>
        <v>7.9860170871622742</v>
      </c>
      <c r="BI1984">
        <f t="shared" si="452"/>
        <v>7.9860170879304135</v>
      </c>
      <c r="BJ1984">
        <f t="shared" si="452"/>
        <v>7.9860170636195216</v>
      </c>
      <c r="BK1984">
        <f t="shared" si="452"/>
        <v>7.986017833034281</v>
      </c>
      <c r="BL1984">
        <f t="shared" si="452"/>
        <v>7.9859934796851215</v>
      </c>
      <c r="BM1984">
        <f t="shared" si="452"/>
        <v>7.9867621524931742</v>
      </c>
      <c r="BN1984">
        <f t="shared" si="449"/>
        <v>7.748106053039221</v>
      </c>
    </row>
    <row r="1985" spans="33:66" x14ac:dyDescent="0.2">
      <c r="AG1985" s="7"/>
      <c r="BA1985">
        <f t="shared" si="442"/>
        <v>1.8987653654222433E-2</v>
      </c>
      <c r="BB1985">
        <f t="shared" si="443"/>
        <v>0.91353546204170422</v>
      </c>
      <c r="BC1985">
        <f t="shared" si="444"/>
        <v>0.90245097412386832</v>
      </c>
      <c r="BD1985">
        <f t="shared" si="445"/>
        <v>0.22388363869577074</v>
      </c>
      <c r="BE1985">
        <f t="shared" si="446"/>
        <v>1.939352469821771</v>
      </c>
      <c r="BF1985">
        <f t="shared" si="447"/>
        <v>1.4581884583442892</v>
      </c>
      <c r="BG1985">
        <f t="shared" si="452"/>
        <v>7.9860170871865446</v>
      </c>
      <c r="BH1985">
        <f t="shared" si="452"/>
        <v>7.9860170871622742</v>
      </c>
      <c r="BI1985">
        <f t="shared" si="452"/>
        <v>7.9860170879304135</v>
      </c>
      <c r="BJ1985">
        <f t="shared" si="452"/>
        <v>7.9860170636195216</v>
      </c>
      <c r="BK1985">
        <f t="shared" si="452"/>
        <v>7.986017833034281</v>
      </c>
      <c r="BL1985">
        <f t="shared" si="452"/>
        <v>7.9859934796851215</v>
      </c>
      <c r="BM1985">
        <f t="shared" si="452"/>
        <v>7.9867621524931742</v>
      </c>
      <c r="BN1985">
        <f t="shared" si="449"/>
        <v>7.748106053039221</v>
      </c>
    </row>
    <row r="1986" spans="33:66" x14ac:dyDescent="0.2">
      <c r="AG1986" s="7"/>
      <c r="BA1986">
        <f t="shared" si="442"/>
        <v>1.8987653654222433E-2</v>
      </c>
      <c r="BB1986">
        <f t="shared" si="443"/>
        <v>0.91353546204170422</v>
      </c>
      <c r="BC1986">
        <f t="shared" si="444"/>
        <v>0.90245097412386832</v>
      </c>
      <c r="BD1986">
        <f t="shared" si="445"/>
        <v>0.22388363869577074</v>
      </c>
      <c r="BE1986">
        <f t="shared" si="446"/>
        <v>1.939352469821771</v>
      </c>
      <c r="BF1986">
        <f t="shared" si="447"/>
        <v>1.4581884583442892</v>
      </c>
      <c r="BG1986">
        <f t="shared" si="452"/>
        <v>7.9860170871865446</v>
      </c>
      <c r="BH1986">
        <f t="shared" si="452"/>
        <v>7.9860170871622742</v>
      </c>
      <c r="BI1986">
        <f t="shared" si="452"/>
        <v>7.9860170879304135</v>
      </c>
      <c r="BJ1986">
        <f t="shared" si="452"/>
        <v>7.9860170636195216</v>
      </c>
      <c r="BK1986">
        <f t="shared" si="452"/>
        <v>7.986017833034281</v>
      </c>
      <c r="BL1986">
        <f t="shared" si="452"/>
        <v>7.9859934796851215</v>
      </c>
      <c r="BM1986">
        <f t="shared" si="452"/>
        <v>7.9867621524931742</v>
      </c>
      <c r="BN1986">
        <f t="shared" si="449"/>
        <v>7.748106053039221</v>
      </c>
    </row>
    <row r="1987" spans="33:66" x14ac:dyDescent="0.2">
      <c r="AG1987" s="7"/>
      <c r="BA1987">
        <f t="shared" si="442"/>
        <v>1.8987653654222433E-2</v>
      </c>
      <c r="BB1987">
        <f t="shared" si="443"/>
        <v>0.91353546204170422</v>
      </c>
      <c r="BC1987">
        <f t="shared" si="444"/>
        <v>0.90245097412386832</v>
      </c>
      <c r="BD1987">
        <f t="shared" si="445"/>
        <v>0.22388363869577074</v>
      </c>
      <c r="BE1987">
        <f t="shared" si="446"/>
        <v>1.939352469821771</v>
      </c>
      <c r="BF1987">
        <f t="shared" si="447"/>
        <v>1.4581884583442892</v>
      </c>
      <c r="BG1987">
        <f t="shared" si="452"/>
        <v>7.9860170871865446</v>
      </c>
      <c r="BH1987">
        <f t="shared" si="452"/>
        <v>7.9860170871622742</v>
      </c>
      <c r="BI1987">
        <f t="shared" si="452"/>
        <v>7.9860170879304135</v>
      </c>
      <c r="BJ1987">
        <f t="shared" si="452"/>
        <v>7.9860170636195216</v>
      </c>
      <c r="BK1987">
        <f t="shared" si="452"/>
        <v>7.986017833034281</v>
      </c>
      <c r="BL1987">
        <f t="shared" si="452"/>
        <v>7.9859934796851215</v>
      </c>
      <c r="BM1987">
        <f t="shared" si="452"/>
        <v>7.9867621524931742</v>
      </c>
      <c r="BN1987">
        <f t="shared" si="449"/>
        <v>7.748106053039221</v>
      </c>
    </row>
    <row r="1988" spans="33:66" x14ac:dyDescent="0.2">
      <c r="AG1988" s="7"/>
      <c r="BA1988">
        <f t="shared" si="442"/>
        <v>1.8987653654222433E-2</v>
      </c>
      <c r="BB1988">
        <f t="shared" si="443"/>
        <v>0.91353546204170422</v>
      </c>
      <c r="BC1988">
        <f t="shared" si="444"/>
        <v>0.90245097412386832</v>
      </c>
      <c r="BD1988">
        <f t="shared" si="445"/>
        <v>0.22388363869577074</v>
      </c>
      <c r="BE1988">
        <f t="shared" si="446"/>
        <v>1.939352469821771</v>
      </c>
      <c r="BF1988">
        <f t="shared" si="447"/>
        <v>1.4581884583442892</v>
      </c>
      <c r="BG1988">
        <f t="shared" si="452"/>
        <v>7.9860170871865446</v>
      </c>
      <c r="BH1988">
        <f t="shared" si="452"/>
        <v>7.9860170871622742</v>
      </c>
      <c r="BI1988">
        <f t="shared" si="452"/>
        <v>7.9860170879304135</v>
      </c>
      <c r="BJ1988">
        <f t="shared" si="452"/>
        <v>7.9860170636195216</v>
      </c>
      <c r="BK1988">
        <f t="shared" si="452"/>
        <v>7.986017833034281</v>
      </c>
      <c r="BL1988">
        <f t="shared" si="452"/>
        <v>7.9859934796851215</v>
      </c>
      <c r="BM1988">
        <f t="shared" si="452"/>
        <v>7.9867621524931742</v>
      </c>
      <c r="BN1988">
        <f t="shared" si="449"/>
        <v>7.748106053039221</v>
      </c>
    </row>
    <row r="1989" spans="33:66" x14ac:dyDescent="0.2">
      <c r="AG1989" s="7"/>
      <c r="BA1989">
        <f t="shared" si="442"/>
        <v>1.8987653654222433E-2</v>
      </c>
      <c r="BB1989">
        <f t="shared" si="443"/>
        <v>0.91353546204170422</v>
      </c>
      <c r="BC1989">
        <f t="shared" si="444"/>
        <v>0.90245097412386832</v>
      </c>
      <c r="BD1989">
        <f t="shared" si="445"/>
        <v>0.22388363869577074</v>
      </c>
      <c r="BE1989">
        <f t="shared" si="446"/>
        <v>1.939352469821771</v>
      </c>
      <c r="BF1989">
        <f t="shared" si="447"/>
        <v>1.4581884583442892</v>
      </c>
      <c r="BG1989">
        <f t="shared" si="452"/>
        <v>7.9860170871865446</v>
      </c>
      <c r="BH1989">
        <f t="shared" si="452"/>
        <v>7.9860170871622742</v>
      </c>
      <c r="BI1989">
        <f t="shared" si="452"/>
        <v>7.9860170879304135</v>
      </c>
      <c r="BJ1989">
        <f t="shared" si="452"/>
        <v>7.9860170636195216</v>
      </c>
      <c r="BK1989">
        <f t="shared" si="452"/>
        <v>7.986017833034281</v>
      </c>
      <c r="BL1989">
        <f t="shared" si="452"/>
        <v>7.9859934796851215</v>
      </c>
      <c r="BM1989">
        <f t="shared" si="452"/>
        <v>7.9867621524931742</v>
      </c>
      <c r="BN1989">
        <f t="shared" si="449"/>
        <v>7.748106053039221</v>
      </c>
    </row>
    <row r="1990" spans="33:66" x14ac:dyDescent="0.2">
      <c r="AG1990" s="7"/>
      <c r="BA1990">
        <f t="shared" si="442"/>
        <v>1.8987653654222433E-2</v>
      </c>
      <c r="BB1990">
        <f t="shared" si="443"/>
        <v>0.91353546204170422</v>
      </c>
      <c r="BC1990">
        <f t="shared" si="444"/>
        <v>0.90245097412386832</v>
      </c>
      <c r="BD1990">
        <f t="shared" si="445"/>
        <v>0.22388363869577074</v>
      </c>
      <c r="BE1990">
        <f t="shared" si="446"/>
        <v>1.939352469821771</v>
      </c>
      <c r="BF1990">
        <f t="shared" si="447"/>
        <v>1.4581884583442892</v>
      </c>
      <c r="BG1990">
        <f t="shared" si="452"/>
        <v>7.9860170871865446</v>
      </c>
      <c r="BH1990">
        <f t="shared" si="452"/>
        <v>7.9860170871622742</v>
      </c>
      <c r="BI1990">
        <f t="shared" si="452"/>
        <v>7.9860170879304135</v>
      </c>
      <c r="BJ1990">
        <f t="shared" si="452"/>
        <v>7.9860170636195216</v>
      </c>
      <c r="BK1990">
        <f t="shared" si="452"/>
        <v>7.986017833034281</v>
      </c>
      <c r="BL1990">
        <f t="shared" si="452"/>
        <v>7.9859934796851215</v>
      </c>
      <c r="BM1990">
        <f t="shared" si="452"/>
        <v>7.9867621524931742</v>
      </c>
      <c r="BN1990">
        <f t="shared" si="449"/>
        <v>7.748106053039221</v>
      </c>
    </row>
    <row r="1991" spans="33:66" x14ac:dyDescent="0.2">
      <c r="AG1991" s="7"/>
      <c r="BA1991">
        <f t="shared" si="442"/>
        <v>1.8987653654222433E-2</v>
      </c>
      <c r="BB1991">
        <f t="shared" si="443"/>
        <v>0.91353546204170422</v>
      </c>
      <c r="BC1991">
        <f t="shared" si="444"/>
        <v>0.90245097412386832</v>
      </c>
      <c r="BD1991">
        <f t="shared" si="445"/>
        <v>0.22388363869577074</v>
      </c>
      <c r="BE1991">
        <f t="shared" si="446"/>
        <v>1.939352469821771</v>
      </c>
      <c r="BF1991">
        <f t="shared" si="447"/>
        <v>1.4581884583442892</v>
      </c>
      <c r="BG1991">
        <f t="shared" si="452"/>
        <v>7.9860170871865446</v>
      </c>
      <c r="BH1991">
        <f t="shared" si="452"/>
        <v>7.9860170871622742</v>
      </c>
      <c r="BI1991">
        <f t="shared" si="452"/>
        <v>7.9860170879304135</v>
      </c>
      <c r="BJ1991">
        <f t="shared" si="452"/>
        <v>7.9860170636195216</v>
      </c>
      <c r="BK1991">
        <f t="shared" si="452"/>
        <v>7.986017833034281</v>
      </c>
      <c r="BL1991">
        <f t="shared" si="452"/>
        <v>7.9859934796851215</v>
      </c>
      <c r="BM1991">
        <f t="shared" si="452"/>
        <v>7.9867621524931742</v>
      </c>
      <c r="BN1991">
        <f t="shared" si="449"/>
        <v>7.748106053039221</v>
      </c>
    </row>
    <row r="1992" spans="33:66" x14ac:dyDescent="0.2">
      <c r="AG1992" s="7"/>
      <c r="BA1992">
        <f t="shared" si="442"/>
        <v>1.8987653654222433E-2</v>
      </c>
      <c r="BB1992">
        <f t="shared" si="443"/>
        <v>0.91353546204170422</v>
      </c>
      <c r="BC1992">
        <f t="shared" si="444"/>
        <v>0.90245097412386832</v>
      </c>
      <c r="BD1992">
        <f t="shared" si="445"/>
        <v>0.22388363869577074</v>
      </c>
      <c r="BE1992">
        <f t="shared" si="446"/>
        <v>1.939352469821771</v>
      </c>
      <c r="BF1992">
        <f t="shared" si="447"/>
        <v>1.4581884583442892</v>
      </c>
      <c r="BG1992">
        <f t="shared" si="452"/>
        <v>7.9860170871865446</v>
      </c>
      <c r="BH1992">
        <f t="shared" si="452"/>
        <v>7.9860170871622742</v>
      </c>
      <c r="BI1992">
        <f t="shared" si="452"/>
        <v>7.9860170879304135</v>
      </c>
      <c r="BJ1992">
        <f t="shared" si="452"/>
        <v>7.9860170636195216</v>
      </c>
      <c r="BK1992">
        <f t="shared" si="452"/>
        <v>7.986017833034281</v>
      </c>
      <c r="BL1992">
        <f t="shared" si="452"/>
        <v>7.9859934796851215</v>
      </c>
      <c r="BM1992">
        <f t="shared" si="452"/>
        <v>7.9867621524931742</v>
      </c>
      <c r="BN1992">
        <f t="shared" si="449"/>
        <v>7.748106053039221</v>
      </c>
    </row>
    <row r="1993" spans="33:66" x14ac:dyDescent="0.2">
      <c r="AG1993" s="7"/>
      <c r="BA1993">
        <f t="shared" si="442"/>
        <v>1.8987653654222433E-2</v>
      </c>
      <c r="BB1993">
        <f t="shared" si="443"/>
        <v>0.91353546204170422</v>
      </c>
      <c r="BC1993">
        <f t="shared" si="444"/>
        <v>0.90245097412386832</v>
      </c>
      <c r="BD1993">
        <f t="shared" si="445"/>
        <v>0.22388363869577074</v>
      </c>
      <c r="BE1993">
        <f t="shared" si="446"/>
        <v>1.939352469821771</v>
      </c>
      <c r="BF1993">
        <f t="shared" si="447"/>
        <v>1.4581884583442892</v>
      </c>
      <c r="BG1993">
        <f t="shared" si="452"/>
        <v>7.9860170871865446</v>
      </c>
      <c r="BH1993">
        <f t="shared" si="452"/>
        <v>7.9860170871622742</v>
      </c>
      <c r="BI1993">
        <f t="shared" si="452"/>
        <v>7.9860170879304135</v>
      </c>
      <c r="BJ1993">
        <f t="shared" si="452"/>
        <v>7.9860170636195216</v>
      </c>
      <c r="BK1993">
        <f t="shared" si="452"/>
        <v>7.986017833034281</v>
      </c>
      <c r="BL1993">
        <f t="shared" si="452"/>
        <v>7.9859934796851215</v>
      </c>
      <c r="BM1993">
        <f t="shared" si="452"/>
        <v>7.9867621524931742</v>
      </c>
      <c r="BN1993">
        <f t="shared" si="449"/>
        <v>7.748106053039221</v>
      </c>
    </row>
    <row r="1994" spans="33:66" x14ac:dyDescent="0.2">
      <c r="AG1994" s="7"/>
      <c r="BA1994">
        <f t="shared" si="442"/>
        <v>1.8987653654222433E-2</v>
      </c>
      <c r="BB1994">
        <f t="shared" si="443"/>
        <v>0.91353546204170422</v>
      </c>
      <c r="BC1994">
        <f t="shared" si="444"/>
        <v>0.90245097412386832</v>
      </c>
      <c r="BD1994">
        <f t="shared" si="445"/>
        <v>0.22388363869577074</v>
      </c>
      <c r="BE1994">
        <f t="shared" si="446"/>
        <v>1.939352469821771</v>
      </c>
      <c r="BF1994">
        <f t="shared" si="447"/>
        <v>1.4581884583442892</v>
      </c>
      <c r="BG1994">
        <f t="shared" si="452"/>
        <v>7.9860170871865446</v>
      </c>
      <c r="BH1994">
        <f t="shared" si="452"/>
        <v>7.9860170871622742</v>
      </c>
      <c r="BI1994">
        <f t="shared" si="452"/>
        <v>7.9860170879304135</v>
      </c>
      <c r="BJ1994">
        <f t="shared" si="452"/>
        <v>7.9860170636195216</v>
      </c>
      <c r="BK1994">
        <f t="shared" si="452"/>
        <v>7.986017833034281</v>
      </c>
      <c r="BL1994">
        <f t="shared" si="452"/>
        <v>7.9859934796851215</v>
      </c>
      <c r="BM1994">
        <f t="shared" si="452"/>
        <v>7.9867621524931742</v>
      </c>
      <c r="BN1994">
        <f t="shared" si="449"/>
        <v>7.748106053039221</v>
      </c>
    </row>
    <row r="1995" spans="33:66" x14ac:dyDescent="0.2">
      <c r="AG1995" s="7"/>
      <c r="BA1995">
        <f t="shared" ref="BA1995:BA2058" si="453">$BB$6*($BB$11/BB1995*BC1995+$BB$12)</f>
        <v>1.8987653654222433E-2</v>
      </c>
      <c r="BB1995">
        <f t="shared" ref="BB1995:BB2058" si="454">1+$BB$7*COS(BE1995)</f>
        <v>0.91353546204170422</v>
      </c>
      <c r="BC1995">
        <f t="shared" ref="BC1995:BC2058" si="455">SIN(BE1995+RADIANS($BB$9))</f>
        <v>0.90245097412386832</v>
      </c>
      <c r="BD1995">
        <f t="shared" ref="BD1995:BD2058" si="456">$BB$7*SIN(BE1995)</f>
        <v>0.22388363869577074</v>
      </c>
      <c r="BE1995">
        <f t="shared" ref="BE1995:BE2058" si="457">2*ATAN(BF1995)</f>
        <v>1.939352469821771</v>
      </c>
      <c r="BF1995">
        <f t="shared" ref="BF1995:BF2058" si="458">TAN(BG1995/2)*SQRT((1+$BB$7)/(1-$BB$7))</f>
        <v>1.4581884583442892</v>
      </c>
      <c r="BG1995">
        <f t="shared" ref="BG1995:BM2010" si="459">$BN1995+$BB$7*SIN(BH1995)</f>
        <v>7.9860170871865446</v>
      </c>
      <c r="BH1995">
        <f t="shared" si="459"/>
        <v>7.9860170871622742</v>
      </c>
      <c r="BI1995">
        <f t="shared" si="459"/>
        <v>7.9860170879304135</v>
      </c>
      <c r="BJ1995">
        <f t="shared" si="459"/>
        <v>7.9860170636195216</v>
      </c>
      <c r="BK1995">
        <f t="shared" si="459"/>
        <v>7.986017833034281</v>
      </c>
      <c r="BL1995">
        <f t="shared" si="459"/>
        <v>7.9859934796851215</v>
      </c>
      <c r="BM1995">
        <f t="shared" si="459"/>
        <v>7.9867621524931742</v>
      </c>
      <c r="BN1995">
        <f t="shared" ref="BN1995:BN2058" si="460">RADIANS($BB$9)+$BB$18*(F1995-BB$15)</f>
        <v>7.748106053039221</v>
      </c>
    </row>
    <row r="1996" spans="33:66" x14ac:dyDescent="0.2">
      <c r="AG1996" s="7"/>
      <c r="BA1996">
        <f t="shared" si="453"/>
        <v>1.8987653654222433E-2</v>
      </c>
      <c r="BB1996">
        <f t="shared" si="454"/>
        <v>0.91353546204170422</v>
      </c>
      <c r="BC1996">
        <f t="shared" si="455"/>
        <v>0.90245097412386832</v>
      </c>
      <c r="BD1996">
        <f t="shared" si="456"/>
        <v>0.22388363869577074</v>
      </c>
      <c r="BE1996">
        <f t="shared" si="457"/>
        <v>1.939352469821771</v>
      </c>
      <c r="BF1996">
        <f t="shared" si="458"/>
        <v>1.4581884583442892</v>
      </c>
      <c r="BG1996">
        <f t="shared" si="459"/>
        <v>7.9860170871865446</v>
      </c>
      <c r="BH1996">
        <f t="shared" si="459"/>
        <v>7.9860170871622742</v>
      </c>
      <c r="BI1996">
        <f t="shared" si="459"/>
        <v>7.9860170879304135</v>
      </c>
      <c r="BJ1996">
        <f t="shared" si="459"/>
        <v>7.9860170636195216</v>
      </c>
      <c r="BK1996">
        <f t="shared" si="459"/>
        <v>7.986017833034281</v>
      </c>
      <c r="BL1996">
        <f t="shared" si="459"/>
        <v>7.9859934796851215</v>
      </c>
      <c r="BM1996">
        <f t="shared" si="459"/>
        <v>7.9867621524931742</v>
      </c>
      <c r="BN1996">
        <f t="shared" si="460"/>
        <v>7.748106053039221</v>
      </c>
    </row>
    <row r="1997" spans="33:66" x14ac:dyDescent="0.2">
      <c r="AG1997" s="7"/>
      <c r="BA1997">
        <f t="shared" si="453"/>
        <v>1.8987653654222433E-2</v>
      </c>
      <c r="BB1997">
        <f t="shared" si="454"/>
        <v>0.91353546204170422</v>
      </c>
      <c r="BC1997">
        <f t="shared" si="455"/>
        <v>0.90245097412386832</v>
      </c>
      <c r="BD1997">
        <f t="shared" si="456"/>
        <v>0.22388363869577074</v>
      </c>
      <c r="BE1997">
        <f t="shared" si="457"/>
        <v>1.939352469821771</v>
      </c>
      <c r="BF1997">
        <f t="shared" si="458"/>
        <v>1.4581884583442892</v>
      </c>
      <c r="BG1997">
        <f t="shared" si="459"/>
        <v>7.9860170871865446</v>
      </c>
      <c r="BH1997">
        <f t="shared" si="459"/>
        <v>7.9860170871622742</v>
      </c>
      <c r="BI1997">
        <f t="shared" si="459"/>
        <v>7.9860170879304135</v>
      </c>
      <c r="BJ1997">
        <f t="shared" si="459"/>
        <v>7.9860170636195216</v>
      </c>
      <c r="BK1997">
        <f t="shared" si="459"/>
        <v>7.986017833034281</v>
      </c>
      <c r="BL1997">
        <f t="shared" si="459"/>
        <v>7.9859934796851215</v>
      </c>
      <c r="BM1997">
        <f t="shared" si="459"/>
        <v>7.9867621524931742</v>
      </c>
      <c r="BN1997">
        <f t="shared" si="460"/>
        <v>7.748106053039221</v>
      </c>
    </row>
    <row r="1998" spans="33:66" x14ac:dyDescent="0.2">
      <c r="AG1998" s="7"/>
      <c r="BA1998">
        <f t="shared" si="453"/>
        <v>1.8987653654222433E-2</v>
      </c>
      <c r="BB1998">
        <f t="shared" si="454"/>
        <v>0.91353546204170422</v>
      </c>
      <c r="BC1998">
        <f t="shared" si="455"/>
        <v>0.90245097412386832</v>
      </c>
      <c r="BD1998">
        <f t="shared" si="456"/>
        <v>0.22388363869577074</v>
      </c>
      <c r="BE1998">
        <f t="shared" si="457"/>
        <v>1.939352469821771</v>
      </c>
      <c r="BF1998">
        <f t="shared" si="458"/>
        <v>1.4581884583442892</v>
      </c>
      <c r="BG1998">
        <f t="shared" si="459"/>
        <v>7.9860170871865446</v>
      </c>
      <c r="BH1998">
        <f t="shared" si="459"/>
        <v>7.9860170871622742</v>
      </c>
      <c r="BI1998">
        <f t="shared" si="459"/>
        <v>7.9860170879304135</v>
      </c>
      <c r="BJ1998">
        <f t="shared" si="459"/>
        <v>7.9860170636195216</v>
      </c>
      <c r="BK1998">
        <f t="shared" si="459"/>
        <v>7.986017833034281</v>
      </c>
      <c r="BL1998">
        <f t="shared" si="459"/>
        <v>7.9859934796851215</v>
      </c>
      <c r="BM1998">
        <f t="shared" si="459"/>
        <v>7.9867621524931742</v>
      </c>
      <c r="BN1998">
        <f t="shared" si="460"/>
        <v>7.748106053039221</v>
      </c>
    </row>
    <row r="1999" spans="33:66" x14ac:dyDescent="0.2">
      <c r="AG1999" s="7"/>
      <c r="BA1999">
        <f t="shared" si="453"/>
        <v>1.8987653654222433E-2</v>
      </c>
      <c r="BB1999">
        <f t="shared" si="454"/>
        <v>0.91353546204170422</v>
      </c>
      <c r="BC1999">
        <f t="shared" si="455"/>
        <v>0.90245097412386832</v>
      </c>
      <c r="BD1999">
        <f t="shared" si="456"/>
        <v>0.22388363869577074</v>
      </c>
      <c r="BE1999">
        <f t="shared" si="457"/>
        <v>1.939352469821771</v>
      </c>
      <c r="BF1999">
        <f t="shared" si="458"/>
        <v>1.4581884583442892</v>
      </c>
      <c r="BG1999">
        <f t="shared" si="459"/>
        <v>7.9860170871865446</v>
      </c>
      <c r="BH1999">
        <f t="shared" si="459"/>
        <v>7.9860170871622742</v>
      </c>
      <c r="BI1999">
        <f t="shared" si="459"/>
        <v>7.9860170879304135</v>
      </c>
      <c r="BJ1999">
        <f t="shared" si="459"/>
        <v>7.9860170636195216</v>
      </c>
      <c r="BK1999">
        <f t="shared" si="459"/>
        <v>7.986017833034281</v>
      </c>
      <c r="BL1999">
        <f t="shared" si="459"/>
        <v>7.9859934796851215</v>
      </c>
      <c r="BM1999">
        <f t="shared" si="459"/>
        <v>7.9867621524931742</v>
      </c>
      <c r="BN1999">
        <f t="shared" si="460"/>
        <v>7.748106053039221</v>
      </c>
    </row>
    <row r="2000" spans="33:66" x14ac:dyDescent="0.2">
      <c r="AG2000" s="7"/>
      <c r="BA2000">
        <f t="shared" si="453"/>
        <v>1.8987653654222433E-2</v>
      </c>
      <c r="BB2000">
        <f t="shared" si="454"/>
        <v>0.91353546204170422</v>
      </c>
      <c r="BC2000">
        <f t="shared" si="455"/>
        <v>0.90245097412386832</v>
      </c>
      <c r="BD2000">
        <f t="shared" si="456"/>
        <v>0.22388363869577074</v>
      </c>
      <c r="BE2000">
        <f t="shared" si="457"/>
        <v>1.939352469821771</v>
      </c>
      <c r="BF2000">
        <f t="shared" si="458"/>
        <v>1.4581884583442892</v>
      </c>
      <c r="BG2000">
        <f t="shared" si="459"/>
        <v>7.9860170871865446</v>
      </c>
      <c r="BH2000">
        <f t="shared" si="459"/>
        <v>7.9860170871622742</v>
      </c>
      <c r="BI2000">
        <f t="shared" si="459"/>
        <v>7.9860170879304135</v>
      </c>
      <c r="BJ2000">
        <f t="shared" si="459"/>
        <v>7.9860170636195216</v>
      </c>
      <c r="BK2000">
        <f t="shared" si="459"/>
        <v>7.986017833034281</v>
      </c>
      <c r="BL2000">
        <f t="shared" si="459"/>
        <v>7.9859934796851215</v>
      </c>
      <c r="BM2000">
        <f t="shared" si="459"/>
        <v>7.9867621524931742</v>
      </c>
      <c r="BN2000">
        <f t="shared" si="460"/>
        <v>7.748106053039221</v>
      </c>
    </row>
    <row r="2001" spans="33:66" x14ac:dyDescent="0.2">
      <c r="AG2001" s="7"/>
      <c r="BA2001">
        <f t="shared" si="453"/>
        <v>1.8987653654222433E-2</v>
      </c>
      <c r="BB2001">
        <f t="shared" si="454"/>
        <v>0.91353546204170422</v>
      </c>
      <c r="BC2001">
        <f t="shared" si="455"/>
        <v>0.90245097412386832</v>
      </c>
      <c r="BD2001">
        <f t="shared" si="456"/>
        <v>0.22388363869577074</v>
      </c>
      <c r="BE2001">
        <f t="shared" si="457"/>
        <v>1.939352469821771</v>
      </c>
      <c r="BF2001">
        <f t="shared" si="458"/>
        <v>1.4581884583442892</v>
      </c>
      <c r="BG2001">
        <f t="shared" si="459"/>
        <v>7.9860170871865446</v>
      </c>
      <c r="BH2001">
        <f t="shared" si="459"/>
        <v>7.9860170871622742</v>
      </c>
      <c r="BI2001">
        <f t="shared" si="459"/>
        <v>7.9860170879304135</v>
      </c>
      <c r="BJ2001">
        <f t="shared" si="459"/>
        <v>7.9860170636195216</v>
      </c>
      <c r="BK2001">
        <f t="shared" si="459"/>
        <v>7.986017833034281</v>
      </c>
      <c r="BL2001">
        <f t="shared" si="459"/>
        <v>7.9859934796851215</v>
      </c>
      <c r="BM2001">
        <f t="shared" si="459"/>
        <v>7.9867621524931742</v>
      </c>
      <c r="BN2001">
        <f t="shared" si="460"/>
        <v>7.748106053039221</v>
      </c>
    </row>
    <row r="2002" spans="33:66" x14ac:dyDescent="0.2">
      <c r="AG2002" s="7"/>
      <c r="BA2002">
        <f t="shared" si="453"/>
        <v>1.8987653654222433E-2</v>
      </c>
      <c r="BB2002">
        <f t="shared" si="454"/>
        <v>0.91353546204170422</v>
      </c>
      <c r="BC2002">
        <f t="shared" si="455"/>
        <v>0.90245097412386832</v>
      </c>
      <c r="BD2002">
        <f t="shared" si="456"/>
        <v>0.22388363869577074</v>
      </c>
      <c r="BE2002">
        <f t="shared" si="457"/>
        <v>1.939352469821771</v>
      </c>
      <c r="BF2002">
        <f t="shared" si="458"/>
        <v>1.4581884583442892</v>
      </c>
      <c r="BG2002">
        <f t="shared" si="459"/>
        <v>7.9860170871865446</v>
      </c>
      <c r="BH2002">
        <f t="shared" si="459"/>
        <v>7.9860170871622742</v>
      </c>
      <c r="BI2002">
        <f t="shared" si="459"/>
        <v>7.9860170879304135</v>
      </c>
      <c r="BJ2002">
        <f t="shared" si="459"/>
        <v>7.9860170636195216</v>
      </c>
      <c r="BK2002">
        <f t="shared" si="459"/>
        <v>7.986017833034281</v>
      </c>
      <c r="BL2002">
        <f t="shared" si="459"/>
        <v>7.9859934796851215</v>
      </c>
      <c r="BM2002">
        <f t="shared" si="459"/>
        <v>7.9867621524931742</v>
      </c>
      <c r="BN2002">
        <f t="shared" si="460"/>
        <v>7.748106053039221</v>
      </c>
    </row>
    <row r="2003" spans="33:66" x14ac:dyDescent="0.2">
      <c r="AG2003" s="7"/>
      <c r="BA2003">
        <f t="shared" si="453"/>
        <v>1.8987653654222433E-2</v>
      </c>
      <c r="BB2003">
        <f t="shared" si="454"/>
        <v>0.91353546204170422</v>
      </c>
      <c r="BC2003">
        <f t="shared" si="455"/>
        <v>0.90245097412386832</v>
      </c>
      <c r="BD2003">
        <f t="shared" si="456"/>
        <v>0.22388363869577074</v>
      </c>
      <c r="BE2003">
        <f t="shared" si="457"/>
        <v>1.939352469821771</v>
      </c>
      <c r="BF2003">
        <f t="shared" si="458"/>
        <v>1.4581884583442892</v>
      </c>
      <c r="BG2003">
        <f t="shared" si="459"/>
        <v>7.9860170871865446</v>
      </c>
      <c r="BH2003">
        <f t="shared" si="459"/>
        <v>7.9860170871622742</v>
      </c>
      <c r="BI2003">
        <f t="shared" si="459"/>
        <v>7.9860170879304135</v>
      </c>
      <c r="BJ2003">
        <f t="shared" si="459"/>
        <v>7.9860170636195216</v>
      </c>
      <c r="BK2003">
        <f t="shared" si="459"/>
        <v>7.986017833034281</v>
      </c>
      <c r="BL2003">
        <f t="shared" si="459"/>
        <v>7.9859934796851215</v>
      </c>
      <c r="BM2003">
        <f t="shared" si="459"/>
        <v>7.9867621524931742</v>
      </c>
      <c r="BN2003">
        <f t="shared" si="460"/>
        <v>7.748106053039221</v>
      </c>
    </row>
    <row r="2004" spans="33:66" x14ac:dyDescent="0.2">
      <c r="AG2004" s="7"/>
      <c r="BA2004">
        <f t="shared" si="453"/>
        <v>1.8987653654222433E-2</v>
      </c>
      <c r="BB2004">
        <f t="shared" si="454"/>
        <v>0.91353546204170422</v>
      </c>
      <c r="BC2004">
        <f t="shared" si="455"/>
        <v>0.90245097412386832</v>
      </c>
      <c r="BD2004">
        <f t="shared" si="456"/>
        <v>0.22388363869577074</v>
      </c>
      <c r="BE2004">
        <f t="shared" si="457"/>
        <v>1.939352469821771</v>
      </c>
      <c r="BF2004">
        <f t="shared" si="458"/>
        <v>1.4581884583442892</v>
      </c>
      <c r="BG2004">
        <f t="shared" si="459"/>
        <v>7.9860170871865446</v>
      </c>
      <c r="BH2004">
        <f t="shared" si="459"/>
        <v>7.9860170871622742</v>
      </c>
      <c r="BI2004">
        <f t="shared" si="459"/>
        <v>7.9860170879304135</v>
      </c>
      <c r="BJ2004">
        <f t="shared" si="459"/>
        <v>7.9860170636195216</v>
      </c>
      <c r="BK2004">
        <f t="shared" si="459"/>
        <v>7.986017833034281</v>
      </c>
      <c r="BL2004">
        <f t="shared" si="459"/>
        <v>7.9859934796851215</v>
      </c>
      <c r="BM2004">
        <f t="shared" si="459"/>
        <v>7.9867621524931742</v>
      </c>
      <c r="BN2004">
        <f t="shared" si="460"/>
        <v>7.748106053039221</v>
      </c>
    </row>
    <row r="2005" spans="33:66" x14ac:dyDescent="0.2">
      <c r="AG2005" s="7"/>
      <c r="BA2005">
        <f t="shared" si="453"/>
        <v>1.8987653654222433E-2</v>
      </c>
      <c r="BB2005">
        <f t="shared" si="454"/>
        <v>0.91353546204170422</v>
      </c>
      <c r="BC2005">
        <f t="shared" si="455"/>
        <v>0.90245097412386832</v>
      </c>
      <c r="BD2005">
        <f t="shared" si="456"/>
        <v>0.22388363869577074</v>
      </c>
      <c r="BE2005">
        <f t="shared" si="457"/>
        <v>1.939352469821771</v>
      </c>
      <c r="BF2005">
        <f t="shared" si="458"/>
        <v>1.4581884583442892</v>
      </c>
      <c r="BG2005">
        <f t="shared" si="459"/>
        <v>7.9860170871865446</v>
      </c>
      <c r="BH2005">
        <f t="shared" si="459"/>
        <v>7.9860170871622742</v>
      </c>
      <c r="BI2005">
        <f t="shared" si="459"/>
        <v>7.9860170879304135</v>
      </c>
      <c r="BJ2005">
        <f t="shared" si="459"/>
        <v>7.9860170636195216</v>
      </c>
      <c r="BK2005">
        <f t="shared" si="459"/>
        <v>7.986017833034281</v>
      </c>
      <c r="BL2005">
        <f t="shared" si="459"/>
        <v>7.9859934796851215</v>
      </c>
      <c r="BM2005">
        <f t="shared" si="459"/>
        <v>7.9867621524931742</v>
      </c>
      <c r="BN2005">
        <f t="shared" si="460"/>
        <v>7.748106053039221</v>
      </c>
    </row>
    <row r="2006" spans="33:66" x14ac:dyDescent="0.2">
      <c r="AG2006" s="7"/>
      <c r="BA2006">
        <f t="shared" si="453"/>
        <v>1.8987653654222433E-2</v>
      </c>
      <c r="BB2006">
        <f t="shared" si="454"/>
        <v>0.91353546204170422</v>
      </c>
      <c r="BC2006">
        <f t="shared" si="455"/>
        <v>0.90245097412386832</v>
      </c>
      <c r="BD2006">
        <f t="shared" si="456"/>
        <v>0.22388363869577074</v>
      </c>
      <c r="BE2006">
        <f t="shared" si="457"/>
        <v>1.939352469821771</v>
      </c>
      <c r="BF2006">
        <f t="shared" si="458"/>
        <v>1.4581884583442892</v>
      </c>
      <c r="BG2006">
        <f t="shared" si="459"/>
        <v>7.9860170871865446</v>
      </c>
      <c r="BH2006">
        <f t="shared" si="459"/>
        <v>7.9860170871622742</v>
      </c>
      <c r="BI2006">
        <f t="shared" si="459"/>
        <v>7.9860170879304135</v>
      </c>
      <c r="BJ2006">
        <f t="shared" si="459"/>
        <v>7.9860170636195216</v>
      </c>
      <c r="BK2006">
        <f t="shared" si="459"/>
        <v>7.986017833034281</v>
      </c>
      <c r="BL2006">
        <f t="shared" si="459"/>
        <v>7.9859934796851215</v>
      </c>
      <c r="BM2006">
        <f t="shared" si="459"/>
        <v>7.9867621524931742</v>
      </c>
      <c r="BN2006">
        <f t="shared" si="460"/>
        <v>7.748106053039221</v>
      </c>
    </row>
    <row r="2007" spans="33:66" x14ac:dyDescent="0.2">
      <c r="AG2007" s="7"/>
      <c r="BA2007">
        <f t="shared" si="453"/>
        <v>1.8987653654222433E-2</v>
      </c>
      <c r="BB2007">
        <f t="shared" si="454"/>
        <v>0.91353546204170422</v>
      </c>
      <c r="BC2007">
        <f t="shared" si="455"/>
        <v>0.90245097412386832</v>
      </c>
      <c r="BD2007">
        <f t="shared" si="456"/>
        <v>0.22388363869577074</v>
      </c>
      <c r="BE2007">
        <f t="shared" si="457"/>
        <v>1.939352469821771</v>
      </c>
      <c r="BF2007">
        <f t="shared" si="458"/>
        <v>1.4581884583442892</v>
      </c>
      <c r="BG2007">
        <f t="shared" si="459"/>
        <v>7.9860170871865446</v>
      </c>
      <c r="BH2007">
        <f t="shared" si="459"/>
        <v>7.9860170871622742</v>
      </c>
      <c r="BI2007">
        <f t="shared" si="459"/>
        <v>7.9860170879304135</v>
      </c>
      <c r="BJ2007">
        <f t="shared" si="459"/>
        <v>7.9860170636195216</v>
      </c>
      <c r="BK2007">
        <f t="shared" si="459"/>
        <v>7.986017833034281</v>
      </c>
      <c r="BL2007">
        <f t="shared" si="459"/>
        <v>7.9859934796851215</v>
      </c>
      <c r="BM2007">
        <f t="shared" si="459"/>
        <v>7.9867621524931742</v>
      </c>
      <c r="BN2007">
        <f t="shared" si="460"/>
        <v>7.748106053039221</v>
      </c>
    </row>
    <row r="2008" spans="33:66" x14ac:dyDescent="0.2">
      <c r="AG2008" s="7"/>
      <c r="BA2008">
        <f t="shared" si="453"/>
        <v>1.8987653654222433E-2</v>
      </c>
      <c r="BB2008">
        <f t="shared" si="454"/>
        <v>0.91353546204170422</v>
      </c>
      <c r="BC2008">
        <f t="shared" si="455"/>
        <v>0.90245097412386832</v>
      </c>
      <c r="BD2008">
        <f t="shared" si="456"/>
        <v>0.22388363869577074</v>
      </c>
      <c r="BE2008">
        <f t="shared" si="457"/>
        <v>1.939352469821771</v>
      </c>
      <c r="BF2008">
        <f t="shared" si="458"/>
        <v>1.4581884583442892</v>
      </c>
      <c r="BG2008">
        <f t="shared" si="459"/>
        <v>7.9860170871865446</v>
      </c>
      <c r="BH2008">
        <f t="shared" si="459"/>
        <v>7.9860170871622742</v>
      </c>
      <c r="BI2008">
        <f t="shared" si="459"/>
        <v>7.9860170879304135</v>
      </c>
      <c r="BJ2008">
        <f t="shared" si="459"/>
        <v>7.9860170636195216</v>
      </c>
      <c r="BK2008">
        <f t="shared" si="459"/>
        <v>7.986017833034281</v>
      </c>
      <c r="BL2008">
        <f t="shared" si="459"/>
        <v>7.9859934796851215</v>
      </c>
      <c r="BM2008">
        <f t="shared" si="459"/>
        <v>7.9867621524931742</v>
      </c>
      <c r="BN2008">
        <f t="shared" si="460"/>
        <v>7.748106053039221</v>
      </c>
    </row>
    <row r="2009" spans="33:66" x14ac:dyDescent="0.2">
      <c r="AG2009" s="7"/>
      <c r="BA2009">
        <f t="shared" si="453"/>
        <v>1.8987653654222433E-2</v>
      </c>
      <c r="BB2009">
        <f t="shared" si="454"/>
        <v>0.91353546204170422</v>
      </c>
      <c r="BC2009">
        <f t="shared" si="455"/>
        <v>0.90245097412386832</v>
      </c>
      <c r="BD2009">
        <f t="shared" si="456"/>
        <v>0.22388363869577074</v>
      </c>
      <c r="BE2009">
        <f t="shared" si="457"/>
        <v>1.939352469821771</v>
      </c>
      <c r="BF2009">
        <f t="shared" si="458"/>
        <v>1.4581884583442892</v>
      </c>
      <c r="BG2009">
        <f t="shared" si="459"/>
        <v>7.9860170871865446</v>
      </c>
      <c r="BH2009">
        <f t="shared" si="459"/>
        <v>7.9860170871622742</v>
      </c>
      <c r="BI2009">
        <f t="shared" si="459"/>
        <v>7.9860170879304135</v>
      </c>
      <c r="BJ2009">
        <f t="shared" si="459"/>
        <v>7.9860170636195216</v>
      </c>
      <c r="BK2009">
        <f t="shared" si="459"/>
        <v>7.986017833034281</v>
      </c>
      <c r="BL2009">
        <f t="shared" si="459"/>
        <v>7.9859934796851215</v>
      </c>
      <c r="BM2009">
        <f t="shared" si="459"/>
        <v>7.9867621524931742</v>
      </c>
      <c r="BN2009">
        <f t="shared" si="460"/>
        <v>7.748106053039221</v>
      </c>
    </row>
    <row r="2010" spans="33:66" x14ac:dyDescent="0.2">
      <c r="AG2010" s="7"/>
      <c r="BA2010">
        <f t="shared" si="453"/>
        <v>1.8987653654222433E-2</v>
      </c>
      <c r="BB2010">
        <f t="shared" si="454"/>
        <v>0.91353546204170422</v>
      </c>
      <c r="BC2010">
        <f t="shared" si="455"/>
        <v>0.90245097412386832</v>
      </c>
      <c r="BD2010">
        <f t="shared" si="456"/>
        <v>0.22388363869577074</v>
      </c>
      <c r="BE2010">
        <f t="shared" si="457"/>
        <v>1.939352469821771</v>
      </c>
      <c r="BF2010">
        <f t="shared" si="458"/>
        <v>1.4581884583442892</v>
      </c>
      <c r="BG2010">
        <f t="shared" si="459"/>
        <v>7.9860170871865446</v>
      </c>
      <c r="BH2010">
        <f t="shared" si="459"/>
        <v>7.9860170871622742</v>
      </c>
      <c r="BI2010">
        <f t="shared" si="459"/>
        <v>7.9860170879304135</v>
      </c>
      <c r="BJ2010">
        <f t="shared" si="459"/>
        <v>7.9860170636195216</v>
      </c>
      <c r="BK2010">
        <f t="shared" si="459"/>
        <v>7.986017833034281</v>
      </c>
      <c r="BL2010">
        <f t="shared" si="459"/>
        <v>7.9859934796851215</v>
      </c>
      <c r="BM2010">
        <f t="shared" si="459"/>
        <v>7.9867621524931742</v>
      </c>
      <c r="BN2010">
        <f t="shared" si="460"/>
        <v>7.748106053039221</v>
      </c>
    </row>
    <row r="2011" spans="33:66" x14ac:dyDescent="0.2">
      <c r="AG2011" s="7"/>
      <c r="BA2011">
        <f t="shared" si="453"/>
        <v>1.8987653654222433E-2</v>
      </c>
      <c r="BB2011">
        <f t="shared" si="454"/>
        <v>0.91353546204170422</v>
      </c>
      <c r="BC2011">
        <f t="shared" si="455"/>
        <v>0.90245097412386832</v>
      </c>
      <c r="BD2011">
        <f t="shared" si="456"/>
        <v>0.22388363869577074</v>
      </c>
      <c r="BE2011">
        <f t="shared" si="457"/>
        <v>1.939352469821771</v>
      </c>
      <c r="BF2011">
        <f t="shared" si="458"/>
        <v>1.4581884583442892</v>
      </c>
      <c r="BG2011">
        <f t="shared" ref="BG2011:BM2026" si="461">$BN2011+$BB$7*SIN(BH2011)</f>
        <v>7.9860170871865446</v>
      </c>
      <c r="BH2011">
        <f t="shared" si="461"/>
        <v>7.9860170871622742</v>
      </c>
      <c r="BI2011">
        <f t="shared" si="461"/>
        <v>7.9860170879304135</v>
      </c>
      <c r="BJ2011">
        <f t="shared" si="461"/>
        <v>7.9860170636195216</v>
      </c>
      <c r="BK2011">
        <f t="shared" si="461"/>
        <v>7.986017833034281</v>
      </c>
      <c r="BL2011">
        <f t="shared" si="461"/>
        <v>7.9859934796851215</v>
      </c>
      <c r="BM2011">
        <f t="shared" si="461"/>
        <v>7.9867621524931742</v>
      </c>
      <c r="BN2011">
        <f t="shared" si="460"/>
        <v>7.748106053039221</v>
      </c>
    </row>
    <row r="2012" spans="33:66" x14ac:dyDescent="0.2">
      <c r="AG2012" s="7"/>
      <c r="BA2012">
        <f t="shared" si="453"/>
        <v>1.8987653654222433E-2</v>
      </c>
      <c r="BB2012">
        <f t="shared" si="454"/>
        <v>0.91353546204170422</v>
      </c>
      <c r="BC2012">
        <f t="shared" si="455"/>
        <v>0.90245097412386832</v>
      </c>
      <c r="BD2012">
        <f t="shared" si="456"/>
        <v>0.22388363869577074</v>
      </c>
      <c r="BE2012">
        <f t="shared" si="457"/>
        <v>1.939352469821771</v>
      </c>
      <c r="BF2012">
        <f t="shared" si="458"/>
        <v>1.4581884583442892</v>
      </c>
      <c r="BG2012">
        <f t="shared" si="461"/>
        <v>7.9860170871865446</v>
      </c>
      <c r="BH2012">
        <f t="shared" si="461"/>
        <v>7.9860170871622742</v>
      </c>
      <c r="BI2012">
        <f t="shared" si="461"/>
        <v>7.9860170879304135</v>
      </c>
      <c r="BJ2012">
        <f t="shared" si="461"/>
        <v>7.9860170636195216</v>
      </c>
      <c r="BK2012">
        <f t="shared" si="461"/>
        <v>7.986017833034281</v>
      </c>
      <c r="BL2012">
        <f t="shared" si="461"/>
        <v>7.9859934796851215</v>
      </c>
      <c r="BM2012">
        <f t="shared" si="461"/>
        <v>7.9867621524931742</v>
      </c>
      <c r="BN2012">
        <f t="shared" si="460"/>
        <v>7.748106053039221</v>
      </c>
    </row>
    <row r="2013" spans="33:66" x14ac:dyDescent="0.2">
      <c r="AG2013" s="7"/>
      <c r="BA2013">
        <f t="shared" si="453"/>
        <v>1.8987653654222433E-2</v>
      </c>
      <c r="BB2013">
        <f t="shared" si="454"/>
        <v>0.91353546204170422</v>
      </c>
      <c r="BC2013">
        <f t="shared" si="455"/>
        <v>0.90245097412386832</v>
      </c>
      <c r="BD2013">
        <f t="shared" si="456"/>
        <v>0.22388363869577074</v>
      </c>
      <c r="BE2013">
        <f t="shared" si="457"/>
        <v>1.939352469821771</v>
      </c>
      <c r="BF2013">
        <f t="shared" si="458"/>
        <v>1.4581884583442892</v>
      </c>
      <c r="BG2013">
        <f t="shared" si="461"/>
        <v>7.9860170871865446</v>
      </c>
      <c r="BH2013">
        <f t="shared" si="461"/>
        <v>7.9860170871622742</v>
      </c>
      <c r="BI2013">
        <f t="shared" si="461"/>
        <v>7.9860170879304135</v>
      </c>
      <c r="BJ2013">
        <f t="shared" si="461"/>
        <v>7.9860170636195216</v>
      </c>
      <c r="BK2013">
        <f t="shared" si="461"/>
        <v>7.986017833034281</v>
      </c>
      <c r="BL2013">
        <f t="shared" si="461"/>
        <v>7.9859934796851215</v>
      </c>
      <c r="BM2013">
        <f t="shared" si="461"/>
        <v>7.9867621524931742</v>
      </c>
      <c r="BN2013">
        <f t="shared" si="460"/>
        <v>7.748106053039221</v>
      </c>
    </row>
    <row r="2014" spans="33:66" x14ac:dyDescent="0.2">
      <c r="AG2014" s="7"/>
      <c r="BA2014">
        <f t="shared" si="453"/>
        <v>1.8987653654222433E-2</v>
      </c>
      <c r="BB2014">
        <f t="shared" si="454"/>
        <v>0.91353546204170422</v>
      </c>
      <c r="BC2014">
        <f t="shared" si="455"/>
        <v>0.90245097412386832</v>
      </c>
      <c r="BD2014">
        <f t="shared" si="456"/>
        <v>0.22388363869577074</v>
      </c>
      <c r="BE2014">
        <f t="shared" si="457"/>
        <v>1.939352469821771</v>
      </c>
      <c r="BF2014">
        <f t="shared" si="458"/>
        <v>1.4581884583442892</v>
      </c>
      <c r="BG2014">
        <f t="shared" si="461"/>
        <v>7.9860170871865446</v>
      </c>
      <c r="BH2014">
        <f t="shared" si="461"/>
        <v>7.9860170871622742</v>
      </c>
      <c r="BI2014">
        <f t="shared" si="461"/>
        <v>7.9860170879304135</v>
      </c>
      <c r="BJ2014">
        <f t="shared" si="461"/>
        <v>7.9860170636195216</v>
      </c>
      <c r="BK2014">
        <f t="shared" si="461"/>
        <v>7.986017833034281</v>
      </c>
      <c r="BL2014">
        <f t="shared" si="461"/>
        <v>7.9859934796851215</v>
      </c>
      <c r="BM2014">
        <f t="shared" si="461"/>
        <v>7.9867621524931742</v>
      </c>
      <c r="BN2014">
        <f t="shared" si="460"/>
        <v>7.748106053039221</v>
      </c>
    </row>
    <row r="2015" spans="33:66" x14ac:dyDescent="0.2">
      <c r="AG2015" s="7"/>
      <c r="BA2015">
        <f t="shared" si="453"/>
        <v>1.8987653654222433E-2</v>
      </c>
      <c r="BB2015">
        <f t="shared" si="454"/>
        <v>0.91353546204170422</v>
      </c>
      <c r="BC2015">
        <f t="shared" si="455"/>
        <v>0.90245097412386832</v>
      </c>
      <c r="BD2015">
        <f t="shared" si="456"/>
        <v>0.22388363869577074</v>
      </c>
      <c r="BE2015">
        <f t="shared" si="457"/>
        <v>1.939352469821771</v>
      </c>
      <c r="BF2015">
        <f t="shared" si="458"/>
        <v>1.4581884583442892</v>
      </c>
      <c r="BG2015">
        <f t="shared" si="461"/>
        <v>7.9860170871865446</v>
      </c>
      <c r="BH2015">
        <f t="shared" si="461"/>
        <v>7.9860170871622742</v>
      </c>
      <c r="BI2015">
        <f t="shared" si="461"/>
        <v>7.9860170879304135</v>
      </c>
      <c r="BJ2015">
        <f t="shared" si="461"/>
        <v>7.9860170636195216</v>
      </c>
      <c r="BK2015">
        <f t="shared" si="461"/>
        <v>7.986017833034281</v>
      </c>
      <c r="BL2015">
        <f t="shared" si="461"/>
        <v>7.9859934796851215</v>
      </c>
      <c r="BM2015">
        <f t="shared" si="461"/>
        <v>7.9867621524931742</v>
      </c>
      <c r="BN2015">
        <f t="shared" si="460"/>
        <v>7.748106053039221</v>
      </c>
    </row>
    <row r="2016" spans="33:66" x14ac:dyDescent="0.2">
      <c r="AG2016" s="7"/>
      <c r="BA2016">
        <f t="shared" si="453"/>
        <v>1.8987653654222433E-2</v>
      </c>
      <c r="BB2016">
        <f t="shared" si="454"/>
        <v>0.91353546204170422</v>
      </c>
      <c r="BC2016">
        <f t="shared" si="455"/>
        <v>0.90245097412386832</v>
      </c>
      <c r="BD2016">
        <f t="shared" si="456"/>
        <v>0.22388363869577074</v>
      </c>
      <c r="BE2016">
        <f t="shared" si="457"/>
        <v>1.939352469821771</v>
      </c>
      <c r="BF2016">
        <f t="shared" si="458"/>
        <v>1.4581884583442892</v>
      </c>
      <c r="BG2016">
        <f t="shared" si="461"/>
        <v>7.9860170871865446</v>
      </c>
      <c r="BH2016">
        <f t="shared" si="461"/>
        <v>7.9860170871622742</v>
      </c>
      <c r="BI2016">
        <f t="shared" si="461"/>
        <v>7.9860170879304135</v>
      </c>
      <c r="BJ2016">
        <f t="shared" si="461"/>
        <v>7.9860170636195216</v>
      </c>
      <c r="BK2016">
        <f t="shared" si="461"/>
        <v>7.986017833034281</v>
      </c>
      <c r="BL2016">
        <f t="shared" si="461"/>
        <v>7.9859934796851215</v>
      </c>
      <c r="BM2016">
        <f t="shared" si="461"/>
        <v>7.9867621524931742</v>
      </c>
      <c r="BN2016">
        <f t="shared" si="460"/>
        <v>7.748106053039221</v>
      </c>
    </row>
    <row r="2017" spans="33:66" x14ac:dyDescent="0.2">
      <c r="AG2017" s="7"/>
      <c r="BA2017">
        <f t="shared" si="453"/>
        <v>1.8987653654222433E-2</v>
      </c>
      <c r="BB2017">
        <f t="shared" si="454"/>
        <v>0.91353546204170422</v>
      </c>
      <c r="BC2017">
        <f t="shared" si="455"/>
        <v>0.90245097412386832</v>
      </c>
      <c r="BD2017">
        <f t="shared" si="456"/>
        <v>0.22388363869577074</v>
      </c>
      <c r="BE2017">
        <f t="shared" si="457"/>
        <v>1.939352469821771</v>
      </c>
      <c r="BF2017">
        <f t="shared" si="458"/>
        <v>1.4581884583442892</v>
      </c>
      <c r="BG2017">
        <f t="shared" si="461"/>
        <v>7.9860170871865446</v>
      </c>
      <c r="BH2017">
        <f t="shared" si="461"/>
        <v>7.9860170871622742</v>
      </c>
      <c r="BI2017">
        <f t="shared" si="461"/>
        <v>7.9860170879304135</v>
      </c>
      <c r="BJ2017">
        <f t="shared" si="461"/>
        <v>7.9860170636195216</v>
      </c>
      <c r="BK2017">
        <f t="shared" si="461"/>
        <v>7.986017833034281</v>
      </c>
      <c r="BL2017">
        <f t="shared" si="461"/>
        <v>7.9859934796851215</v>
      </c>
      <c r="BM2017">
        <f t="shared" si="461"/>
        <v>7.9867621524931742</v>
      </c>
      <c r="BN2017">
        <f t="shared" si="460"/>
        <v>7.748106053039221</v>
      </c>
    </row>
    <row r="2018" spans="33:66" x14ac:dyDescent="0.2">
      <c r="AG2018" s="7"/>
      <c r="BA2018">
        <f t="shared" si="453"/>
        <v>1.8987653654222433E-2</v>
      </c>
      <c r="BB2018">
        <f t="shared" si="454"/>
        <v>0.91353546204170422</v>
      </c>
      <c r="BC2018">
        <f t="shared" si="455"/>
        <v>0.90245097412386832</v>
      </c>
      <c r="BD2018">
        <f t="shared" si="456"/>
        <v>0.22388363869577074</v>
      </c>
      <c r="BE2018">
        <f t="shared" si="457"/>
        <v>1.939352469821771</v>
      </c>
      <c r="BF2018">
        <f t="shared" si="458"/>
        <v>1.4581884583442892</v>
      </c>
      <c r="BG2018">
        <f t="shared" si="461"/>
        <v>7.9860170871865446</v>
      </c>
      <c r="BH2018">
        <f t="shared" si="461"/>
        <v>7.9860170871622742</v>
      </c>
      <c r="BI2018">
        <f t="shared" si="461"/>
        <v>7.9860170879304135</v>
      </c>
      <c r="BJ2018">
        <f t="shared" si="461"/>
        <v>7.9860170636195216</v>
      </c>
      <c r="BK2018">
        <f t="shared" si="461"/>
        <v>7.986017833034281</v>
      </c>
      <c r="BL2018">
        <f t="shared" si="461"/>
        <v>7.9859934796851215</v>
      </c>
      <c r="BM2018">
        <f t="shared" si="461"/>
        <v>7.9867621524931742</v>
      </c>
      <c r="BN2018">
        <f t="shared" si="460"/>
        <v>7.748106053039221</v>
      </c>
    </row>
    <row r="2019" spans="33:66" x14ac:dyDescent="0.2">
      <c r="AG2019" s="7"/>
      <c r="BA2019">
        <f t="shared" si="453"/>
        <v>1.8987653654222433E-2</v>
      </c>
      <c r="BB2019">
        <f t="shared" si="454"/>
        <v>0.91353546204170422</v>
      </c>
      <c r="BC2019">
        <f t="shared" si="455"/>
        <v>0.90245097412386832</v>
      </c>
      <c r="BD2019">
        <f t="shared" si="456"/>
        <v>0.22388363869577074</v>
      </c>
      <c r="BE2019">
        <f t="shared" si="457"/>
        <v>1.939352469821771</v>
      </c>
      <c r="BF2019">
        <f t="shared" si="458"/>
        <v>1.4581884583442892</v>
      </c>
      <c r="BG2019">
        <f t="shared" si="461"/>
        <v>7.9860170871865446</v>
      </c>
      <c r="BH2019">
        <f t="shared" si="461"/>
        <v>7.9860170871622742</v>
      </c>
      <c r="BI2019">
        <f t="shared" si="461"/>
        <v>7.9860170879304135</v>
      </c>
      <c r="BJ2019">
        <f t="shared" si="461"/>
        <v>7.9860170636195216</v>
      </c>
      <c r="BK2019">
        <f t="shared" si="461"/>
        <v>7.986017833034281</v>
      </c>
      <c r="BL2019">
        <f t="shared" si="461"/>
        <v>7.9859934796851215</v>
      </c>
      <c r="BM2019">
        <f t="shared" si="461"/>
        <v>7.9867621524931742</v>
      </c>
      <c r="BN2019">
        <f t="shared" si="460"/>
        <v>7.748106053039221</v>
      </c>
    </row>
    <row r="2020" spans="33:66" x14ac:dyDescent="0.2">
      <c r="AG2020" s="7"/>
      <c r="BA2020">
        <f t="shared" si="453"/>
        <v>1.8987653654222433E-2</v>
      </c>
      <c r="BB2020">
        <f t="shared" si="454"/>
        <v>0.91353546204170422</v>
      </c>
      <c r="BC2020">
        <f t="shared" si="455"/>
        <v>0.90245097412386832</v>
      </c>
      <c r="BD2020">
        <f t="shared" si="456"/>
        <v>0.22388363869577074</v>
      </c>
      <c r="BE2020">
        <f t="shared" si="457"/>
        <v>1.939352469821771</v>
      </c>
      <c r="BF2020">
        <f t="shared" si="458"/>
        <v>1.4581884583442892</v>
      </c>
      <c r="BG2020">
        <f t="shared" si="461"/>
        <v>7.9860170871865446</v>
      </c>
      <c r="BH2020">
        <f t="shared" si="461"/>
        <v>7.9860170871622742</v>
      </c>
      <c r="BI2020">
        <f t="shared" si="461"/>
        <v>7.9860170879304135</v>
      </c>
      <c r="BJ2020">
        <f t="shared" si="461"/>
        <v>7.9860170636195216</v>
      </c>
      <c r="BK2020">
        <f t="shared" si="461"/>
        <v>7.986017833034281</v>
      </c>
      <c r="BL2020">
        <f t="shared" si="461"/>
        <v>7.9859934796851215</v>
      </c>
      <c r="BM2020">
        <f t="shared" si="461"/>
        <v>7.9867621524931742</v>
      </c>
      <c r="BN2020">
        <f t="shared" si="460"/>
        <v>7.748106053039221</v>
      </c>
    </row>
    <row r="2021" spans="33:66" x14ac:dyDescent="0.2">
      <c r="AG2021" s="7"/>
      <c r="BA2021">
        <f t="shared" si="453"/>
        <v>1.8987653654222433E-2</v>
      </c>
      <c r="BB2021">
        <f t="shared" si="454"/>
        <v>0.91353546204170422</v>
      </c>
      <c r="BC2021">
        <f t="shared" si="455"/>
        <v>0.90245097412386832</v>
      </c>
      <c r="BD2021">
        <f t="shared" si="456"/>
        <v>0.22388363869577074</v>
      </c>
      <c r="BE2021">
        <f t="shared" si="457"/>
        <v>1.939352469821771</v>
      </c>
      <c r="BF2021">
        <f t="shared" si="458"/>
        <v>1.4581884583442892</v>
      </c>
      <c r="BG2021">
        <f t="shared" si="461"/>
        <v>7.9860170871865446</v>
      </c>
      <c r="BH2021">
        <f t="shared" si="461"/>
        <v>7.9860170871622742</v>
      </c>
      <c r="BI2021">
        <f t="shared" si="461"/>
        <v>7.9860170879304135</v>
      </c>
      <c r="BJ2021">
        <f t="shared" si="461"/>
        <v>7.9860170636195216</v>
      </c>
      <c r="BK2021">
        <f t="shared" si="461"/>
        <v>7.986017833034281</v>
      </c>
      <c r="BL2021">
        <f t="shared" si="461"/>
        <v>7.9859934796851215</v>
      </c>
      <c r="BM2021">
        <f t="shared" si="461"/>
        <v>7.9867621524931742</v>
      </c>
      <c r="BN2021">
        <f t="shared" si="460"/>
        <v>7.748106053039221</v>
      </c>
    </row>
    <row r="2022" spans="33:66" x14ac:dyDescent="0.2">
      <c r="AG2022" s="7"/>
      <c r="BA2022">
        <f t="shared" si="453"/>
        <v>1.8987653654222433E-2</v>
      </c>
      <c r="BB2022">
        <f t="shared" si="454"/>
        <v>0.91353546204170422</v>
      </c>
      <c r="BC2022">
        <f t="shared" si="455"/>
        <v>0.90245097412386832</v>
      </c>
      <c r="BD2022">
        <f t="shared" si="456"/>
        <v>0.22388363869577074</v>
      </c>
      <c r="BE2022">
        <f t="shared" si="457"/>
        <v>1.939352469821771</v>
      </c>
      <c r="BF2022">
        <f t="shared" si="458"/>
        <v>1.4581884583442892</v>
      </c>
      <c r="BG2022">
        <f t="shared" si="461"/>
        <v>7.9860170871865446</v>
      </c>
      <c r="BH2022">
        <f t="shared" si="461"/>
        <v>7.9860170871622742</v>
      </c>
      <c r="BI2022">
        <f t="shared" si="461"/>
        <v>7.9860170879304135</v>
      </c>
      <c r="BJ2022">
        <f t="shared" si="461"/>
        <v>7.9860170636195216</v>
      </c>
      <c r="BK2022">
        <f t="shared" si="461"/>
        <v>7.986017833034281</v>
      </c>
      <c r="BL2022">
        <f t="shared" si="461"/>
        <v>7.9859934796851215</v>
      </c>
      <c r="BM2022">
        <f t="shared" si="461"/>
        <v>7.9867621524931742</v>
      </c>
      <c r="BN2022">
        <f t="shared" si="460"/>
        <v>7.748106053039221</v>
      </c>
    </row>
    <row r="2023" spans="33:66" x14ac:dyDescent="0.2">
      <c r="AG2023" s="7"/>
      <c r="BA2023">
        <f t="shared" si="453"/>
        <v>1.8987653654222433E-2</v>
      </c>
      <c r="BB2023">
        <f t="shared" si="454"/>
        <v>0.91353546204170422</v>
      </c>
      <c r="BC2023">
        <f t="shared" si="455"/>
        <v>0.90245097412386832</v>
      </c>
      <c r="BD2023">
        <f t="shared" si="456"/>
        <v>0.22388363869577074</v>
      </c>
      <c r="BE2023">
        <f t="shared" si="457"/>
        <v>1.939352469821771</v>
      </c>
      <c r="BF2023">
        <f t="shared" si="458"/>
        <v>1.4581884583442892</v>
      </c>
      <c r="BG2023">
        <f t="shared" si="461"/>
        <v>7.9860170871865446</v>
      </c>
      <c r="BH2023">
        <f t="shared" si="461"/>
        <v>7.9860170871622742</v>
      </c>
      <c r="BI2023">
        <f t="shared" si="461"/>
        <v>7.9860170879304135</v>
      </c>
      <c r="BJ2023">
        <f t="shared" si="461"/>
        <v>7.9860170636195216</v>
      </c>
      <c r="BK2023">
        <f t="shared" si="461"/>
        <v>7.986017833034281</v>
      </c>
      <c r="BL2023">
        <f t="shared" si="461"/>
        <v>7.9859934796851215</v>
      </c>
      <c r="BM2023">
        <f t="shared" si="461"/>
        <v>7.9867621524931742</v>
      </c>
      <c r="BN2023">
        <f t="shared" si="460"/>
        <v>7.748106053039221</v>
      </c>
    </row>
    <row r="2024" spans="33:66" x14ac:dyDescent="0.2">
      <c r="AG2024" s="7"/>
      <c r="BA2024">
        <f t="shared" si="453"/>
        <v>1.8987653654222433E-2</v>
      </c>
      <c r="BB2024">
        <f t="shared" si="454"/>
        <v>0.91353546204170422</v>
      </c>
      <c r="BC2024">
        <f t="shared" si="455"/>
        <v>0.90245097412386832</v>
      </c>
      <c r="BD2024">
        <f t="shared" si="456"/>
        <v>0.22388363869577074</v>
      </c>
      <c r="BE2024">
        <f t="shared" si="457"/>
        <v>1.939352469821771</v>
      </c>
      <c r="BF2024">
        <f t="shared" si="458"/>
        <v>1.4581884583442892</v>
      </c>
      <c r="BG2024">
        <f t="shared" si="461"/>
        <v>7.9860170871865446</v>
      </c>
      <c r="BH2024">
        <f t="shared" si="461"/>
        <v>7.9860170871622742</v>
      </c>
      <c r="BI2024">
        <f t="shared" si="461"/>
        <v>7.9860170879304135</v>
      </c>
      <c r="BJ2024">
        <f t="shared" si="461"/>
        <v>7.9860170636195216</v>
      </c>
      <c r="BK2024">
        <f t="shared" si="461"/>
        <v>7.986017833034281</v>
      </c>
      <c r="BL2024">
        <f t="shared" si="461"/>
        <v>7.9859934796851215</v>
      </c>
      <c r="BM2024">
        <f t="shared" si="461"/>
        <v>7.9867621524931742</v>
      </c>
      <c r="BN2024">
        <f t="shared" si="460"/>
        <v>7.748106053039221</v>
      </c>
    </row>
    <row r="2025" spans="33:66" x14ac:dyDescent="0.2">
      <c r="AG2025" s="7"/>
      <c r="BA2025">
        <f t="shared" si="453"/>
        <v>1.8987653654222433E-2</v>
      </c>
      <c r="BB2025">
        <f t="shared" si="454"/>
        <v>0.91353546204170422</v>
      </c>
      <c r="BC2025">
        <f t="shared" si="455"/>
        <v>0.90245097412386832</v>
      </c>
      <c r="BD2025">
        <f t="shared" si="456"/>
        <v>0.22388363869577074</v>
      </c>
      <c r="BE2025">
        <f t="shared" si="457"/>
        <v>1.939352469821771</v>
      </c>
      <c r="BF2025">
        <f t="shared" si="458"/>
        <v>1.4581884583442892</v>
      </c>
      <c r="BG2025">
        <f t="shared" si="461"/>
        <v>7.9860170871865446</v>
      </c>
      <c r="BH2025">
        <f t="shared" si="461"/>
        <v>7.9860170871622742</v>
      </c>
      <c r="BI2025">
        <f t="shared" si="461"/>
        <v>7.9860170879304135</v>
      </c>
      <c r="BJ2025">
        <f t="shared" si="461"/>
        <v>7.9860170636195216</v>
      </c>
      <c r="BK2025">
        <f t="shared" si="461"/>
        <v>7.986017833034281</v>
      </c>
      <c r="BL2025">
        <f t="shared" si="461"/>
        <v>7.9859934796851215</v>
      </c>
      <c r="BM2025">
        <f t="shared" si="461"/>
        <v>7.9867621524931742</v>
      </c>
      <c r="BN2025">
        <f t="shared" si="460"/>
        <v>7.748106053039221</v>
      </c>
    </row>
    <row r="2026" spans="33:66" x14ac:dyDescent="0.2">
      <c r="AG2026" s="7"/>
      <c r="BA2026">
        <f t="shared" si="453"/>
        <v>1.8987653654222433E-2</v>
      </c>
      <c r="BB2026">
        <f t="shared" si="454"/>
        <v>0.91353546204170422</v>
      </c>
      <c r="BC2026">
        <f t="shared" si="455"/>
        <v>0.90245097412386832</v>
      </c>
      <c r="BD2026">
        <f t="shared" si="456"/>
        <v>0.22388363869577074</v>
      </c>
      <c r="BE2026">
        <f t="shared" si="457"/>
        <v>1.939352469821771</v>
      </c>
      <c r="BF2026">
        <f t="shared" si="458"/>
        <v>1.4581884583442892</v>
      </c>
      <c r="BG2026">
        <f t="shared" si="461"/>
        <v>7.9860170871865446</v>
      </c>
      <c r="BH2026">
        <f t="shared" si="461"/>
        <v>7.9860170871622742</v>
      </c>
      <c r="BI2026">
        <f t="shared" si="461"/>
        <v>7.9860170879304135</v>
      </c>
      <c r="BJ2026">
        <f t="shared" si="461"/>
        <v>7.9860170636195216</v>
      </c>
      <c r="BK2026">
        <f t="shared" si="461"/>
        <v>7.986017833034281</v>
      </c>
      <c r="BL2026">
        <f t="shared" si="461"/>
        <v>7.9859934796851215</v>
      </c>
      <c r="BM2026">
        <f t="shared" si="461"/>
        <v>7.9867621524931742</v>
      </c>
      <c r="BN2026">
        <f t="shared" si="460"/>
        <v>7.748106053039221</v>
      </c>
    </row>
    <row r="2027" spans="33:66" x14ac:dyDescent="0.2">
      <c r="AG2027" s="7"/>
      <c r="BA2027">
        <f t="shared" si="453"/>
        <v>1.8987653654222433E-2</v>
      </c>
      <c r="BB2027">
        <f t="shared" si="454"/>
        <v>0.91353546204170422</v>
      </c>
      <c r="BC2027">
        <f t="shared" si="455"/>
        <v>0.90245097412386832</v>
      </c>
      <c r="BD2027">
        <f t="shared" si="456"/>
        <v>0.22388363869577074</v>
      </c>
      <c r="BE2027">
        <f t="shared" si="457"/>
        <v>1.939352469821771</v>
      </c>
      <c r="BF2027">
        <f t="shared" si="458"/>
        <v>1.4581884583442892</v>
      </c>
      <c r="BG2027">
        <f t="shared" ref="BG2027:BM2042" si="462">$BN2027+$BB$7*SIN(BH2027)</f>
        <v>7.9860170871865446</v>
      </c>
      <c r="BH2027">
        <f t="shared" si="462"/>
        <v>7.9860170871622742</v>
      </c>
      <c r="BI2027">
        <f t="shared" si="462"/>
        <v>7.9860170879304135</v>
      </c>
      <c r="BJ2027">
        <f t="shared" si="462"/>
        <v>7.9860170636195216</v>
      </c>
      <c r="BK2027">
        <f t="shared" si="462"/>
        <v>7.986017833034281</v>
      </c>
      <c r="BL2027">
        <f t="shared" si="462"/>
        <v>7.9859934796851215</v>
      </c>
      <c r="BM2027">
        <f t="shared" si="462"/>
        <v>7.9867621524931742</v>
      </c>
      <c r="BN2027">
        <f t="shared" si="460"/>
        <v>7.748106053039221</v>
      </c>
    </row>
    <row r="2028" spans="33:66" x14ac:dyDescent="0.2">
      <c r="AG2028" s="7"/>
      <c r="BA2028">
        <f t="shared" si="453"/>
        <v>1.8987653654222433E-2</v>
      </c>
      <c r="BB2028">
        <f t="shared" si="454"/>
        <v>0.91353546204170422</v>
      </c>
      <c r="BC2028">
        <f t="shared" si="455"/>
        <v>0.90245097412386832</v>
      </c>
      <c r="BD2028">
        <f t="shared" si="456"/>
        <v>0.22388363869577074</v>
      </c>
      <c r="BE2028">
        <f t="shared" si="457"/>
        <v>1.939352469821771</v>
      </c>
      <c r="BF2028">
        <f t="shared" si="458"/>
        <v>1.4581884583442892</v>
      </c>
      <c r="BG2028">
        <f t="shared" si="462"/>
        <v>7.9860170871865446</v>
      </c>
      <c r="BH2028">
        <f t="shared" si="462"/>
        <v>7.9860170871622742</v>
      </c>
      <c r="BI2028">
        <f t="shared" si="462"/>
        <v>7.9860170879304135</v>
      </c>
      <c r="BJ2028">
        <f t="shared" si="462"/>
        <v>7.9860170636195216</v>
      </c>
      <c r="BK2028">
        <f t="shared" si="462"/>
        <v>7.986017833034281</v>
      </c>
      <c r="BL2028">
        <f t="shared" si="462"/>
        <v>7.9859934796851215</v>
      </c>
      <c r="BM2028">
        <f t="shared" si="462"/>
        <v>7.9867621524931742</v>
      </c>
      <c r="BN2028">
        <f t="shared" si="460"/>
        <v>7.748106053039221</v>
      </c>
    </row>
    <row r="2029" spans="33:66" x14ac:dyDescent="0.2">
      <c r="AG2029" s="7"/>
      <c r="BA2029">
        <f t="shared" si="453"/>
        <v>1.8987653654222433E-2</v>
      </c>
      <c r="BB2029">
        <f t="shared" si="454"/>
        <v>0.91353546204170422</v>
      </c>
      <c r="BC2029">
        <f t="shared" si="455"/>
        <v>0.90245097412386832</v>
      </c>
      <c r="BD2029">
        <f t="shared" si="456"/>
        <v>0.22388363869577074</v>
      </c>
      <c r="BE2029">
        <f t="shared" si="457"/>
        <v>1.939352469821771</v>
      </c>
      <c r="BF2029">
        <f t="shared" si="458"/>
        <v>1.4581884583442892</v>
      </c>
      <c r="BG2029">
        <f t="shared" si="462"/>
        <v>7.9860170871865446</v>
      </c>
      <c r="BH2029">
        <f t="shared" si="462"/>
        <v>7.9860170871622742</v>
      </c>
      <c r="BI2029">
        <f t="shared" si="462"/>
        <v>7.9860170879304135</v>
      </c>
      <c r="BJ2029">
        <f t="shared" si="462"/>
        <v>7.9860170636195216</v>
      </c>
      <c r="BK2029">
        <f t="shared" si="462"/>
        <v>7.986017833034281</v>
      </c>
      <c r="BL2029">
        <f t="shared" si="462"/>
        <v>7.9859934796851215</v>
      </c>
      <c r="BM2029">
        <f t="shared" si="462"/>
        <v>7.9867621524931742</v>
      </c>
      <c r="BN2029">
        <f t="shared" si="460"/>
        <v>7.748106053039221</v>
      </c>
    </row>
    <row r="2030" spans="33:66" x14ac:dyDescent="0.2">
      <c r="AG2030" s="7"/>
      <c r="BA2030">
        <f t="shared" si="453"/>
        <v>1.8987653654222433E-2</v>
      </c>
      <c r="BB2030">
        <f t="shared" si="454"/>
        <v>0.91353546204170422</v>
      </c>
      <c r="BC2030">
        <f t="shared" si="455"/>
        <v>0.90245097412386832</v>
      </c>
      <c r="BD2030">
        <f t="shared" si="456"/>
        <v>0.22388363869577074</v>
      </c>
      <c r="BE2030">
        <f t="shared" si="457"/>
        <v>1.939352469821771</v>
      </c>
      <c r="BF2030">
        <f t="shared" si="458"/>
        <v>1.4581884583442892</v>
      </c>
      <c r="BG2030">
        <f t="shared" si="462"/>
        <v>7.9860170871865446</v>
      </c>
      <c r="BH2030">
        <f t="shared" si="462"/>
        <v>7.9860170871622742</v>
      </c>
      <c r="BI2030">
        <f t="shared" si="462"/>
        <v>7.9860170879304135</v>
      </c>
      <c r="BJ2030">
        <f t="shared" si="462"/>
        <v>7.9860170636195216</v>
      </c>
      <c r="BK2030">
        <f t="shared" si="462"/>
        <v>7.986017833034281</v>
      </c>
      <c r="BL2030">
        <f t="shared" si="462"/>
        <v>7.9859934796851215</v>
      </c>
      <c r="BM2030">
        <f t="shared" si="462"/>
        <v>7.9867621524931742</v>
      </c>
      <c r="BN2030">
        <f t="shared" si="460"/>
        <v>7.748106053039221</v>
      </c>
    </row>
    <row r="2031" spans="33:66" x14ac:dyDescent="0.2">
      <c r="AG2031" s="7"/>
      <c r="BA2031">
        <f t="shared" si="453"/>
        <v>1.8987653654222433E-2</v>
      </c>
      <c r="BB2031">
        <f t="shared" si="454"/>
        <v>0.91353546204170422</v>
      </c>
      <c r="BC2031">
        <f t="shared" si="455"/>
        <v>0.90245097412386832</v>
      </c>
      <c r="BD2031">
        <f t="shared" si="456"/>
        <v>0.22388363869577074</v>
      </c>
      <c r="BE2031">
        <f t="shared" si="457"/>
        <v>1.939352469821771</v>
      </c>
      <c r="BF2031">
        <f t="shared" si="458"/>
        <v>1.4581884583442892</v>
      </c>
      <c r="BG2031">
        <f t="shared" si="462"/>
        <v>7.9860170871865446</v>
      </c>
      <c r="BH2031">
        <f t="shared" si="462"/>
        <v>7.9860170871622742</v>
      </c>
      <c r="BI2031">
        <f t="shared" si="462"/>
        <v>7.9860170879304135</v>
      </c>
      <c r="BJ2031">
        <f t="shared" si="462"/>
        <v>7.9860170636195216</v>
      </c>
      <c r="BK2031">
        <f t="shared" si="462"/>
        <v>7.986017833034281</v>
      </c>
      <c r="BL2031">
        <f t="shared" si="462"/>
        <v>7.9859934796851215</v>
      </c>
      <c r="BM2031">
        <f t="shared" si="462"/>
        <v>7.9867621524931742</v>
      </c>
      <c r="BN2031">
        <f t="shared" si="460"/>
        <v>7.748106053039221</v>
      </c>
    </row>
    <row r="2032" spans="33:66" x14ac:dyDescent="0.2">
      <c r="AG2032" s="7"/>
      <c r="BA2032">
        <f t="shared" si="453"/>
        <v>1.8987653654222433E-2</v>
      </c>
      <c r="BB2032">
        <f t="shared" si="454"/>
        <v>0.91353546204170422</v>
      </c>
      <c r="BC2032">
        <f t="shared" si="455"/>
        <v>0.90245097412386832</v>
      </c>
      <c r="BD2032">
        <f t="shared" si="456"/>
        <v>0.22388363869577074</v>
      </c>
      <c r="BE2032">
        <f t="shared" si="457"/>
        <v>1.939352469821771</v>
      </c>
      <c r="BF2032">
        <f t="shared" si="458"/>
        <v>1.4581884583442892</v>
      </c>
      <c r="BG2032">
        <f t="shared" si="462"/>
        <v>7.9860170871865446</v>
      </c>
      <c r="BH2032">
        <f t="shared" si="462"/>
        <v>7.9860170871622742</v>
      </c>
      <c r="BI2032">
        <f t="shared" si="462"/>
        <v>7.9860170879304135</v>
      </c>
      <c r="BJ2032">
        <f t="shared" si="462"/>
        <v>7.9860170636195216</v>
      </c>
      <c r="BK2032">
        <f t="shared" si="462"/>
        <v>7.986017833034281</v>
      </c>
      <c r="BL2032">
        <f t="shared" si="462"/>
        <v>7.9859934796851215</v>
      </c>
      <c r="BM2032">
        <f t="shared" si="462"/>
        <v>7.9867621524931742</v>
      </c>
      <c r="BN2032">
        <f t="shared" si="460"/>
        <v>7.748106053039221</v>
      </c>
    </row>
    <row r="2033" spans="33:66" x14ac:dyDescent="0.2">
      <c r="AG2033" s="7"/>
      <c r="BA2033">
        <f t="shared" si="453"/>
        <v>1.8987653654222433E-2</v>
      </c>
      <c r="BB2033">
        <f t="shared" si="454"/>
        <v>0.91353546204170422</v>
      </c>
      <c r="BC2033">
        <f t="shared" si="455"/>
        <v>0.90245097412386832</v>
      </c>
      <c r="BD2033">
        <f t="shared" si="456"/>
        <v>0.22388363869577074</v>
      </c>
      <c r="BE2033">
        <f t="shared" si="457"/>
        <v>1.939352469821771</v>
      </c>
      <c r="BF2033">
        <f t="shared" si="458"/>
        <v>1.4581884583442892</v>
      </c>
      <c r="BG2033">
        <f t="shared" si="462"/>
        <v>7.9860170871865446</v>
      </c>
      <c r="BH2033">
        <f t="shared" si="462"/>
        <v>7.9860170871622742</v>
      </c>
      <c r="BI2033">
        <f t="shared" si="462"/>
        <v>7.9860170879304135</v>
      </c>
      <c r="BJ2033">
        <f t="shared" si="462"/>
        <v>7.9860170636195216</v>
      </c>
      <c r="BK2033">
        <f t="shared" si="462"/>
        <v>7.986017833034281</v>
      </c>
      <c r="BL2033">
        <f t="shared" si="462"/>
        <v>7.9859934796851215</v>
      </c>
      <c r="BM2033">
        <f t="shared" si="462"/>
        <v>7.9867621524931742</v>
      </c>
      <c r="BN2033">
        <f t="shared" si="460"/>
        <v>7.748106053039221</v>
      </c>
    </row>
    <row r="2034" spans="33:66" x14ac:dyDescent="0.2">
      <c r="AG2034" s="7"/>
      <c r="BA2034">
        <f t="shared" si="453"/>
        <v>1.8987653654222433E-2</v>
      </c>
      <c r="BB2034">
        <f t="shared" si="454"/>
        <v>0.91353546204170422</v>
      </c>
      <c r="BC2034">
        <f t="shared" si="455"/>
        <v>0.90245097412386832</v>
      </c>
      <c r="BD2034">
        <f t="shared" si="456"/>
        <v>0.22388363869577074</v>
      </c>
      <c r="BE2034">
        <f t="shared" si="457"/>
        <v>1.939352469821771</v>
      </c>
      <c r="BF2034">
        <f t="shared" si="458"/>
        <v>1.4581884583442892</v>
      </c>
      <c r="BG2034">
        <f t="shared" si="462"/>
        <v>7.9860170871865446</v>
      </c>
      <c r="BH2034">
        <f t="shared" si="462"/>
        <v>7.9860170871622742</v>
      </c>
      <c r="BI2034">
        <f t="shared" si="462"/>
        <v>7.9860170879304135</v>
      </c>
      <c r="BJ2034">
        <f t="shared" si="462"/>
        <v>7.9860170636195216</v>
      </c>
      <c r="BK2034">
        <f t="shared" si="462"/>
        <v>7.986017833034281</v>
      </c>
      <c r="BL2034">
        <f t="shared" si="462"/>
        <v>7.9859934796851215</v>
      </c>
      <c r="BM2034">
        <f t="shared" si="462"/>
        <v>7.9867621524931742</v>
      </c>
      <c r="BN2034">
        <f t="shared" si="460"/>
        <v>7.748106053039221</v>
      </c>
    </row>
    <row r="2035" spans="33:66" x14ac:dyDescent="0.2">
      <c r="AG2035" s="7"/>
      <c r="BA2035">
        <f t="shared" si="453"/>
        <v>1.8987653654222433E-2</v>
      </c>
      <c r="BB2035">
        <f t="shared" si="454"/>
        <v>0.91353546204170422</v>
      </c>
      <c r="BC2035">
        <f t="shared" si="455"/>
        <v>0.90245097412386832</v>
      </c>
      <c r="BD2035">
        <f t="shared" si="456"/>
        <v>0.22388363869577074</v>
      </c>
      <c r="BE2035">
        <f t="shared" si="457"/>
        <v>1.939352469821771</v>
      </c>
      <c r="BF2035">
        <f t="shared" si="458"/>
        <v>1.4581884583442892</v>
      </c>
      <c r="BG2035">
        <f t="shared" si="462"/>
        <v>7.9860170871865446</v>
      </c>
      <c r="BH2035">
        <f t="shared" si="462"/>
        <v>7.9860170871622742</v>
      </c>
      <c r="BI2035">
        <f t="shared" si="462"/>
        <v>7.9860170879304135</v>
      </c>
      <c r="BJ2035">
        <f t="shared" si="462"/>
        <v>7.9860170636195216</v>
      </c>
      <c r="BK2035">
        <f t="shared" si="462"/>
        <v>7.986017833034281</v>
      </c>
      <c r="BL2035">
        <f t="shared" si="462"/>
        <v>7.9859934796851215</v>
      </c>
      <c r="BM2035">
        <f t="shared" si="462"/>
        <v>7.9867621524931742</v>
      </c>
      <c r="BN2035">
        <f t="shared" si="460"/>
        <v>7.748106053039221</v>
      </c>
    </row>
    <row r="2036" spans="33:66" x14ac:dyDescent="0.2">
      <c r="AG2036" s="7"/>
      <c r="BA2036">
        <f t="shared" si="453"/>
        <v>1.8987653654222433E-2</v>
      </c>
      <c r="BB2036">
        <f t="shared" si="454"/>
        <v>0.91353546204170422</v>
      </c>
      <c r="BC2036">
        <f t="shared" si="455"/>
        <v>0.90245097412386832</v>
      </c>
      <c r="BD2036">
        <f t="shared" si="456"/>
        <v>0.22388363869577074</v>
      </c>
      <c r="BE2036">
        <f t="shared" si="457"/>
        <v>1.939352469821771</v>
      </c>
      <c r="BF2036">
        <f t="shared" si="458"/>
        <v>1.4581884583442892</v>
      </c>
      <c r="BG2036">
        <f t="shared" si="462"/>
        <v>7.9860170871865446</v>
      </c>
      <c r="BH2036">
        <f t="shared" si="462"/>
        <v>7.9860170871622742</v>
      </c>
      <c r="BI2036">
        <f t="shared" si="462"/>
        <v>7.9860170879304135</v>
      </c>
      <c r="BJ2036">
        <f t="shared" si="462"/>
        <v>7.9860170636195216</v>
      </c>
      <c r="BK2036">
        <f t="shared" si="462"/>
        <v>7.986017833034281</v>
      </c>
      <c r="BL2036">
        <f t="shared" si="462"/>
        <v>7.9859934796851215</v>
      </c>
      <c r="BM2036">
        <f t="shared" si="462"/>
        <v>7.9867621524931742</v>
      </c>
      <c r="BN2036">
        <f t="shared" si="460"/>
        <v>7.748106053039221</v>
      </c>
    </row>
    <row r="2037" spans="33:66" x14ac:dyDescent="0.2">
      <c r="AG2037" s="7"/>
      <c r="BA2037">
        <f t="shared" si="453"/>
        <v>1.8987653654222433E-2</v>
      </c>
      <c r="BB2037">
        <f t="shared" si="454"/>
        <v>0.91353546204170422</v>
      </c>
      <c r="BC2037">
        <f t="shared" si="455"/>
        <v>0.90245097412386832</v>
      </c>
      <c r="BD2037">
        <f t="shared" si="456"/>
        <v>0.22388363869577074</v>
      </c>
      <c r="BE2037">
        <f t="shared" si="457"/>
        <v>1.939352469821771</v>
      </c>
      <c r="BF2037">
        <f t="shared" si="458"/>
        <v>1.4581884583442892</v>
      </c>
      <c r="BG2037">
        <f t="shared" si="462"/>
        <v>7.9860170871865446</v>
      </c>
      <c r="BH2037">
        <f t="shared" si="462"/>
        <v>7.9860170871622742</v>
      </c>
      <c r="BI2037">
        <f t="shared" si="462"/>
        <v>7.9860170879304135</v>
      </c>
      <c r="BJ2037">
        <f t="shared" si="462"/>
        <v>7.9860170636195216</v>
      </c>
      <c r="BK2037">
        <f t="shared" si="462"/>
        <v>7.986017833034281</v>
      </c>
      <c r="BL2037">
        <f t="shared" si="462"/>
        <v>7.9859934796851215</v>
      </c>
      <c r="BM2037">
        <f t="shared" si="462"/>
        <v>7.9867621524931742</v>
      </c>
      <c r="BN2037">
        <f t="shared" si="460"/>
        <v>7.748106053039221</v>
      </c>
    </row>
    <row r="2038" spans="33:66" x14ac:dyDescent="0.2">
      <c r="AG2038" s="7"/>
      <c r="BA2038">
        <f t="shared" si="453"/>
        <v>1.8987653654222433E-2</v>
      </c>
      <c r="BB2038">
        <f t="shared" si="454"/>
        <v>0.91353546204170422</v>
      </c>
      <c r="BC2038">
        <f t="shared" si="455"/>
        <v>0.90245097412386832</v>
      </c>
      <c r="BD2038">
        <f t="shared" si="456"/>
        <v>0.22388363869577074</v>
      </c>
      <c r="BE2038">
        <f t="shared" si="457"/>
        <v>1.939352469821771</v>
      </c>
      <c r="BF2038">
        <f t="shared" si="458"/>
        <v>1.4581884583442892</v>
      </c>
      <c r="BG2038">
        <f t="shared" si="462"/>
        <v>7.9860170871865446</v>
      </c>
      <c r="BH2038">
        <f t="shared" si="462"/>
        <v>7.9860170871622742</v>
      </c>
      <c r="BI2038">
        <f t="shared" si="462"/>
        <v>7.9860170879304135</v>
      </c>
      <c r="BJ2038">
        <f t="shared" si="462"/>
        <v>7.9860170636195216</v>
      </c>
      <c r="BK2038">
        <f t="shared" si="462"/>
        <v>7.986017833034281</v>
      </c>
      <c r="BL2038">
        <f t="shared" si="462"/>
        <v>7.9859934796851215</v>
      </c>
      <c r="BM2038">
        <f t="shared" si="462"/>
        <v>7.9867621524931742</v>
      </c>
      <c r="BN2038">
        <f t="shared" si="460"/>
        <v>7.748106053039221</v>
      </c>
    </row>
    <row r="2039" spans="33:66" x14ac:dyDescent="0.2">
      <c r="AG2039" s="7"/>
      <c r="BA2039">
        <f t="shared" si="453"/>
        <v>1.8987653654222433E-2</v>
      </c>
      <c r="BB2039">
        <f t="shared" si="454"/>
        <v>0.91353546204170422</v>
      </c>
      <c r="BC2039">
        <f t="shared" si="455"/>
        <v>0.90245097412386832</v>
      </c>
      <c r="BD2039">
        <f t="shared" si="456"/>
        <v>0.22388363869577074</v>
      </c>
      <c r="BE2039">
        <f t="shared" si="457"/>
        <v>1.939352469821771</v>
      </c>
      <c r="BF2039">
        <f t="shared" si="458"/>
        <v>1.4581884583442892</v>
      </c>
      <c r="BG2039">
        <f t="shared" si="462"/>
        <v>7.9860170871865446</v>
      </c>
      <c r="BH2039">
        <f t="shared" si="462"/>
        <v>7.9860170871622742</v>
      </c>
      <c r="BI2039">
        <f t="shared" si="462"/>
        <v>7.9860170879304135</v>
      </c>
      <c r="BJ2039">
        <f t="shared" si="462"/>
        <v>7.9860170636195216</v>
      </c>
      <c r="BK2039">
        <f t="shared" si="462"/>
        <v>7.986017833034281</v>
      </c>
      <c r="BL2039">
        <f t="shared" si="462"/>
        <v>7.9859934796851215</v>
      </c>
      <c r="BM2039">
        <f t="shared" si="462"/>
        <v>7.9867621524931742</v>
      </c>
      <c r="BN2039">
        <f t="shared" si="460"/>
        <v>7.748106053039221</v>
      </c>
    </row>
    <row r="2040" spans="33:66" x14ac:dyDescent="0.2">
      <c r="AG2040" s="7"/>
      <c r="BA2040">
        <f t="shared" si="453"/>
        <v>1.8987653654222433E-2</v>
      </c>
      <c r="BB2040">
        <f t="shared" si="454"/>
        <v>0.91353546204170422</v>
      </c>
      <c r="BC2040">
        <f t="shared" si="455"/>
        <v>0.90245097412386832</v>
      </c>
      <c r="BD2040">
        <f t="shared" si="456"/>
        <v>0.22388363869577074</v>
      </c>
      <c r="BE2040">
        <f t="shared" si="457"/>
        <v>1.939352469821771</v>
      </c>
      <c r="BF2040">
        <f t="shared" si="458"/>
        <v>1.4581884583442892</v>
      </c>
      <c r="BG2040">
        <f t="shared" si="462"/>
        <v>7.9860170871865446</v>
      </c>
      <c r="BH2040">
        <f t="shared" si="462"/>
        <v>7.9860170871622742</v>
      </c>
      <c r="BI2040">
        <f t="shared" si="462"/>
        <v>7.9860170879304135</v>
      </c>
      <c r="BJ2040">
        <f t="shared" si="462"/>
        <v>7.9860170636195216</v>
      </c>
      <c r="BK2040">
        <f t="shared" si="462"/>
        <v>7.986017833034281</v>
      </c>
      <c r="BL2040">
        <f t="shared" si="462"/>
        <v>7.9859934796851215</v>
      </c>
      <c r="BM2040">
        <f t="shared" si="462"/>
        <v>7.9867621524931742</v>
      </c>
      <c r="BN2040">
        <f t="shared" si="460"/>
        <v>7.748106053039221</v>
      </c>
    </row>
    <row r="2041" spans="33:66" x14ac:dyDescent="0.2">
      <c r="AG2041" s="7"/>
      <c r="BA2041">
        <f t="shared" si="453"/>
        <v>1.8987653654222433E-2</v>
      </c>
      <c r="BB2041">
        <f t="shared" si="454"/>
        <v>0.91353546204170422</v>
      </c>
      <c r="BC2041">
        <f t="shared" si="455"/>
        <v>0.90245097412386832</v>
      </c>
      <c r="BD2041">
        <f t="shared" si="456"/>
        <v>0.22388363869577074</v>
      </c>
      <c r="BE2041">
        <f t="shared" si="457"/>
        <v>1.939352469821771</v>
      </c>
      <c r="BF2041">
        <f t="shared" si="458"/>
        <v>1.4581884583442892</v>
      </c>
      <c r="BG2041">
        <f t="shared" si="462"/>
        <v>7.9860170871865446</v>
      </c>
      <c r="BH2041">
        <f t="shared" si="462"/>
        <v>7.9860170871622742</v>
      </c>
      <c r="BI2041">
        <f t="shared" si="462"/>
        <v>7.9860170879304135</v>
      </c>
      <c r="BJ2041">
        <f t="shared" si="462"/>
        <v>7.9860170636195216</v>
      </c>
      <c r="BK2041">
        <f t="shared" si="462"/>
        <v>7.986017833034281</v>
      </c>
      <c r="BL2041">
        <f t="shared" si="462"/>
        <v>7.9859934796851215</v>
      </c>
      <c r="BM2041">
        <f t="shared" si="462"/>
        <v>7.9867621524931742</v>
      </c>
      <c r="BN2041">
        <f t="shared" si="460"/>
        <v>7.748106053039221</v>
      </c>
    </row>
    <row r="2042" spans="33:66" x14ac:dyDescent="0.2">
      <c r="AG2042" s="7"/>
      <c r="BA2042">
        <f t="shared" si="453"/>
        <v>1.8987653654222433E-2</v>
      </c>
      <c r="BB2042">
        <f t="shared" si="454"/>
        <v>0.91353546204170422</v>
      </c>
      <c r="BC2042">
        <f t="shared" si="455"/>
        <v>0.90245097412386832</v>
      </c>
      <c r="BD2042">
        <f t="shared" si="456"/>
        <v>0.22388363869577074</v>
      </c>
      <c r="BE2042">
        <f t="shared" si="457"/>
        <v>1.939352469821771</v>
      </c>
      <c r="BF2042">
        <f t="shared" si="458"/>
        <v>1.4581884583442892</v>
      </c>
      <c r="BG2042">
        <f t="shared" si="462"/>
        <v>7.9860170871865446</v>
      </c>
      <c r="BH2042">
        <f t="shared" si="462"/>
        <v>7.9860170871622742</v>
      </c>
      <c r="BI2042">
        <f t="shared" si="462"/>
        <v>7.9860170879304135</v>
      </c>
      <c r="BJ2042">
        <f t="shared" si="462"/>
        <v>7.9860170636195216</v>
      </c>
      <c r="BK2042">
        <f t="shared" si="462"/>
        <v>7.986017833034281</v>
      </c>
      <c r="BL2042">
        <f t="shared" si="462"/>
        <v>7.9859934796851215</v>
      </c>
      <c r="BM2042">
        <f t="shared" si="462"/>
        <v>7.9867621524931742</v>
      </c>
      <c r="BN2042">
        <f t="shared" si="460"/>
        <v>7.748106053039221</v>
      </c>
    </row>
    <row r="2043" spans="33:66" x14ac:dyDescent="0.2">
      <c r="AG2043" s="7"/>
      <c r="BA2043">
        <f t="shared" si="453"/>
        <v>1.8987653654222433E-2</v>
      </c>
      <c r="BB2043">
        <f t="shared" si="454"/>
        <v>0.91353546204170422</v>
      </c>
      <c r="BC2043">
        <f t="shared" si="455"/>
        <v>0.90245097412386832</v>
      </c>
      <c r="BD2043">
        <f t="shared" si="456"/>
        <v>0.22388363869577074</v>
      </c>
      <c r="BE2043">
        <f t="shared" si="457"/>
        <v>1.939352469821771</v>
      </c>
      <c r="BF2043">
        <f t="shared" si="458"/>
        <v>1.4581884583442892</v>
      </c>
      <c r="BG2043">
        <f t="shared" ref="BG2043:BM2058" si="463">$BN2043+$BB$7*SIN(BH2043)</f>
        <v>7.9860170871865446</v>
      </c>
      <c r="BH2043">
        <f t="shared" si="463"/>
        <v>7.9860170871622742</v>
      </c>
      <c r="BI2043">
        <f t="shared" si="463"/>
        <v>7.9860170879304135</v>
      </c>
      <c r="BJ2043">
        <f t="shared" si="463"/>
        <v>7.9860170636195216</v>
      </c>
      <c r="BK2043">
        <f t="shared" si="463"/>
        <v>7.986017833034281</v>
      </c>
      <c r="BL2043">
        <f t="shared" si="463"/>
        <v>7.9859934796851215</v>
      </c>
      <c r="BM2043">
        <f t="shared" si="463"/>
        <v>7.9867621524931742</v>
      </c>
      <c r="BN2043">
        <f t="shared" si="460"/>
        <v>7.748106053039221</v>
      </c>
    </row>
    <row r="2044" spans="33:66" x14ac:dyDescent="0.2">
      <c r="AG2044" s="7"/>
      <c r="BA2044">
        <f t="shared" si="453"/>
        <v>1.8987653654222433E-2</v>
      </c>
      <c r="BB2044">
        <f t="shared" si="454"/>
        <v>0.91353546204170422</v>
      </c>
      <c r="BC2044">
        <f t="shared" si="455"/>
        <v>0.90245097412386832</v>
      </c>
      <c r="BD2044">
        <f t="shared" si="456"/>
        <v>0.22388363869577074</v>
      </c>
      <c r="BE2044">
        <f t="shared" si="457"/>
        <v>1.939352469821771</v>
      </c>
      <c r="BF2044">
        <f t="shared" si="458"/>
        <v>1.4581884583442892</v>
      </c>
      <c r="BG2044">
        <f t="shared" si="463"/>
        <v>7.9860170871865446</v>
      </c>
      <c r="BH2044">
        <f t="shared" si="463"/>
        <v>7.9860170871622742</v>
      </c>
      <c r="BI2044">
        <f t="shared" si="463"/>
        <v>7.9860170879304135</v>
      </c>
      <c r="BJ2044">
        <f t="shared" si="463"/>
        <v>7.9860170636195216</v>
      </c>
      <c r="BK2044">
        <f t="shared" si="463"/>
        <v>7.986017833034281</v>
      </c>
      <c r="BL2044">
        <f t="shared" si="463"/>
        <v>7.9859934796851215</v>
      </c>
      <c r="BM2044">
        <f t="shared" si="463"/>
        <v>7.9867621524931742</v>
      </c>
      <c r="BN2044">
        <f t="shared" si="460"/>
        <v>7.748106053039221</v>
      </c>
    </row>
    <row r="2045" spans="33:66" x14ac:dyDescent="0.2">
      <c r="AG2045" s="7"/>
      <c r="BA2045">
        <f t="shared" si="453"/>
        <v>1.8987653654222433E-2</v>
      </c>
      <c r="BB2045">
        <f t="shared" si="454"/>
        <v>0.91353546204170422</v>
      </c>
      <c r="BC2045">
        <f t="shared" si="455"/>
        <v>0.90245097412386832</v>
      </c>
      <c r="BD2045">
        <f t="shared" si="456"/>
        <v>0.22388363869577074</v>
      </c>
      <c r="BE2045">
        <f t="shared" si="457"/>
        <v>1.939352469821771</v>
      </c>
      <c r="BF2045">
        <f t="shared" si="458"/>
        <v>1.4581884583442892</v>
      </c>
      <c r="BG2045">
        <f t="shared" si="463"/>
        <v>7.9860170871865446</v>
      </c>
      <c r="BH2045">
        <f t="shared" si="463"/>
        <v>7.9860170871622742</v>
      </c>
      <c r="BI2045">
        <f t="shared" si="463"/>
        <v>7.9860170879304135</v>
      </c>
      <c r="BJ2045">
        <f t="shared" si="463"/>
        <v>7.9860170636195216</v>
      </c>
      <c r="BK2045">
        <f t="shared" si="463"/>
        <v>7.986017833034281</v>
      </c>
      <c r="BL2045">
        <f t="shared" si="463"/>
        <v>7.9859934796851215</v>
      </c>
      <c r="BM2045">
        <f t="shared" si="463"/>
        <v>7.9867621524931742</v>
      </c>
      <c r="BN2045">
        <f t="shared" si="460"/>
        <v>7.748106053039221</v>
      </c>
    </row>
    <row r="2046" spans="33:66" x14ac:dyDescent="0.2">
      <c r="AG2046" s="7"/>
      <c r="BA2046">
        <f t="shared" si="453"/>
        <v>1.8987653654222433E-2</v>
      </c>
      <c r="BB2046">
        <f t="shared" si="454"/>
        <v>0.91353546204170422</v>
      </c>
      <c r="BC2046">
        <f t="shared" si="455"/>
        <v>0.90245097412386832</v>
      </c>
      <c r="BD2046">
        <f t="shared" si="456"/>
        <v>0.22388363869577074</v>
      </c>
      <c r="BE2046">
        <f t="shared" si="457"/>
        <v>1.939352469821771</v>
      </c>
      <c r="BF2046">
        <f t="shared" si="458"/>
        <v>1.4581884583442892</v>
      </c>
      <c r="BG2046">
        <f t="shared" si="463"/>
        <v>7.9860170871865446</v>
      </c>
      <c r="BH2046">
        <f t="shared" si="463"/>
        <v>7.9860170871622742</v>
      </c>
      <c r="BI2046">
        <f t="shared" si="463"/>
        <v>7.9860170879304135</v>
      </c>
      <c r="BJ2046">
        <f t="shared" si="463"/>
        <v>7.9860170636195216</v>
      </c>
      <c r="BK2046">
        <f t="shared" si="463"/>
        <v>7.986017833034281</v>
      </c>
      <c r="BL2046">
        <f t="shared" si="463"/>
        <v>7.9859934796851215</v>
      </c>
      <c r="BM2046">
        <f t="shared" si="463"/>
        <v>7.9867621524931742</v>
      </c>
      <c r="BN2046">
        <f t="shared" si="460"/>
        <v>7.748106053039221</v>
      </c>
    </row>
    <row r="2047" spans="33:66" x14ac:dyDescent="0.2">
      <c r="AG2047" s="7"/>
      <c r="BA2047">
        <f t="shared" si="453"/>
        <v>1.8987653654222433E-2</v>
      </c>
      <c r="BB2047">
        <f t="shared" si="454"/>
        <v>0.91353546204170422</v>
      </c>
      <c r="BC2047">
        <f t="shared" si="455"/>
        <v>0.90245097412386832</v>
      </c>
      <c r="BD2047">
        <f t="shared" si="456"/>
        <v>0.22388363869577074</v>
      </c>
      <c r="BE2047">
        <f t="shared" si="457"/>
        <v>1.939352469821771</v>
      </c>
      <c r="BF2047">
        <f t="shared" si="458"/>
        <v>1.4581884583442892</v>
      </c>
      <c r="BG2047">
        <f t="shared" si="463"/>
        <v>7.9860170871865446</v>
      </c>
      <c r="BH2047">
        <f t="shared" si="463"/>
        <v>7.9860170871622742</v>
      </c>
      <c r="BI2047">
        <f t="shared" si="463"/>
        <v>7.9860170879304135</v>
      </c>
      <c r="BJ2047">
        <f t="shared" si="463"/>
        <v>7.9860170636195216</v>
      </c>
      <c r="BK2047">
        <f t="shared" si="463"/>
        <v>7.986017833034281</v>
      </c>
      <c r="BL2047">
        <f t="shared" si="463"/>
        <v>7.9859934796851215</v>
      </c>
      <c r="BM2047">
        <f t="shared" si="463"/>
        <v>7.9867621524931742</v>
      </c>
      <c r="BN2047">
        <f t="shared" si="460"/>
        <v>7.748106053039221</v>
      </c>
    </row>
    <row r="2048" spans="33:66" x14ac:dyDescent="0.2">
      <c r="AG2048" s="7"/>
      <c r="BA2048">
        <f t="shared" si="453"/>
        <v>1.8987653654222433E-2</v>
      </c>
      <c r="BB2048">
        <f t="shared" si="454"/>
        <v>0.91353546204170422</v>
      </c>
      <c r="BC2048">
        <f t="shared" si="455"/>
        <v>0.90245097412386832</v>
      </c>
      <c r="BD2048">
        <f t="shared" si="456"/>
        <v>0.22388363869577074</v>
      </c>
      <c r="BE2048">
        <f t="shared" si="457"/>
        <v>1.939352469821771</v>
      </c>
      <c r="BF2048">
        <f t="shared" si="458"/>
        <v>1.4581884583442892</v>
      </c>
      <c r="BG2048">
        <f t="shared" si="463"/>
        <v>7.9860170871865446</v>
      </c>
      <c r="BH2048">
        <f t="shared" si="463"/>
        <v>7.9860170871622742</v>
      </c>
      <c r="BI2048">
        <f t="shared" si="463"/>
        <v>7.9860170879304135</v>
      </c>
      <c r="BJ2048">
        <f t="shared" si="463"/>
        <v>7.9860170636195216</v>
      </c>
      <c r="BK2048">
        <f t="shared" si="463"/>
        <v>7.986017833034281</v>
      </c>
      <c r="BL2048">
        <f t="shared" si="463"/>
        <v>7.9859934796851215</v>
      </c>
      <c r="BM2048">
        <f t="shared" si="463"/>
        <v>7.9867621524931742</v>
      </c>
      <c r="BN2048">
        <f t="shared" si="460"/>
        <v>7.748106053039221</v>
      </c>
    </row>
    <row r="2049" spans="32:66" x14ac:dyDescent="0.2">
      <c r="AG2049" s="7"/>
      <c r="BA2049">
        <f t="shared" si="453"/>
        <v>1.8987653654222433E-2</v>
      </c>
      <c r="BB2049">
        <f t="shared" si="454"/>
        <v>0.91353546204170422</v>
      </c>
      <c r="BC2049">
        <f t="shared" si="455"/>
        <v>0.90245097412386832</v>
      </c>
      <c r="BD2049">
        <f t="shared" si="456"/>
        <v>0.22388363869577074</v>
      </c>
      <c r="BE2049">
        <f t="shared" si="457"/>
        <v>1.939352469821771</v>
      </c>
      <c r="BF2049">
        <f t="shared" si="458"/>
        <v>1.4581884583442892</v>
      </c>
      <c r="BG2049">
        <f t="shared" si="463"/>
        <v>7.9860170871865446</v>
      </c>
      <c r="BH2049">
        <f t="shared" si="463"/>
        <v>7.9860170871622742</v>
      </c>
      <c r="BI2049">
        <f t="shared" si="463"/>
        <v>7.9860170879304135</v>
      </c>
      <c r="BJ2049">
        <f t="shared" si="463"/>
        <v>7.9860170636195216</v>
      </c>
      <c r="BK2049">
        <f t="shared" si="463"/>
        <v>7.986017833034281</v>
      </c>
      <c r="BL2049">
        <f t="shared" si="463"/>
        <v>7.9859934796851215</v>
      </c>
      <c r="BM2049">
        <f t="shared" si="463"/>
        <v>7.9867621524931742</v>
      </c>
      <c r="BN2049">
        <f t="shared" si="460"/>
        <v>7.748106053039221</v>
      </c>
    </row>
    <row r="2050" spans="32:66" x14ac:dyDescent="0.2">
      <c r="AG2050" s="7"/>
      <c r="BA2050">
        <f t="shared" si="453"/>
        <v>1.8987653654222433E-2</v>
      </c>
      <c r="BB2050">
        <f t="shared" si="454"/>
        <v>0.91353546204170422</v>
      </c>
      <c r="BC2050">
        <f t="shared" si="455"/>
        <v>0.90245097412386832</v>
      </c>
      <c r="BD2050">
        <f t="shared" si="456"/>
        <v>0.22388363869577074</v>
      </c>
      <c r="BE2050">
        <f t="shared" si="457"/>
        <v>1.939352469821771</v>
      </c>
      <c r="BF2050">
        <f t="shared" si="458"/>
        <v>1.4581884583442892</v>
      </c>
      <c r="BG2050">
        <f t="shared" si="463"/>
        <v>7.9860170871865446</v>
      </c>
      <c r="BH2050">
        <f t="shared" si="463"/>
        <v>7.9860170871622742</v>
      </c>
      <c r="BI2050">
        <f t="shared" si="463"/>
        <v>7.9860170879304135</v>
      </c>
      <c r="BJ2050">
        <f t="shared" si="463"/>
        <v>7.9860170636195216</v>
      </c>
      <c r="BK2050">
        <f t="shared" si="463"/>
        <v>7.986017833034281</v>
      </c>
      <c r="BL2050">
        <f t="shared" si="463"/>
        <v>7.9859934796851215</v>
      </c>
      <c r="BM2050">
        <f t="shared" si="463"/>
        <v>7.9867621524931742</v>
      </c>
      <c r="BN2050">
        <f t="shared" si="460"/>
        <v>7.748106053039221</v>
      </c>
    </row>
    <row r="2051" spans="32:66" x14ac:dyDescent="0.2">
      <c r="AG2051" s="7"/>
      <c r="BA2051">
        <f t="shared" si="453"/>
        <v>1.8987653654222433E-2</v>
      </c>
      <c r="BB2051">
        <f t="shared" si="454"/>
        <v>0.91353546204170422</v>
      </c>
      <c r="BC2051">
        <f t="shared" si="455"/>
        <v>0.90245097412386832</v>
      </c>
      <c r="BD2051">
        <f t="shared" si="456"/>
        <v>0.22388363869577074</v>
      </c>
      <c r="BE2051">
        <f t="shared" si="457"/>
        <v>1.939352469821771</v>
      </c>
      <c r="BF2051">
        <f t="shared" si="458"/>
        <v>1.4581884583442892</v>
      </c>
      <c r="BG2051">
        <f t="shared" si="463"/>
        <v>7.9860170871865446</v>
      </c>
      <c r="BH2051">
        <f t="shared" si="463"/>
        <v>7.9860170871622742</v>
      </c>
      <c r="BI2051">
        <f t="shared" si="463"/>
        <v>7.9860170879304135</v>
      </c>
      <c r="BJ2051">
        <f t="shared" si="463"/>
        <v>7.9860170636195216</v>
      </c>
      <c r="BK2051">
        <f t="shared" si="463"/>
        <v>7.986017833034281</v>
      </c>
      <c r="BL2051">
        <f t="shared" si="463"/>
        <v>7.9859934796851215</v>
      </c>
      <c r="BM2051">
        <f t="shared" si="463"/>
        <v>7.9867621524931742</v>
      </c>
      <c r="BN2051">
        <f t="shared" si="460"/>
        <v>7.748106053039221</v>
      </c>
    </row>
    <row r="2052" spans="32:66" x14ac:dyDescent="0.2">
      <c r="AG2052" s="7"/>
      <c r="BA2052">
        <f t="shared" si="453"/>
        <v>1.8987653654222433E-2</v>
      </c>
      <c r="BB2052">
        <f t="shared" si="454"/>
        <v>0.91353546204170422</v>
      </c>
      <c r="BC2052">
        <f t="shared" si="455"/>
        <v>0.90245097412386832</v>
      </c>
      <c r="BD2052">
        <f t="shared" si="456"/>
        <v>0.22388363869577074</v>
      </c>
      <c r="BE2052">
        <f t="shared" si="457"/>
        <v>1.939352469821771</v>
      </c>
      <c r="BF2052">
        <f t="shared" si="458"/>
        <v>1.4581884583442892</v>
      </c>
      <c r="BG2052">
        <f t="shared" si="463"/>
        <v>7.9860170871865446</v>
      </c>
      <c r="BH2052">
        <f t="shared" si="463"/>
        <v>7.9860170871622742</v>
      </c>
      <c r="BI2052">
        <f t="shared" si="463"/>
        <v>7.9860170879304135</v>
      </c>
      <c r="BJ2052">
        <f t="shared" si="463"/>
        <v>7.9860170636195216</v>
      </c>
      <c r="BK2052">
        <f t="shared" si="463"/>
        <v>7.986017833034281</v>
      </c>
      <c r="BL2052">
        <f t="shared" si="463"/>
        <v>7.9859934796851215</v>
      </c>
      <c r="BM2052">
        <f t="shared" si="463"/>
        <v>7.9867621524931742</v>
      </c>
      <c r="BN2052">
        <f t="shared" si="460"/>
        <v>7.748106053039221</v>
      </c>
    </row>
    <row r="2053" spans="32:66" x14ac:dyDescent="0.2">
      <c r="AG2053" s="7"/>
      <c r="BA2053">
        <f t="shared" si="453"/>
        <v>1.8987653654222433E-2</v>
      </c>
      <c r="BB2053">
        <f t="shared" si="454"/>
        <v>0.91353546204170422</v>
      </c>
      <c r="BC2053">
        <f t="shared" si="455"/>
        <v>0.90245097412386832</v>
      </c>
      <c r="BD2053">
        <f t="shared" si="456"/>
        <v>0.22388363869577074</v>
      </c>
      <c r="BE2053">
        <f t="shared" si="457"/>
        <v>1.939352469821771</v>
      </c>
      <c r="BF2053">
        <f t="shared" si="458"/>
        <v>1.4581884583442892</v>
      </c>
      <c r="BG2053">
        <f t="shared" si="463"/>
        <v>7.9860170871865446</v>
      </c>
      <c r="BH2053">
        <f t="shared" si="463"/>
        <v>7.9860170871622742</v>
      </c>
      <c r="BI2053">
        <f t="shared" si="463"/>
        <v>7.9860170879304135</v>
      </c>
      <c r="BJ2053">
        <f t="shared" si="463"/>
        <v>7.9860170636195216</v>
      </c>
      <c r="BK2053">
        <f t="shared" si="463"/>
        <v>7.986017833034281</v>
      </c>
      <c r="BL2053">
        <f t="shared" si="463"/>
        <v>7.9859934796851215</v>
      </c>
      <c r="BM2053">
        <f t="shared" si="463"/>
        <v>7.9867621524931742</v>
      </c>
      <c r="BN2053">
        <f t="shared" si="460"/>
        <v>7.748106053039221</v>
      </c>
    </row>
    <row r="2054" spans="32:66" x14ac:dyDescent="0.2">
      <c r="AG2054" s="7"/>
      <c r="BA2054">
        <f t="shared" si="453"/>
        <v>1.8987653654222433E-2</v>
      </c>
      <c r="BB2054">
        <f t="shared" si="454"/>
        <v>0.91353546204170422</v>
      </c>
      <c r="BC2054">
        <f t="shared" si="455"/>
        <v>0.90245097412386832</v>
      </c>
      <c r="BD2054">
        <f t="shared" si="456"/>
        <v>0.22388363869577074</v>
      </c>
      <c r="BE2054">
        <f t="shared" si="457"/>
        <v>1.939352469821771</v>
      </c>
      <c r="BF2054">
        <f t="shared" si="458"/>
        <v>1.4581884583442892</v>
      </c>
      <c r="BG2054">
        <f t="shared" si="463"/>
        <v>7.9860170871865446</v>
      </c>
      <c r="BH2054">
        <f t="shared" si="463"/>
        <v>7.9860170871622742</v>
      </c>
      <c r="BI2054">
        <f t="shared" si="463"/>
        <v>7.9860170879304135</v>
      </c>
      <c r="BJ2054">
        <f t="shared" si="463"/>
        <v>7.9860170636195216</v>
      </c>
      <c r="BK2054">
        <f t="shared" si="463"/>
        <v>7.986017833034281</v>
      </c>
      <c r="BL2054">
        <f t="shared" si="463"/>
        <v>7.9859934796851215</v>
      </c>
      <c r="BM2054">
        <f t="shared" si="463"/>
        <v>7.9867621524931742</v>
      </c>
      <c r="BN2054">
        <f t="shared" si="460"/>
        <v>7.748106053039221</v>
      </c>
    </row>
    <row r="2055" spans="32:66" x14ac:dyDescent="0.2">
      <c r="AG2055" s="7"/>
      <c r="BA2055">
        <f t="shared" si="453"/>
        <v>1.8987653654222433E-2</v>
      </c>
      <c r="BB2055">
        <f t="shared" si="454"/>
        <v>0.91353546204170422</v>
      </c>
      <c r="BC2055">
        <f t="shared" si="455"/>
        <v>0.90245097412386832</v>
      </c>
      <c r="BD2055">
        <f t="shared" si="456"/>
        <v>0.22388363869577074</v>
      </c>
      <c r="BE2055">
        <f t="shared" si="457"/>
        <v>1.939352469821771</v>
      </c>
      <c r="BF2055">
        <f t="shared" si="458"/>
        <v>1.4581884583442892</v>
      </c>
      <c r="BG2055">
        <f t="shared" si="463"/>
        <v>7.9860170871865446</v>
      </c>
      <c r="BH2055">
        <f t="shared" si="463"/>
        <v>7.9860170871622742</v>
      </c>
      <c r="BI2055">
        <f t="shared" si="463"/>
        <v>7.9860170879304135</v>
      </c>
      <c r="BJ2055">
        <f t="shared" si="463"/>
        <v>7.9860170636195216</v>
      </c>
      <c r="BK2055">
        <f t="shared" si="463"/>
        <v>7.986017833034281</v>
      </c>
      <c r="BL2055">
        <f t="shared" si="463"/>
        <v>7.9859934796851215</v>
      </c>
      <c r="BM2055">
        <f t="shared" si="463"/>
        <v>7.9867621524931742</v>
      </c>
      <c r="BN2055">
        <f t="shared" si="460"/>
        <v>7.748106053039221</v>
      </c>
    </row>
    <row r="2056" spans="32:66" x14ac:dyDescent="0.2">
      <c r="AG2056" s="7"/>
      <c r="BA2056">
        <f t="shared" si="453"/>
        <v>1.8987653654222433E-2</v>
      </c>
      <c r="BB2056">
        <f t="shared" si="454"/>
        <v>0.91353546204170422</v>
      </c>
      <c r="BC2056">
        <f t="shared" si="455"/>
        <v>0.90245097412386832</v>
      </c>
      <c r="BD2056">
        <f t="shared" si="456"/>
        <v>0.22388363869577074</v>
      </c>
      <c r="BE2056">
        <f t="shared" si="457"/>
        <v>1.939352469821771</v>
      </c>
      <c r="BF2056">
        <f t="shared" si="458"/>
        <v>1.4581884583442892</v>
      </c>
      <c r="BG2056">
        <f t="shared" si="463"/>
        <v>7.9860170871865446</v>
      </c>
      <c r="BH2056">
        <f t="shared" si="463"/>
        <v>7.9860170871622742</v>
      </c>
      <c r="BI2056">
        <f t="shared" si="463"/>
        <v>7.9860170879304135</v>
      </c>
      <c r="BJ2056">
        <f t="shared" si="463"/>
        <v>7.9860170636195216</v>
      </c>
      <c r="BK2056">
        <f t="shared" si="463"/>
        <v>7.986017833034281</v>
      </c>
      <c r="BL2056">
        <f t="shared" si="463"/>
        <v>7.9859934796851215</v>
      </c>
      <c r="BM2056">
        <f t="shared" si="463"/>
        <v>7.9867621524931742</v>
      </c>
      <c r="BN2056">
        <f t="shared" si="460"/>
        <v>7.748106053039221</v>
      </c>
    </row>
    <row r="2057" spans="32:66" x14ac:dyDescent="0.2">
      <c r="AG2057" s="7"/>
      <c r="BA2057">
        <f t="shared" si="453"/>
        <v>1.8987653654222433E-2</v>
      </c>
      <c r="BB2057">
        <f t="shared" si="454"/>
        <v>0.91353546204170422</v>
      </c>
      <c r="BC2057">
        <f t="shared" si="455"/>
        <v>0.90245097412386832</v>
      </c>
      <c r="BD2057">
        <f t="shared" si="456"/>
        <v>0.22388363869577074</v>
      </c>
      <c r="BE2057">
        <f t="shared" si="457"/>
        <v>1.939352469821771</v>
      </c>
      <c r="BF2057">
        <f t="shared" si="458"/>
        <v>1.4581884583442892</v>
      </c>
      <c r="BG2057">
        <f t="shared" si="463"/>
        <v>7.9860170871865446</v>
      </c>
      <c r="BH2057">
        <f t="shared" si="463"/>
        <v>7.9860170871622742</v>
      </c>
      <c r="BI2057">
        <f t="shared" si="463"/>
        <v>7.9860170879304135</v>
      </c>
      <c r="BJ2057">
        <f t="shared" si="463"/>
        <v>7.9860170636195216</v>
      </c>
      <c r="BK2057">
        <f t="shared" si="463"/>
        <v>7.986017833034281</v>
      </c>
      <c r="BL2057">
        <f t="shared" si="463"/>
        <v>7.9859934796851215</v>
      </c>
      <c r="BM2057">
        <f t="shared" si="463"/>
        <v>7.9867621524931742</v>
      </c>
      <c r="BN2057">
        <f t="shared" si="460"/>
        <v>7.748106053039221</v>
      </c>
    </row>
    <row r="2058" spans="32:66" x14ac:dyDescent="0.2">
      <c r="AG2058" s="7"/>
      <c r="BA2058">
        <f t="shared" si="453"/>
        <v>1.8987653654222433E-2</v>
      </c>
      <c r="BB2058">
        <f t="shared" si="454"/>
        <v>0.91353546204170422</v>
      </c>
      <c r="BC2058">
        <f t="shared" si="455"/>
        <v>0.90245097412386832</v>
      </c>
      <c r="BD2058">
        <f t="shared" si="456"/>
        <v>0.22388363869577074</v>
      </c>
      <c r="BE2058">
        <f t="shared" si="457"/>
        <v>1.939352469821771</v>
      </c>
      <c r="BF2058">
        <f t="shared" si="458"/>
        <v>1.4581884583442892</v>
      </c>
      <c r="BG2058">
        <f t="shared" si="463"/>
        <v>7.9860170871865446</v>
      </c>
      <c r="BH2058">
        <f t="shared" si="463"/>
        <v>7.9860170871622742</v>
      </c>
      <c r="BI2058">
        <f t="shared" si="463"/>
        <v>7.9860170879304135</v>
      </c>
      <c r="BJ2058">
        <f t="shared" si="463"/>
        <v>7.9860170636195216</v>
      </c>
      <c r="BK2058">
        <f t="shared" si="463"/>
        <v>7.986017833034281</v>
      </c>
      <c r="BL2058">
        <f t="shared" si="463"/>
        <v>7.9859934796851215</v>
      </c>
      <c r="BM2058">
        <f t="shared" si="463"/>
        <v>7.9867621524931742</v>
      </c>
      <c r="BN2058">
        <f t="shared" si="460"/>
        <v>7.748106053039221</v>
      </c>
    </row>
    <row r="2059" spans="32:66" x14ac:dyDescent="0.2">
      <c r="AG2059" s="7"/>
      <c r="BA2059">
        <f t="shared" ref="BA2059:BA2122" si="464">$BB$6*($BB$11/BB2059*BC2059+$BB$12)</f>
        <v>1.8987653654222433E-2</v>
      </c>
      <c r="BB2059">
        <f t="shared" ref="BB2059:BB2122" si="465">1+$BB$7*COS(BE2059)</f>
        <v>0.91353546204170422</v>
      </c>
      <c r="BC2059">
        <f t="shared" ref="BC2059:BC2122" si="466">SIN(BE2059+RADIANS($BB$9))</f>
        <v>0.90245097412386832</v>
      </c>
      <c r="BD2059">
        <f t="shared" ref="BD2059:BD2122" si="467">$BB$7*SIN(BE2059)</f>
        <v>0.22388363869577074</v>
      </c>
      <c r="BE2059">
        <f t="shared" ref="BE2059:BE2122" si="468">2*ATAN(BF2059)</f>
        <v>1.939352469821771</v>
      </c>
      <c r="BF2059">
        <f t="shared" ref="BF2059:BF2122" si="469">TAN(BG2059/2)*SQRT((1+$BB$7)/(1-$BB$7))</f>
        <v>1.4581884583442892</v>
      </c>
      <c r="BG2059">
        <f t="shared" ref="BG2059:BM2074" si="470">$BN2059+$BB$7*SIN(BH2059)</f>
        <v>7.9860170871865446</v>
      </c>
      <c r="BH2059">
        <f t="shared" si="470"/>
        <v>7.9860170871622742</v>
      </c>
      <c r="BI2059">
        <f t="shared" si="470"/>
        <v>7.9860170879304135</v>
      </c>
      <c r="BJ2059">
        <f t="shared" si="470"/>
        <v>7.9860170636195216</v>
      </c>
      <c r="BK2059">
        <f t="shared" si="470"/>
        <v>7.986017833034281</v>
      </c>
      <c r="BL2059">
        <f t="shared" si="470"/>
        <v>7.9859934796851215</v>
      </c>
      <c r="BM2059">
        <f t="shared" si="470"/>
        <v>7.9867621524931742</v>
      </c>
      <c r="BN2059">
        <f t="shared" ref="BN2059:BN2122" si="471">RADIANS($BB$9)+$BB$18*(F2059-BB$15)</f>
        <v>7.748106053039221</v>
      </c>
    </row>
    <row r="2060" spans="32:66" x14ac:dyDescent="0.2">
      <c r="AG2060" s="7"/>
      <c r="BA2060">
        <f t="shared" si="464"/>
        <v>1.8987653654222433E-2</v>
      </c>
      <c r="BB2060">
        <f t="shared" si="465"/>
        <v>0.91353546204170422</v>
      </c>
      <c r="BC2060">
        <f t="shared" si="466"/>
        <v>0.90245097412386832</v>
      </c>
      <c r="BD2060">
        <f t="shared" si="467"/>
        <v>0.22388363869577074</v>
      </c>
      <c r="BE2060">
        <f t="shared" si="468"/>
        <v>1.939352469821771</v>
      </c>
      <c r="BF2060">
        <f t="shared" si="469"/>
        <v>1.4581884583442892</v>
      </c>
      <c r="BG2060">
        <f t="shared" si="470"/>
        <v>7.9860170871865446</v>
      </c>
      <c r="BH2060">
        <f t="shared" si="470"/>
        <v>7.9860170871622742</v>
      </c>
      <c r="BI2060">
        <f t="shared" si="470"/>
        <v>7.9860170879304135</v>
      </c>
      <c r="BJ2060">
        <f t="shared" si="470"/>
        <v>7.9860170636195216</v>
      </c>
      <c r="BK2060">
        <f t="shared" si="470"/>
        <v>7.986017833034281</v>
      </c>
      <c r="BL2060">
        <f t="shared" si="470"/>
        <v>7.9859934796851215</v>
      </c>
      <c r="BM2060">
        <f t="shared" si="470"/>
        <v>7.9867621524931742</v>
      </c>
      <c r="BN2060">
        <f t="shared" si="471"/>
        <v>7.748106053039221</v>
      </c>
    </row>
    <row r="2061" spans="32:66" x14ac:dyDescent="0.2">
      <c r="AF2061" s="36"/>
      <c r="AG2061" s="7"/>
      <c r="BA2061">
        <f t="shared" si="464"/>
        <v>1.8987653654222433E-2</v>
      </c>
      <c r="BB2061">
        <f t="shared" si="465"/>
        <v>0.91353546204170422</v>
      </c>
      <c r="BC2061">
        <f t="shared" si="466"/>
        <v>0.90245097412386832</v>
      </c>
      <c r="BD2061">
        <f t="shared" si="467"/>
        <v>0.22388363869577074</v>
      </c>
      <c r="BE2061">
        <f t="shared" si="468"/>
        <v>1.939352469821771</v>
      </c>
      <c r="BF2061">
        <f t="shared" si="469"/>
        <v>1.4581884583442892</v>
      </c>
      <c r="BG2061">
        <f t="shared" si="470"/>
        <v>7.9860170871865446</v>
      </c>
      <c r="BH2061">
        <f t="shared" si="470"/>
        <v>7.9860170871622742</v>
      </c>
      <c r="BI2061">
        <f t="shared" si="470"/>
        <v>7.9860170879304135</v>
      </c>
      <c r="BJ2061">
        <f t="shared" si="470"/>
        <v>7.9860170636195216</v>
      </c>
      <c r="BK2061">
        <f t="shared" si="470"/>
        <v>7.986017833034281</v>
      </c>
      <c r="BL2061">
        <f t="shared" si="470"/>
        <v>7.9859934796851215</v>
      </c>
      <c r="BM2061">
        <f t="shared" si="470"/>
        <v>7.9867621524931742</v>
      </c>
      <c r="BN2061">
        <f t="shared" si="471"/>
        <v>7.748106053039221</v>
      </c>
    </row>
    <row r="2062" spans="32:66" x14ac:dyDescent="0.2">
      <c r="AF2062" s="36"/>
      <c r="AG2062" s="7"/>
      <c r="BA2062">
        <f t="shared" si="464"/>
        <v>1.8987653654222433E-2</v>
      </c>
      <c r="BB2062">
        <f t="shared" si="465"/>
        <v>0.91353546204170422</v>
      </c>
      <c r="BC2062">
        <f t="shared" si="466"/>
        <v>0.90245097412386832</v>
      </c>
      <c r="BD2062">
        <f t="shared" si="467"/>
        <v>0.22388363869577074</v>
      </c>
      <c r="BE2062">
        <f t="shared" si="468"/>
        <v>1.939352469821771</v>
      </c>
      <c r="BF2062">
        <f t="shared" si="469"/>
        <v>1.4581884583442892</v>
      </c>
      <c r="BG2062">
        <f t="shared" si="470"/>
        <v>7.9860170871865446</v>
      </c>
      <c r="BH2062">
        <f t="shared" si="470"/>
        <v>7.9860170871622742</v>
      </c>
      <c r="BI2062">
        <f t="shared" si="470"/>
        <v>7.9860170879304135</v>
      </c>
      <c r="BJ2062">
        <f t="shared" si="470"/>
        <v>7.9860170636195216</v>
      </c>
      <c r="BK2062">
        <f t="shared" si="470"/>
        <v>7.986017833034281</v>
      </c>
      <c r="BL2062">
        <f t="shared" si="470"/>
        <v>7.9859934796851215</v>
      </c>
      <c r="BM2062">
        <f t="shared" si="470"/>
        <v>7.9867621524931742</v>
      </c>
      <c r="BN2062">
        <f t="shared" si="471"/>
        <v>7.748106053039221</v>
      </c>
    </row>
    <row r="2063" spans="32:66" x14ac:dyDescent="0.2">
      <c r="AF2063" s="36"/>
      <c r="AG2063" s="7"/>
      <c r="BA2063">
        <f t="shared" si="464"/>
        <v>1.8987653654222433E-2</v>
      </c>
      <c r="BB2063">
        <f t="shared" si="465"/>
        <v>0.91353546204170422</v>
      </c>
      <c r="BC2063">
        <f t="shared" si="466"/>
        <v>0.90245097412386832</v>
      </c>
      <c r="BD2063">
        <f t="shared" si="467"/>
        <v>0.22388363869577074</v>
      </c>
      <c r="BE2063">
        <f t="shared" si="468"/>
        <v>1.939352469821771</v>
      </c>
      <c r="BF2063">
        <f t="shared" si="469"/>
        <v>1.4581884583442892</v>
      </c>
      <c r="BG2063">
        <f t="shared" si="470"/>
        <v>7.9860170871865446</v>
      </c>
      <c r="BH2063">
        <f t="shared" si="470"/>
        <v>7.9860170871622742</v>
      </c>
      <c r="BI2063">
        <f t="shared" si="470"/>
        <v>7.9860170879304135</v>
      </c>
      <c r="BJ2063">
        <f t="shared" si="470"/>
        <v>7.9860170636195216</v>
      </c>
      <c r="BK2063">
        <f t="shared" si="470"/>
        <v>7.986017833034281</v>
      </c>
      <c r="BL2063">
        <f t="shared" si="470"/>
        <v>7.9859934796851215</v>
      </c>
      <c r="BM2063">
        <f t="shared" si="470"/>
        <v>7.9867621524931742</v>
      </c>
      <c r="BN2063">
        <f t="shared" si="471"/>
        <v>7.748106053039221</v>
      </c>
    </row>
    <row r="2064" spans="32:66" x14ac:dyDescent="0.2">
      <c r="AF2064" s="36"/>
      <c r="AG2064" s="7"/>
      <c r="BA2064">
        <f t="shared" si="464"/>
        <v>1.8987653654222433E-2</v>
      </c>
      <c r="BB2064">
        <f t="shared" si="465"/>
        <v>0.91353546204170422</v>
      </c>
      <c r="BC2064">
        <f t="shared" si="466"/>
        <v>0.90245097412386832</v>
      </c>
      <c r="BD2064">
        <f t="shared" si="467"/>
        <v>0.22388363869577074</v>
      </c>
      <c r="BE2064">
        <f t="shared" si="468"/>
        <v>1.939352469821771</v>
      </c>
      <c r="BF2064">
        <f t="shared" si="469"/>
        <v>1.4581884583442892</v>
      </c>
      <c r="BG2064">
        <f t="shared" si="470"/>
        <v>7.9860170871865446</v>
      </c>
      <c r="BH2064">
        <f t="shared" si="470"/>
        <v>7.9860170871622742</v>
      </c>
      <c r="BI2064">
        <f t="shared" si="470"/>
        <v>7.9860170879304135</v>
      </c>
      <c r="BJ2064">
        <f t="shared" si="470"/>
        <v>7.9860170636195216</v>
      </c>
      <c r="BK2064">
        <f t="shared" si="470"/>
        <v>7.986017833034281</v>
      </c>
      <c r="BL2064">
        <f t="shared" si="470"/>
        <v>7.9859934796851215</v>
      </c>
      <c r="BM2064">
        <f t="shared" si="470"/>
        <v>7.9867621524931742</v>
      </c>
      <c r="BN2064">
        <f t="shared" si="471"/>
        <v>7.748106053039221</v>
      </c>
    </row>
    <row r="2065" spans="32:66" x14ac:dyDescent="0.2">
      <c r="AF2065" s="36"/>
      <c r="AG2065" s="7"/>
      <c r="BA2065">
        <f t="shared" si="464"/>
        <v>1.8987653654222433E-2</v>
      </c>
      <c r="BB2065">
        <f t="shared" si="465"/>
        <v>0.91353546204170422</v>
      </c>
      <c r="BC2065">
        <f t="shared" si="466"/>
        <v>0.90245097412386832</v>
      </c>
      <c r="BD2065">
        <f t="shared" si="467"/>
        <v>0.22388363869577074</v>
      </c>
      <c r="BE2065">
        <f t="shared" si="468"/>
        <v>1.939352469821771</v>
      </c>
      <c r="BF2065">
        <f t="shared" si="469"/>
        <v>1.4581884583442892</v>
      </c>
      <c r="BG2065">
        <f t="shared" si="470"/>
        <v>7.9860170871865446</v>
      </c>
      <c r="BH2065">
        <f t="shared" si="470"/>
        <v>7.9860170871622742</v>
      </c>
      <c r="BI2065">
        <f t="shared" si="470"/>
        <v>7.9860170879304135</v>
      </c>
      <c r="BJ2065">
        <f t="shared" si="470"/>
        <v>7.9860170636195216</v>
      </c>
      <c r="BK2065">
        <f t="shared" si="470"/>
        <v>7.986017833034281</v>
      </c>
      <c r="BL2065">
        <f t="shared" si="470"/>
        <v>7.9859934796851215</v>
      </c>
      <c r="BM2065">
        <f t="shared" si="470"/>
        <v>7.9867621524931742</v>
      </c>
      <c r="BN2065">
        <f t="shared" si="471"/>
        <v>7.748106053039221</v>
      </c>
    </row>
    <row r="2066" spans="32:66" x14ac:dyDescent="0.2">
      <c r="AF2066" s="36"/>
      <c r="AG2066" s="7"/>
      <c r="BA2066">
        <f t="shared" si="464"/>
        <v>1.8987653654222433E-2</v>
      </c>
      <c r="BB2066">
        <f t="shared" si="465"/>
        <v>0.91353546204170422</v>
      </c>
      <c r="BC2066">
        <f t="shared" si="466"/>
        <v>0.90245097412386832</v>
      </c>
      <c r="BD2066">
        <f t="shared" si="467"/>
        <v>0.22388363869577074</v>
      </c>
      <c r="BE2066">
        <f t="shared" si="468"/>
        <v>1.939352469821771</v>
      </c>
      <c r="BF2066">
        <f t="shared" si="469"/>
        <v>1.4581884583442892</v>
      </c>
      <c r="BG2066">
        <f t="shared" si="470"/>
        <v>7.9860170871865446</v>
      </c>
      <c r="BH2066">
        <f t="shared" si="470"/>
        <v>7.9860170871622742</v>
      </c>
      <c r="BI2066">
        <f t="shared" si="470"/>
        <v>7.9860170879304135</v>
      </c>
      <c r="BJ2066">
        <f t="shared" si="470"/>
        <v>7.9860170636195216</v>
      </c>
      <c r="BK2066">
        <f t="shared" si="470"/>
        <v>7.986017833034281</v>
      </c>
      <c r="BL2066">
        <f t="shared" si="470"/>
        <v>7.9859934796851215</v>
      </c>
      <c r="BM2066">
        <f t="shared" si="470"/>
        <v>7.9867621524931742</v>
      </c>
      <c r="BN2066">
        <f t="shared" si="471"/>
        <v>7.748106053039221</v>
      </c>
    </row>
    <row r="2067" spans="32:66" x14ac:dyDescent="0.2">
      <c r="AF2067" s="36"/>
      <c r="AG2067" s="7"/>
      <c r="BA2067">
        <f t="shared" si="464"/>
        <v>1.8987653654222433E-2</v>
      </c>
      <c r="BB2067">
        <f t="shared" si="465"/>
        <v>0.91353546204170422</v>
      </c>
      <c r="BC2067">
        <f t="shared" si="466"/>
        <v>0.90245097412386832</v>
      </c>
      <c r="BD2067">
        <f t="shared" si="467"/>
        <v>0.22388363869577074</v>
      </c>
      <c r="BE2067">
        <f t="shared" si="468"/>
        <v>1.939352469821771</v>
      </c>
      <c r="BF2067">
        <f t="shared" si="469"/>
        <v>1.4581884583442892</v>
      </c>
      <c r="BG2067">
        <f t="shared" si="470"/>
        <v>7.9860170871865446</v>
      </c>
      <c r="BH2067">
        <f t="shared" si="470"/>
        <v>7.9860170871622742</v>
      </c>
      <c r="BI2067">
        <f t="shared" si="470"/>
        <v>7.9860170879304135</v>
      </c>
      <c r="BJ2067">
        <f t="shared" si="470"/>
        <v>7.9860170636195216</v>
      </c>
      <c r="BK2067">
        <f t="shared" si="470"/>
        <v>7.986017833034281</v>
      </c>
      <c r="BL2067">
        <f t="shared" si="470"/>
        <v>7.9859934796851215</v>
      </c>
      <c r="BM2067">
        <f t="shared" si="470"/>
        <v>7.9867621524931742</v>
      </c>
      <c r="BN2067">
        <f t="shared" si="471"/>
        <v>7.748106053039221</v>
      </c>
    </row>
    <row r="2068" spans="32:66" x14ac:dyDescent="0.2">
      <c r="AF2068" s="36"/>
      <c r="AG2068" s="7"/>
      <c r="BA2068">
        <f t="shared" si="464"/>
        <v>1.8987653654222433E-2</v>
      </c>
      <c r="BB2068">
        <f t="shared" si="465"/>
        <v>0.91353546204170422</v>
      </c>
      <c r="BC2068">
        <f t="shared" si="466"/>
        <v>0.90245097412386832</v>
      </c>
      <c r="BD2068">
        <f t="shared" si="467"/>
        <v>0.22388363869577074</v>
      </c>
      <c r="BE2068">
        <f t="shared" si="468"/>
        <v>1.939352469821771</v>
      </c>
      <c r="BF2068">
        <f t="shared" si="469"/>
        <v>1.4581884583442892</v>
      </c>
      <c r="BG2068">
        <f t="shared" si="470"/>
        <v>7.9860170871865446</v>
      </c>
      <c r="BH2068">
        <f t="shared" si="470"/>
        <v>7.9860170871622742</v>
      </c>
      <c r="BI2068">
        <f t="shared" si="470"/>
        <v>7.9860170879304135</v>
      </c>
      <c r="BJ2068">
        <f t="shared" si="470"/>
        <v>7.9860170636195216</v>
      </c>
      <c r="BK2068">
        <f t="shared" si="470"/>
        <v>7.986017833034281</v>
      </c>
      <c r="BL2068">
        <f t="shared" si="470"/>
        <v>7.9859934796851215</v>
      </c>
      <c r="BM2068">
        <f t="shared" si="470"/>
        <v>7.9867621524931742</v>
      </c>
      <c r="BN2068">
        <f t="shared" si="471"/>
        <v>7.748106053039221</v>
      </c>
    </row>
    <row r="2069" spans="32:66" x14ac:dyDescent="0.2">
      <c r="AF2069" s="36"/>
      <c r="AG2069" s="7"/>
      <c r="BA2069">
        <f t="shared" si="464"/>
        <v>1.8987653654222433E-2</v>
      </c>
      <c r="BB2069">
        <f t="shared" si="465"/>
        <v>0.91353546204170422</v>
      </c>
      <c r="BC2069">
        <f t="shared" si="466"/>
        <v>0.90245097412386832</v>
      </c>
      <c r="BD2069">
        <f t="shared" si="467"/>
        <v>0.22388363869577074</v>
      </c>
      <c r="BE2069">
        <f t="shared" si="468"/>
        <v>1.939352469821771</v>
      </c>
      <c r="BF2069">
        <f t="shared" si="469"/>
        <v>1.4581884583442892</v>
      </c>
      <c r="BG2069">
        <f t="shared" si="470"/>
        <v>7.9860170871865446</v>
      </c>
      <c r="BH2069">
        <f t="shared" si="470"/>
        <v>7.9860170871622742</v>
      </c>
      <c r="BI2069">
        <f t="shared" si="470"/>
        <v>7.9860170879304135</v>
      </c>
      <c r="BJ2069">
        <f t="shared" si="470"/>
        <v>7.9860170636195216</v>
      </c>
      <c r="BK2069">
        <f t="shared" si="470"/>
        <v>7.986017833034281</v>
      </c>
      <c r="BL2069">
        <f t="shared" si="470"/>
        <v>7.9859934796851215</v>
      </c>
      <c r="BM2069">
        <f t="shared" si="470"/>
        <v>7.9867621524931742</v>
      </c>
      <c r="BN2069">
        <f t="shared" si="471"/>
        <v>7.748106053039221</v>
      </c>
    </row>
    <row r="2070" spans="32:66" x14ac:dyDescent="0.2">
      <c r="AF2070" s="36"/>
      <c r="AG2070" s="7"/>
      <c r="BA2070">
        <f t="shared" si="464"/>
        <v>1.8987653654222433E-2</v>
      </c>
      <c r="BB2070">
        <f t="shared" si="465"/>
        <v>0.91353546204170422</v>
      </c>
      <c r="BC2070">
        <f t="shared" si="466"/>
        <v>0.90245097412386832</v>
      </c>
      <c r="BD2070">
        <f t="shared" si="467"/>
        <v>0.22388363869577074</v>
      </c>
      <c r="BE2070">
        <f t="shared" si="468"/>
        <v>1.939352469821771</v>
      </c>
      <c r="BF2070">
        <f t="shared" si="469"/>
        <v>1.4581884583442892</v>
      </c>
      <c r="BG2070">
        <f t="shared" si="470"/>
        <v>7.9860170871865446</v>
      </c>
      <c r="BH2070">
        <f t="shared" si="470"/>
        <v>7.9860170871622742</v>
      </c>
      <c r="BI2070">
        <f t="shared" si="470"/>
        <v>7.9860170879304135</v>
      </c>
      <c r="BJ2070">
        <f t="shared" si="470"/>
        <v>7.9860170636195216</v>
      </c>
      <c r="BK2070">
        <f t="shared" si="470"/>
        <v>7.986017833034281</v>
      </c>
      <c r="BL2070">
        <f t="shared" si="470"/>
        <v>7.9859934796851215</v>
      </c>
      <c r="BM2070">
        <f t="shared" si="470"/>
        <v>7.9867621524931742</v>
      </c>
      <c r="BN2070">
        <f t="shared" si="471"/>
        <v>7.748106053039221</v>
      </c>
    </row>
    <row r="2071" spans="32:66" x14ac:dyDescent="0.2">
      <c r="AF2071" s="36"/>
      <c r="AG2071" s="7"/>
      <c r="BA2071">
        <f t="shared" si="464"/>
        <v>1.8987653654222433E-2</v>
      </c>
      <c r="BB2071">
        <f t="shared" si="465"/>
        <v>0.91353546204170422</v>
      </c>
      <c r="BC2071">
        <f t="shared" si="466"/>
        <v>0.90245097412386832</v>
      </c>
      <c r="BD2071">
        <f t="shared" si="467"/>
        <v>0.22388363869577074</v>
      </c>
      <c r="BE2071">
        <f t="shared" si="468"/>
        <v>1.939352469821771</v>
      </c>
      <c r="BF2071">
        <f t="shared" si="469"/>
        <v>1.4581884583442892</v>
      </c>
      <c r="BG2071">
        <f t="shared" si="470"/>
        <v>7.9860170871865446</v>
      </c>
      <c r="BH2071">
        <f t="shared" si="470"/>
        <v>7.9860170871622742</v>
      </c>
      <c r="BI2071">
        <f t="shared" si="470"/>
        <v>7.9860170879304135</v>
      </c>
      <c r="BJ2071">
        <f t="shared" si="470"/>
        <v>7.9860170636195216</v>
      </c>
      <c r="BK2071">
        <f t="shared" si="470"/>
        <v>7.986017833034281</v>
      </c>
      <c r="BL2071">
        <f t="shared" si="470"/>
        <v>7.9859934796851215</v>
      </c>
      <c r="BM2071">
        <f t="shared" si="470"/>
        <v>7.9867621524931742</v>
      </c>
      <c r="BN2071">
        <f t="shared" si="471"/>
        <v>7.748106053039221</v>
      </c>
    </row>
    <row r="2072" spans="32:66" x14ac:dyDescent="0.2">
      <c r="AF2072" s="36"/>
      <c r="AG2072" s="7"/>
      <c r="BA2072">
        <f t="shared" si="464"/>
        <v>1.8987653654222433E-2</v>
      </c>
      <c r="BB2072">
        <f t="shared" si="465"/>
        <v>0.91353546204170422</v>
      </c>
      <c r="BC2072">
        <f t="shared" si="466"/>
        <v>0.90245097412386832</v>
      </c>
      <c r="BD2072">
        <f t="shared" si="467"/>
        <v>0.22388363869577074</v>
      </c>
      <c r="BE2072">
        <f t="shared" si="468"/>
        <v>1.939352469821771</v>
      </c>
      <c r="BF2072">
        <f t="shared" si="469"/>
        <v>1.4581884583442892</v>
      </c>
      <c r="BG2072">
        <f t="shared" si="470"/>
        <v>7.9860170871865446</v>
      </c>
      <c r="BH2072">
        <f t="shared" si="470"/>
        <v>7.9860170871622742</v>
      </c>
      <c r="BI2072">
        <f t="shared" si="470"/>
        <v>7.9860170879304135</v>
      </c>
      <c r="BJ2072">
        <f t="shared" si="470"/>
        <v>7.9860170636195216</v>
      </c>
      <c r="BK2072">
        <f t="shared" si="470"/>
        <v>7.986017833034281</v>
      </c>
      <c r="BL2072">
        <f t="shared" si="470"/>
        <v>7.9859934796851215</v>
      </c>
      <c r="BM2072">
        <f t="shared" si="470"/>
        <v>7.9867621524931742</v>
      </c>
      <c r="BN2072">
        <f t="shared" si="471"/>
        <v>7.748106053039221</v>
      </c>
    </row>
    <row r="2073" spans="32:66" x14ac:dyDescent="0.2">
      <c r="AF2073" s="36"/>
      <c r="AG2073" s="7"/>
      <c r="BA2073">
        <f t="shared" si="464"/>
        <v>1.8987653654222433E-2</v>
      </c>
      <c r="BB2073">
        <f t="shared" si="465"/>
        <v>0.91353546204170422</v>
      </c>
      <c r="BC2073">
        <f t="shared" si="466"/>
        <v>0.90245097412386832</v>
      </c>
      <c r="BD2073">
        <f t="shared" si="467"/>
        <v>0.22388363869577074</v>
      </c>
      <c r="BE2073">
        <f t="shared" si="468"/>
        <v>1.939352469821771</v>
      </c>
      <c r="BF2073">
        <f t="shared" si="469"/>
        <v>1.4581884583442892</v>
      </c>
      <c r="BG2073">
        <f t="shared" si="470"/>
        <v>7.9860170871865446</v>
      </c>
      <c r="BH2073">
        <f t="shared" si="470"/>
        <v>7.9860170871622742</v>
      </c>
      <c r="BI2073">
        <f t="shared" si="470"/>
        <v>7.9860170879304135</v>
      </c>
      <c r="BJ2073">
        <f t="shared" si="470"/>
        <v>7.9860170636195216</v>
      </c>
      <c r="BK2073">
        <f t="shared" si="470"/>
        <v>7.986017833034281</v>
      </c>
      <c r="BL2073">
        <f t="shared" si="470"/>
        <v>7.9859934796851215</v>
      </c>
      <c r="BM2073">
        <f t="shared" si="470"/>
        <v>7.9867621524931742</v>
      </c>
      <c r="BN2073">
        <f t="shared" si="471"/>
        <v>7.748106053039221</v>
      </c>
    </row>
    <row r="2074" spans="32:66" x14ac:dyDescent="0.2">
      <c r="AF2074" s="36"/>
      <c r="AG2074" s="7"/>
      <c r="BA2074">
        <f t="shared" si="464"/>
        <v>1.8987653654222433E-2</v>
      </c>
      <c r="BB2074">
        <f t="shared" si="465"/>
        <v>0.91353546204170422</v>
      </c>
      <c r="BC2074">
        <f t="shared" si="466"/>
        <v>0.90245097412386832</v>
      </c>
      <c r="BD2074">
        <f t="shared" si="467"/>
        <v>0.22388363869577074</v>
      </c>
      <c r="BE2074">
        <f t="shared" si="468"/>
        <v>1.939352469821771</v>
      </c>
      <c r="BF2074">
        <f t="shared" si="469"/>
        <v>1.4581884583442892</v>
      </c>
      <c r="BG2074">
        <f t="shared" si="470"/>
        <v>7.9860170871865446</v>
      </c>
      <c r="BH2074">
        <f t="shared" si="470"/>
        <v>7.9860170871622742</v>
      </c>
      <c r="BI2074">
        <f t="shared" si="470"/>
        <v>7.9860170879304135</v>
      </c>
      <c r="BJ2074">
        <f t="shared" si="470"/>
        <v>7.9860170636195216</v>
      </c>
      <c r="BK2074">
        <f t="shared" si="470"/>
        <v>7.986017833034281</v>
      </c>
      <c r="BL2074">
        <f t="shared" si="470"/>
        <v>7.9859934796851215</v>
      </c>
      <c r="BM2074">
        <f t="shared" si="470"/>
        <v>7.9867621524931742</v>
      </c>
      <c r="BN2074">
        <f t="shared" si="471"/>
        <v>7.748106053039221</v>
      </c>
    </row>
    <row r="2075" spans="32:66" x14ac:dyDescent="0.2">
      <c r="AF2075" s="36"/>
      <c r="AG2075" s="7"/>
      <c r="BA2075">
        <f t="shared" si="464"/>
        <v>1.8987653654222433E-2</v>
      </c>
      <c r="BB2075">
        <f t="shared" si="465"/>
        <v>0.91353546204170422</v>
      </c>
      <c r="BC2075">
        <f t="shared" si="466"/>
        <v>0.90245097412386832</v>
      </c>
      <c r="BD2075">
        <f t="shared" si="467"/>
        <v>0.22388363869577074</v>
      </c>
      <c r="BE2075">
        <f t="shared" si="468"/>
        <v>1.939352469821771</v>
      </c>
      <c r="BF2075">
        <f t="shared" si="469"/>
        <v>1.4581884583442892</v>
      </c>
      <c r="BG2075">
        <f t="shared" ref="BG2075:BM2090" si="472">$BN2075+$BB$7*SIN(BH2075)</f>
        <v>7.9860170871865446</v>
      </c>
      <c r="BH2075">
        <f t="shared" si="472"/>
        <v>7.9860170871622742</v>
      </c>
      <c r="BI2075">
        <f t="shared" si="472"/>
        <v>7.9860170879304135</v>
      </c>
      <c r="BJ2075">
        <f t="shared" si="472"/>
        <v>7.9860170636195216</v>
      </c>
      <c r="BK2075">
        <f t="shared" si="472"/>
        <v>7.986017833034281</v>
      </c>
      <c r="BL2075">
        <f t="shared" si="472"/>
        <v>7.9859934796851215</v>
      </c>
      <c r="BM2075">
        <f t="shared" si="472"/>
        <v>7.9867621524931742</v>
      </c>
      <c r="BN2075">
        <f t="shared" si="471"/>
        <v>7.748106053039221</v>
      </c>
    </row>
    <row r="2076" spans="32:66" x14ac:dyDescent="0.2">
      <c r="AF2076" s="36"/>
      <c r="AG2076" s="7"/>
      <c r="BA2076">
        <f t="shared" si="464"/>
        <v>1.8987653654222433E-2</v>
      </c>
      <c r="BB2076">
        <f t="shared" si="465"/>
        <v>0.91353546204170422</v>
      </c>
      <c r="BC2076">
        <f t="shared" si="466"/>
        <v>0.90245097412386832</v>
      </c>
      <c r="BD2076">
        <f t="shared" si="467"/>
        <v>0.22388363869577074</v>
      </c>
      <c r="BE2076">
        <f t="shared" si="468"/>
        <v>1.939352469821771</v>
      </c>
      <c r="BF2076">
        <f t="shared" si="469"/>
        <v>1.4581884583442892</v>
      </c>
      <c r="BG2076">
        <f t="shared" si="472"/>
        <v>7.9860170871865446</v>
      </c>
      <c r="BH2076">
        <f t="shared" si="472"/>
        <v>7.9860170871622742</v>
      </c>
      <c r="BI2076">
        <f t="shared" si="472"/>
        <v>7.9860170879304135</v>
      </c>
      <c r="BJ2076">
        <f t="shared" si="472"/>
        <v>7.9860170636195216</v>
      </c>
      <c r="BK2076">
        <f t="shared" si="472"/>
        <v>7.986017833034281</v>
      </c>
      <c r="BL2076">
        <f t="shared" si="472"/>
        <v>7.9859934796851215</v>
      </c>
      <c r="BM2076">
        <f t="shared" si="472"/>
        <v>7.9867621524931742</v>
      </c>
      <c r="BN2076">
        <f t="shared" si="471"/>
        <v>7.748106053039221</v>
      </c>
    </row>
    <row r="2077" spans="32:66" x14ac:dyDescent="0.2">
      <c r="AF2077" s="36"/>
      <c r="AG2077" s="7"/>
      <c r="BA2077">
        <f t="shared" si="464"/>
        <v>1.8987653654222433E-2</v>
      </c>
      <c r="BB2077">
        <f t="shared" si="465"/>
        <v>0.91353546204170422</v>
      </c>
      <c r="BC2077">
        <f t="shared" si="466"/>
        <v>0.90245097412386832</v>
      </c>
      <c r="BD2077">
        <f t="shared" si="467"/>
        <v>0.22388363869577074</v>
      </c>
      <c r="BE2077">
        <f t="shared" si="468"/>
        <v>1.939352469821771</v>
      </c>
      <c r="BF2077">
        <f t="shared" si="469"/>
        <v>1.4581884583442892</v>
      </c>
      <c r="BG2077">
        <f t="shared" si="472"/>
        <v>7.9860170871865446</v>
      </c>
      <c r="BH2077">
        <f t="shared" si="472"/>
        <v>7.9860170871622742</v>
      </c>
      <c r="BI2077">
        <f t="shared" si="472"/>
        <v>7.9860170879304135</v>
      </c>
      <c r="BJ2077">
        <f t="shared" si="472"/>
        <v>7.9860170636195216</v>
      </c>
      <c r="BK2077">
        <f t="shared" si="472"/>
        <v>7.986017833034281</v>
      </c>
      <c r="BL2077">
        <f t="shared" si="472"/>
        <v>7.9859934796851215</v>
      </c>
      <c r="BM2077">
        <f t="shared" si="472"/>
        <v>7.9867621524931742</v>
      </c>
      <c r="BN2077">
        <f t="shared" si="471"/>
        <v>7.748106053039221</v>
      </c>
    </row>
    <row r="2078" spans="32:66" x14ac:dyDescent="0.2">
      <c r="AF2078" s="36"/>
      <c r="AG2078" s="7"/>
      <c r="BA2078">
        <f t="shared" si="464"/>
        <v>1.8987653654222433E-2</v>
      </c>
      <c r="BB2078">
        <f t="shared" si="465"/>
        <v>0.91353546204170422</v>
      </c>
      <c r="BC2078">
        <f t="shared" si="466"/>
        <v>0.90245097412386832</v>
      </c>
      <c r="BD2078">
        <f t="shared" si="467"/>
        <v>0.22388363869577074</v>
      </c>
      <c r="BE2078">
        <f t="shared" si="468"/>
        <v>1.939352469821771</v>
      </c>
      <c r="BF2078">
        <f t="shared" si="469"/>
        <v>1.4581884583442892</v>
      </c>
      <c r="BG2078">
        <f t="shared" si="472"/>
        <v>7.9860170871865446</v>
      </c>
      <c r="BH2078">
        <f t="shared" si="472"/>
        <v>7.9860170871622742</v>
      </c>
      <c r="BI2078">
        <f t="shared" si="472"/>
        <v>7.9860170879304135</v>
      </c>
      <c r="BJ2078">
        <f t="shared" si="472"/>
        <v>7.9860170636195216</v>
      </c>
      <c r="BK2078">
        <f t="shared" si="472"/>
        <v>7.986017833034281</v>
      </c>
      <c r="BL2078">
        <f t="shared" si="472"/>
        <v>7.9859934796851215</v>
      </c>
      <c r="BM2078">
        <f t="shared" si="472"/>
        <v>7.9867621524931742</v>
      </c>
      <c r="BN2078">
        <f t="shared" si="471"/>
        <v>7.748106053039221</v>
      </c>
    </row>
    <row r="2079" spans="32:66" x14ac:dyDescent="0.2">
      <c r="AF2079" s="36"/>
      <c r="AG2079" s="7"/>
      <c r="BA2079">
        <f t="shared" si="464"/>
        <v>1.8987653654222433E-2</v>
      </c>
      <c r="BB2079">
        <f t="shared" si="465"/>
        <v>0.91353546204170422</v>
      </c>
      <c r="BC2079">
        <f t="shared" si="466"/>
        <v>0.90245097412386832</v>
      </c>
      <c r="BD2079">
        <f t="shared" si="467"/>
        <v>0.22388363869577074</v>
      </c>
      <c r="BE2079">
        <f t="shared" si="468"/>
        <v>1.939352469821771</v>
      </c>
      <c r="BF2079">
        <f t="shared" si="469"/>
        <v>1.4581884583442892</v>
      </c>
      <c r="BG2079">
        <f t="shared" si="472"/>
        <v>7.9860170871865446</v>
      </c>
      <c r="BH2079">
        <f t="shared" si="472"/>
        <v>7.9860170871622742</v>
      </c>
      <c r="BI2079">
        <f t="shared" si="472"/>
        <v>7.9860170879304135</v>
      </c>
      <c r="BJ2079">
        <f t="shared" si="472"/>
        <v>7.9860170636195216</v>
      </c>
      <c r="BK2079">
        <f t="shared" si="472"/>
        <v>7.986017833034281</v>
      </c>
      <c r="BL2079">
        <f t="shared" si="472"/>
        <v>7.9859934796851215</v>
      </c>
      <c r="BM2079">
        <f t="shared" si="472"/>
        <v>7.9867621524931742</v>
      </c>
      <c r="BN2079">
        <f t="shared" si="471"/>
        <v>7.748106053039221</v>
      </c>
    </row>
    <row r="2080" spans="32:66" x14ac:dyDescent="0.2">
      <c r="AF2080" s="36"/>
      <c r="AG2080" s="7"/>
      <c r="BA2080">
        <f t="shared" si="464"/>
        <v>1.8987653654222433E-2</v>
      </c>
      <c r="BB2080">
        <f t="shared" si="465"/>
        <v>0.91353546204170422</v>
      </c>
      <c r="BC2080">
        <f t="shared" si="466"/>
        <v>0.90245097412386832</v>
      </c>
      <c r="BD2080">
        <f t="shared" si="467"/>
        <v>0.22388363869577074</v>
      </c>
      <c r="BE2080">
        <f t="shared" si="468"/>
        <v>1.939352469821771</v>
      </c>
      <c r="BF2080">
        <f t="shared" si="469"/>
        <v>1.4581884583442892</v>
      </c>
      <c r="BG2080">
        <f t="shared" si="472"/>
        <v>7.9860170871865446</v>
      </c>
      <c r="BH2080">
        <f t="shared" si="472"/>
        <v>7.9860170871622742</v>
      </c>
      <c r="BI2080">
        <f t="shared" si="472"/>
        <v>7.9860170879304135</v>
      </c>
      <c r="BJ2080">
        <f t="shared" si="472"/>
        <v>7.9860170636195216</v>
      </c>
      <c r="BK2080">
        <f t="shared" si="472"/>
        <v>7.986017833034281</v>
      </c>
      <c r="BL2080">
        <f t="shared" si="472"/>
        <v>7.9859934796851215</v>
      </c>
      <c r="BM2080">
        <f t="shared" si="472"/>
        <v>7.9867621524931742</v>
      </c>
      <c r="BN2080">
        <f t="shared" si="471"/>
        <v>7.748106053039221</v>
      </c>
    </row>
    <row r="2081" spans="32:66" x14ac:dyDescent="0.2">
      <c r="AF2081" s="36"/>
      <c r="AG2081" s="7"/>
      <c r="BA2081">
        <f t="shared" si="464"/>
        <v>1.8987653654222433E-2</v>
      </c>
      <c r="BB2081">
        <f t="shared" si="465"/>
        <v>0.91353546204170422</v>
      </c>
      <c r="BC2081">
        <f t="shared" si="466"/>
        <v>0.90245097412386832</v>
      </c>
      <c r="BD2081">
        <f t="shared" si="467"/>
        <v>0.22388363869577074</v>
      </c>
      <c r="BE2081">
        <f t="shared" si="468"/>
        <v>1.939352469821771</v>
      </c>
      <c r="BF2081">
        <f t="shared" si="469"/>
        <v>1.4581884583442892</v>
      </c>
      <c r="BG2081">
        <f t="shared" si="472"/>
        <v>7.9860170871865446</v>
      </c>
      <c r="BH2081">
        <f t="shared" si="472"/>
        <v>7.9860170871622742</v>
      </c>
      <c r="BI2081">
        <f t="shared" si="472"/>
        <v>7.9860170879304135</v>
      </c>
      <c r="BJ2081">
        <f t="shared" si="472"/>
        <v>7.9860170636195216</v>
      </c>
      <c r="BK2081">
        <f t="shared" si="472"/>
        <v>7.986017833034281</v>
      </c>
      <c r="BL2081">
        <f t="shared" si="472"/>
        <v>7.9859934796851215</v>
      </c>
      <c r="BM2081">
        <f t="shared" si="472"/>
        <v>7.9867621524931742</v>
      </c>
      <c r="BN2081">
        <f t="shared" si="471"/>
        <v>7.748106053039221</v>
      </c>
    </row>
    <row r="2082" spans="32:66" x14ac:dyDescent="0.2">
      <c r="AF2082" s="36"/>
      <c r="AG2082" s="7"/>
      <c r="BA2082">
        <f t="shared" si="464"/>
        <v>1.8987653654222433E-2</v>
      </c>
      <c r="BB2082">
        <f t="shared" si="465"/>
        <v>0.91353546204170422</v>
      </c>
      <c r="BC2082">
        <f t="shared" si="466"/>
        <v>0.90245097412386832</v>
      </c>
      <c r="BD2082">
        <f t="shared" si="467"/>
        <v>0.22388363869577074</v>
      </c>
      <c r="BE2082">
        <f t="shared" si="468"/>
        <v>1.939352469821771</v>
      </c>
      <c r="BF2082">
        <f t="shared" si="469"/>
        <v>1.4581884583442892</v>
      </c>
      <c r="BG2082">
        <f t="shared" si="472"/>
        <v>7.9860170871865446</v>
      </c>
      <c r="BH2082">
        <f t="shared" si="472"/>
        <v>7.9860170871622742</v>
      </c>
      <c r="BI2082">
        <f t="shared" si="472"/>
        <v>7.9860170879304135</v>
      </c>
      <c r="BJ2082">
        <f t="shared" si="472"/>
        <v>7.9860170636195216</v>
      </c>
      <c r="BK2082">
        <f t="shared" si="472"/>
        <v>7.986017833034281</v>
      </c>
      <c r="BL2082">
        <f t="shared" si="472"/>
        <v>7.9859934796851215</v>
      </c>
      <c r="BM2082">
        <f t="shared" si="472"/>
        <v>7.9867621524931742</v>
      </c>
      <c r="BN2082">
        <f t="shared" si="471"/>
        <v>7.748106053039221</v>
      </c>
    </row>
    <row r="2083" spans="32:66" x14ac:dyDescent="0.2">
      <c r="AF2083" s="36"/>
      <c r="AG2083" s="7"/>
      <c r="BA2083">
        <f t="shared" si="464"/>
        <v>1.8987653654222433E-2</v>
      </c>
      <c r="BB2083">
        <f t="shared" si="465"/>
        <v>0.91353546204170422</v>
      </c>
      <c r="BC2083">
        <f t="shared" si="466"/>
        <v>0.90245097412386832</v>
      </c>
      <c r="BD2083">
        <f t="shared" si="467"/>
        <v>0.22388363869577074</v>
      </c>
      <c r="BE2083">
        <f t="shared" si="468"/>
        <v>1.939352469821771</v>
      </c>
      <c r="BF2083">
        <f t="shared" si="469"/>
        <v>1.4581884583442892</v>
      </c>
      <c r="BG2083">
        <f t="shared" si="472"/>
        <v>7.9860170871865446</v>
      </c>
      <c r="BH2083">
        <f t="shared" si="472"/>
        <v>7.9860170871622742</v>
      </c>
      <c r="BI2083">
        <f t="shared" si="472"/>
        <v>7.9860170879304135</v>
      </c>
      <c r="BJ2083">
        <f t="shared" si="472"/>
        <v>7.9860170636195216</v>
      </c>
      <c r="BK2083">
        <f t="shared" si="472"/>
        <v>7.986017833034281</v>
      </c>
      <c r="BL2083">
        <f t="shared" si="472"/>
        <v>7.9859934796851215</v>
      </c>
      <c r="BM2083">
        <f t="shared" si="472"/>
        <v>7.9867621524931742</v>
      </c>
      <c r="BN2083">
        <f t="shared" si="471"/>
        <v>7.748106053039221</v>
      </c>
    </row>
    <row r="2084" spans="32:66" x14ac:dyDescent="0.2">
      <c r="AF2084" s="36"/>
      <c r="AG2084" s="7"/>
      <c r="BA2084">
        <f t="shared" si="464"/>
        <v>1.8987653654222433E-2</v>
      </c>
      <c r="BB2084">
        <f t="shared" si="465"/>
        <v>0.91353546204170422</v>
      </c>
      <c r="BC2084">
        <f t="shared" si="466"/>
        <v>0.90245097412386832</v>
      </c>
      <c r="BD2084">
        <f t="shared" si="467"/>
        <v>0.22388363869577074</v>
      </c>
      <c r="BE2084">
        <f t="shared" si="468"/>
        <v>1.939352469821771</v>
      </c>
      <c r="BF2084">
        <f t="shared" si="469"/>
        <v>1.4581884583442892</v>
      </c>
      <c r="BG2084">
        <f t="shared" si="472"/>
        <v>7.9860170871865446</v>
      </c>
      <c r="BH2084">
        <f t="shared" si="472"/>
        <v>7.9860170871622742</v>
      </c>
      <c r="BI2084">
        <f t="shared" si="472"/>
        <v>7.9860170879304135</v>
      </c>
      <c r="BJ2084">
        <f t="shared" si="472"/>
        <v>7.9860170636195216</v>
      </c>
      <c r="BK2084">
        <f t="shared" si="472"/>
        <v>7.986017833034281</v>
      </c>
      <c r="BL2084">
        <f t="shared" si="472"/>
        <v>7.9859934796851215</v>
      </c>
      <c r="BM2084">
        <f t="shared" si="472"/>
        <v>7.9867621524931742</v>
      </c>
      <c r="BN2084">
        <f t="shared" si="471"/>
        <v>7.748106053039221</v>
      </c>
    </row>
    <row r="2085" spans="32:66" x14ac:dyDescent="0.2">
      <c r="AF2085" s="36"/>
      <c r="AG2085" s="7"/>
      <c r="BA2085">
        <f t="shared" si="464"/>
        <v>1.8987653654222433E-2</v>
      </c>
      <c r="BB2085">
        <f t="shared" si="465"/>
        <v>0.91353546204170422</v>
      </c>
      <c r="BC2085">
        <f t="shared" si="466"/>
        <v>0.90245097412386832</v>
      </c>
      <c r="BD2085">
        <f t="shared" si="467"/>
        <v>0.22388363869577074</v>
      </c>
      <c r="BE2085">
        <f t="shared" si="468"/>
        <v>1.939352469821771</v>
      </c>
      <c r="BF2085">
        <f t="shared" si="469"/>
        <v>1.4581884583442892</v>
      </c>
      <c r="BG2085">
        <f t="shared" si="472"/>
        <v>7.9860170871865446</v>
      </c>
      <c r="BH2085">
        <f t="shared" si="472"/>
        <v>7.9860170871622742</v>
      </c>
      <c r="BI2085">
        <f t="shared" si="472"/>
        <v>7.9860170879304135</v>
      </c>
      <c r="BJ2085">
        <f t="shared" si="472"/>
        <v>7.9860170636195216</v>
      </c>
      <c r="BK2085">
        <f t="shared" si="472"/>
        <v>7.986017833034281</v>
      </c>
      <c r="BL2085">
        <f t="shared" si="472"/>
        <v>7.9859934796851215</v>
      </c>
      <c r="BM2085">
        <f t="shared" si="472"/>
        <v>7.9867621524931742</v>
      </c>
      <c r="BN2085">
        <f t="shared" si="471"/>
        <v>7.748106053039221</v>
      </c>
    </row>
    <row r="2086" spans="32:66" x14ac:dyDescent="0.2">
      <c r="AF2086" s="36"/>
      <c r="AG2086" s="7"/>
      <c r="BA2086">
        <f t="shared" si="464"/>
        <v>1.8987653654222433E-2</v>
      </c>
      <c r="BB2086">
        <f t="shared" si="465"/>
        <v>0.91353546204170422</v>
      </c>
      <c r="BC2086">
        <f t="shared" si="466"/>
        <v>0.90245097412386832</v>
      </c>
      <c r="BD2086">
        <f t="shared" si="467"/>
        <v>0.22388363869577074</v>
      </c>
      <c r="BE2086">
        <f t="shared" si="468"/>
        <v>1.939352469821771</v>
      </c>
      <c r="BF2086">
        <f t="shared" si="469"/>
        <v>1.4581884583442892</v>
      </c>
      <c r="BG2086">
        <f t="shared" si="472"/>
        <v>7.9860170871865446</v>
      </c>
      <c r="BH2086">
        <f t="shared" si="472"/>
        <v>7.9860170871622742</v>
      </c>
      <c r="BI2086">
        <f t="shared" si="472"/>
        <v>7.9860170879304135</v>
      </c>
      <c r="BJ2086">
        <f t="shared" si="472"/>
        <v>7.9860170636195216</v>
      </c>
      <c r="BK2086">
        <f t="shared" si="472"/>
        <v>7.986017833034281</v>
      </c>
      <c r="BL2086">
        <f t="shared" si="472"/>
        <v>7.9859934796851215</v>
      </c>
      <c r="BM2086">
        <f t="shared" si="472"/>
        <v>7.9867621524931742</v>
      </c>
      <c r="BN2086">
        <f t="shared" si="471"/>
        <v>7.748106053039221</v>
      </c>
    </row>
    <row r="2087" spans="32:66" x14ac:dyDescent="0.2">
      <c r="AF2087" s="36"/>
      <c r="AG2087" s="7"/>
      <c r="BA2087">
        <f t="shared" si="464"/>
        <v>1.8987653654222433E-2</v>
      </c>
      <c r="BB2087">
        <f t="shared" si="465"/>
        <v>0.91353546204170422</v>
      </c>
      <c r="BC2087">
        <f t="shared" si="466"/>
        <v>0.90245097412386832</v>
      </c>
      <c r="BD2087">
        <f t="shared" si="467"/>
        <v>0.22388363869577074</v>
      </c>
      <c r="BE2087">
        <f t="shared" si="468"/>
        <v>1.939352469821771</v>
      </c>
      <c r="BF2087">
        <f t="shared" si="469"/>
        <v>1.4581884583442892</v>
      </c>
      <c r="BG2087">
        <f t="shared" si="472"/>
        <v>7.9860170871865446</v>
      </c>
      <c r="BH2087">
        <f t="shared" si="472"/>
        <v>7.9860170871622742</v>
      </c>
      <c r="BI2087">
        <f t="shared" si="472"/>
        <v>7.9860170879304135</v>
      </c>
      <c r="BJ2087">
        <f t="shared" si="472"/>
        <v>7.9860170636195216</v>
      </c>
      <c r="BK2087">
        <f t="shared" si="472"/>
        <v>7.986017833034281</v>
      </c>
      <c r="BL2087">
        <f t="shared" si="472"/>
        <v>7.9859934796851215</v>
      </c>
      <c r="BM2087">
        <f t="shared" si="472"/>
        <v>7.9867621524931742</v>
      </c>
      <c r="BN2087">
        <f t="shared" si="471"/>
        <v>7.748106053039221</v>
      </c>
    </row>
    <row r="2088" spans="32:66" x14ac:dyDescent="0.2">
      <c r="AF2088" s="36"/>
      <c r="AG2088" s="7"/>
      <c r="BA2088">
        <f t="shared" si="464"/>
        <v>1.8987653654222433E-2</v>
      </c>
      <c r="BB2088">
        <f t="shared" si="465"/>
        <v>0.91353546204170422</v>
      </c>
      <c r="BC2088">
        <f t="shared" si="466"/>
        <v>0.90245097412386832</v>
      </c>
      <c r="BD2088">
        <f t="shared" si="467"/>
        <v>0.22388363869577074</v>
      </c>
      <c r="BE2088">
        <f t="shared" si="468"/>
        <v>1.939352469821771</v>
      </c>
      <c r="BF2088">
        <f t="shared" si="469"/>
        <v>1.4581884583442892</v>
      </c>
      <c r="BG2088">
        <f t="shared" si="472"/>
        <v>7.9860170871865446</v>
      </c>
      <c r="BH2088">
        <f t="shared" si="472"/>
        <v>7.9860170871622742</v>
      </c>
      <c r="BI2088">
        <f t="shared" si="472"/>
        <v>7.9860170879304135</v>
      </c>
      <c r="BJ2088">
        <f t="shared" si="472"/>
        <v>7.9860170636195216</v>
      </c>
      <c r="BK2088">
        <f t="shared" si="472"/>
        <v>7.986017833034281</v>
      </c>
      <c r="BL2088">
        <f t="shared" si="472"/>
        <v>7.9859934796851215</v>
      </c>
      <c r="BM2088">
        <f t="shared" si="472"/>
        <v>7.9867621524931742</v>
      </c>
      <c r="BN2088">
        <f t="shared" si="471"/>
        <v>7.748106053039221</v>
      </c>
    </row>
    <row r="2089" spans="32:66" x14ac:dyDescent="0.2">
      <c r="AF2089" s="36"/>
      <c r="AG2089" s="7"/>
      <c r="BA2089">
        <f t="shared" si="464"/>
        <v>1.8987653654222433E-2</v>
      </c>
      <c r="BB2089">
        <f t="shared" si="465"/>
        <v>0.91353546204170422</v>
      </c>
      <c r="BC2089">
        <f t="shared" si="466"/>
        <v>0.90245097412386832</v>
      </c>
      <c r="BD2089">
        <f t="shared" si="467"/>
        <v>0.22388363869577074</v>
      </c>
      <c r="BE2089">
        <f t="shared" si="468"/>
        <v>1.939352469821771</v>
      </c>
      <c r="BF2089">
        <f t="shared" si="469"/>
        <v>1.4581884583442892</v>
      </c>
      <c r="BG2089">
        <f t="shared" si="472"/>
        <v>7.9860170871865446</v>
      </c>
      <c r="BH2089">
        <f t="shared" si="472"/>
        <v>7.9860170871622742</v>
      </c>
      <c r="BI2089">
        <f t="shared" si="472"/>
        <v>7.9860170879304135</v>
      </c>
      <c r="BJ2089">
        <f t="shared" si="472"/>
        <v>7.9860170636195216</v>
      </c>
      <c r="BK2089">
        <f t="shared" si="472"/>
        <v>7.986017833034281</v>
      </c>
      <c r="BL2089">
        <f t="shared" si="472"/>
        <v>7.9859934796851215</v>
      </c>
      <c r="BM2089">
        <f t="shared" si="472"/>
        <v>7.9867621524931742</v>
      </c>
      <c r="BN2089">
        <f t="shared" si="471"/>
        <v>7.748106053039221</v>
      </c>
    </row>
    <row r="2090" spans="32:66" x14ac:dyDescent="0.2">
      <c r="AF2090" s="36"/>
      <c r="AG2090" s="7"/>
      <c r="BA2090">
        <f t="shared" si="464"/>
        <v>1.8987653654222433E-2</v>
      </c>
      <c r="BB2090">
        <f t="shared" si="465"/>
        <v>0.91353546204170422</v>
      </c>
      <c r="BC2090">
        <f t="shared" si="466"/>
        <v>0.90245097412386832</v>
      </c>
      <c r="BD2090">
        <f t="shared" si="467"/>
        <v>0.22388363869577074</v>
      </c>
      <c r="BE2090">
        <f t="shared" si="468"/>
        <v>1.939352469821771</v>
      </c>
      <c r="BF2090">
        <f t="shared" si="469"/>
        <v>1.4581884583442892</v>
      </c>
      <c r="BG2090">
        <f t="shared" si="472"/>
        <v>7.9860170871865446</v>
      </c>
      <c r="BH2090">
        <f t="shared" si="472"/>
        <v>7.9860170871622742</v>
      </c>
      <c r="BI2090">
        <f t="shared" si="472"/>
        <v>7.9860170879304135</v>
      </c>
      <c r="BJ2090">
        <f t="shared" si="472"/>
        <v>7.9860170636195216</v>
      </c>
      <c r="BK2090">
        <f t="shared" si="472"/>
        <v>7.986017833034281</v>
      </c>
      <c r="BL2090">
        <f t="shared" si="472"/>
        <v>7.9859934796851215</v>
      </c>
      <c r="BM2090">
        <f t="shared" si="472"/>
        <v>7.9867621524931742</v>
      </c>
      <c r="BN2090">
        <f t="shared" si="471"/>
        <v>7.748106053039221</v>
      </c>
    </row>
    <row r="2091" spans="32:66" x14ac:dyDescent="0.2">
      <c r="AF2091" s="36"/>
      <c r="AG2091" s="7"/>
      <c r="BA2091">
        <f t="shared" si="464"/>
        <v>1.8987653654222433E-2</v>
      </c>
      <c r="BB2091">
        <f t="shared" si="465"/>
        <v>0.91353546204170422</v>
      </c>
      <c r="BC2091">
        <f t="shared" si="466"/>
        <v>0.90245097412386832</v>
      </c>
      <c r="BD2091">
        <f t="shared" si="467"/>
        <v>0.22388363869577074</v>
      </c>
      <c r="BE2091">
        <f t="shared" si="468"/>
        <v>1.939352469821771</v>
      </c>
      <c r="BF2091">
        <f t="shared" si="469"/>
        <v>1.4581884583442892</v>
      </c>
      <c r="BG2091">
        <f t="shared" ref="BG2091:BM2106" si="473">$BN2091+$BB$7*SIN(BH2091)</f>
        <v>7.9860170871865446</v>
      </c>
      <c r="BH2091">
        <f t="shared" si="473"/>
        <v>7.9860170871622742</v>
      </c>
      <c r="BI2091">
        <f t="shared" si="473"/>
        <v>7.9860170879304135</v>
      </c>
      <c r="BJ2091">
        <f t="shared" si="473"/>
        <v>7.9860170636195216</v>
      </c>
      <c r="BK2091">
        <f t="shared" si="473"/>
        <v>7.986017833034281</v>
      </c>
      <c r="BL2091">
        <f t="shared" si="473"/>
        <v>7.9859934796851215</v>
      </c>
      <c r="BM2091">
        <f t="shared" si="473"/>
        <v>7.9867621524931742</v>
      </c>
      <c r="BN2091">
        <f t="shared" si="471"/>
        <v>7.748106053039221</v>
      </c>
    </row>
    <row r="2092" spans="32:66" x14ac:dyDescent="0.2">
      <c r="AF2092" s="36"/>
      <c r="AG2092" s="7"/>
      <c r="BA2092">
        <f t="shared" si="464"/>
        <v>1.8987653654222433E-2</v>
      </c>
      <c r="BB2092">
        <f t="shared" si="465"/>
        <v>0.91353546204170422</v>
      </c>
      <c r="BC2092">
        <f t="shared" si="466"/>
        <v>0.90245097412386832</v>
      </c>
      <c r="BD2092">
        <f t="shared" si="467"/>
        <v>0.22388363869577074</v>
      </c>
      <c r="BE2092">
        <f t="shared" si="468"/>
        <v>1.939352469821771</v>
      </c>
      <c r="BF2092">
        <f t="shared" si="469"/>
        <v>1.4581884583442892</v>
      </c>
      <c r="BG2092">
        <f t="shared" si="473"/>
        <v>7.9860170871865446</v>
      </c>
      <c r="BH2092">
        <f t="shared" si="473"/>
        <v>7.9860170871622742</v>
      </c>
      <c r="BI2092">
        <f t="shared" si="473"/>
        <v>7.9860170879304135</v>
      </c>
      <c r="BJ2092">
        <f t="shared" si="473"/>
        <v>7.9860170636195216</v>
      </c>
      <c r="BK2092">
        <f t="shared" si="473"/>
        <v>7.986017833034281</v>
      </c>
      <c r="BL2092">
        <f t="shared" si="473"/>
        <v>7.9859934796851215</v>
      </c>
      <c r="BM2092">
        <f t="shared" si="473"/>
        <v>7.9867621524931742</v>
      </c>
      <c r="BN2092">
        <f t="shared" si="471"/>
        <v>7.748106053039221</v>
      </c>
    </row>
    <row r="2093" spans="32:66" x14ac:dyDescent="0.2">
      <c r="AF2093" s="36"/>
      <c r="AG2093" s="7"/>
      <c r="BA2093">
        <f t="shared" si="464"/>
        <v>1.8987653654222433E-2</v>
      </c>
      <c r="BB2093">
        <f t="shared" si="465"/>
        <v>0.91353546204170422</v>
      </c>
      <c r="BC2093">
        <f t="shared" si="466"/>
        <v>0.90245097412386832</v>
      </c>
      <c r="BD2093">
        <f t="shared" si="467"/>
        <v>0.22388363869577074</v>
      </c>
      <c r="BE2093">
        <f t="shared" si="468"/>
        <v>1.939352469821771</v>
      </c>
      <c r="BF2093">
        <f t="shared" si="469"/>
        <v>1.4581884583442892</v>
      </c>
      <c r="BG2093">
        <f t="shared" si="473"/>
        <v>7.9860170871865446</v>
      </c>
      <c r="BH2093">
        <f t="shared" si="473"/>
        <v>7.9860170871622742</v>
      </c>
      <c r="BI2093">
        <f t="shared" si="473"/>
        <v>7.9860170879304135</v>
      </c>
      <c r="BJ2093">
        <f t="shared" si="473"/>
        <v>7.9860170636195216</v>
      </c>
      <c r="BK2093">
        <f t="shared" si="473"/>
        <v>7.986017833034281</v>
      </c>
      <c r="BL2093">
        <f t="shared" si="473"/>
        <v>7.9859934796851215</v>
      </c>
      <c r="BM2093">
        <f t="shared" si="473"/>
        <v>7.9867621524931742</v>
      </c>
      <c r="BN2093">
        <f t="shared" si="471"/>
        <v>7.748106053039221</v>
      </c>
    </row>
    <row r="2094" spans="32:66" x14ac:dyDescent="0.2">
      <c r="AF2094" s="36"/>
      <c r="AG2094" s="7"/>
      <c r="BA2094">
        <f t="shared" si="464"/>
        <v>1.8987653654222433E-2</v>
      </c>
      <c r="BB2094">
        <f t="shared" si="465"/>
        <v>0.91353546204170422</v>
      </c>
      <c r="BC2094">
        <f t="shared" si="466"/>
        <v>0.90245097412386832</v>
      </c>
      <c r="BD2094">
        <f t="shared" si="467"/>
        <v>0.22388363869577074</v>
      </c>
      <c r="BE2094">
        <f t="shared" si="468"/>
        <v>1.939352469821771</v>
      </c>
      <c r="BF2094">
        <f t="shared" si="469"/>
        <v>1.4581884583442892</v>
      </c>
      <c r="BG2094">
        <f t="shared" si="473"/>
        <v>7.9860170871865446</v>
      </c>
      <c r="BH2094">
        <f t="shared" si="473"/>
        <v>7.9860170871622742</v>
      </c>
      <c r="BI2094">
        <f t="shared" si="473"/>
        <v>7.9860170879304135</v>
      </c>
      <c r="BJ2094">
        <f t="shared" si="473"/>
        <v>7.9860170636195216</v>
      </c>
      <c r="BK2094">
        <f t="shared" si="473"/>
        <v>7.986017833034281</v>
      </c>
      <c r="BL2094">
        <f t="shared" si="473"/>
        <v>7.9859934796851215</v>
      </c>
      <c r="BM2094">
        <f t="shared" si="473"/>
        <v>7.9867621524931742</v>
      </c>
      <c r="BN2094">
        <f t="shared" si="471"/>
        <v>7.748106053039221</v>
      </c>
    </row>
    <row r="2095" spans="32:66" x14ac:dyDescent="0.2">
      <c r="AF2095" s="36"/>
      <c r="AG2095" s="7"/>
      <c r="BA2095">
        <f t="shared" si="464"/>
        <v>1.8987653654222433E-2</v>
      </c>
      <c r="BB2095">
        <f t="shared" si="465"/>
        <v>0.91353546204170422</v>
      </c>
      <c r="BC2095">
        <f t="shared" si="466"/>
        <v>0.90245097412386832</v>
      </c>
      <c r="BD2095">
        <f t="shared" si="467"/>
        <v>0.22388363869577074</v>
      </c>
      <c r="BE2095">
        <f t="shared" si="468"/>
        <v>1.939352469821771</v>
      </c>
      <c r="BF2095">
        <f t="shared" si="469"/>
        <v>1.4581884583442892</v>
      </c>
      <c r="BG2095">
        <f t="shared" si="473"/>
        <v>7.9860170871865446</v>
      </c>
      <c r="BH2095">
        <f t="shared" si="473"/>
        <v>7.9860170871622742</v>
      </c>
      <c r="BI2095">
        <f t="shared" si="473"/>
        <v>7.9860170879304135</v>
      </c>
      <c r="BJ2095">
        <f t="shared" si="473"/>
        <v>7.9860170636195216</v>
      </c>
      <c r="BK2095">
        <f t="shared" si="473"/>
        <v>7.986017833034281</v>
      </c>
      <c r="BL2095">
        <f t="shared" si="473"/>
        <v>7.9859934796851215</v>
      </c>
      <c r="BM2095">
        <f t="shared" si="473"/>
        <v>7.9867621524931742</v>
      </c>
      <c r="BN2095">
        <f t="shared" si="471"/>
        <v>7.748106053039221</v>
      </c>
    </row>
    <row r="2096" spans="32:66" x14ac:dyDescent="0.2">
      <c r="AF2096" s="36"/>
      <c r="AG2096" s="7"/>
      <c r="BA2096">
        <f t="shared" si="464"/>
        <v>1.8987653654222433E-2</v>
      </c>
      <c r="BB2096">
        <f t="shared" si="465"/>
        <v>0.91353546204170422</v>
      </c>
      <c r="BC2096">
        <f t="shared" si="466"/>
        <v>0.90245097412386832</v>
      </c>
      <c r="BD2096">
        <f t="shared" si="467"/>
        <v>0.22388363869577074</v>
      </c>
      <c r="BE2096">
        <f t="shared" si="468"/>
        <v>1.939352469821771</v>
      </c>
      <c r="BF2096">
        <f t="shared" si="469"/>
        <v>1.4581884583442892</v>
      </c>
      <c r="BG2096">
        <f t="shared" si="473"/>
        <v>7.9860170871865446</v>
      </c>
      <c r="BH2096">
        <f t="shared" si="473"/>
        <v>7.9860170871622742</v>
      </c>
      <c r="BI2096">
        <f t="shared" si="473"/>
        <v>7.9860170879304135</v>
      </c>
      <c r="BJ2096">
        <f t="shared" si="473"/>
        <v>7.9860170636195216</v>
      </c>
      <c r="BK2096">
        <f t="shared" si="473"/>
        <v>7.986017833034281</v>
      </c>
      <c r="BL2096">
        <f t="shared" si="473"/>
        <v>7.9859934796851215</v>
      </c>
      <c r="BM2096">
        <f t="shared" si="473"/>
        <v>7.9867621524931742</v>
      </c>
      <c r="BN2096">
        <f t="shared" si="471"/>
        <v>7.748106053039221</v>
      </c>
    </row>
    <row r="2097" spans="32:66" x14ac:dyDescent="0.2">
      <c r="AF2097" s="36"/>
      <c r="AG2097" s="7"/>
      <c r="BA2097">
        <f t="shared" si="464"/>
        <v>1.8987653654222433E-2</v>
      </c>
      <c r="BB2097">
        <f t="shared" si="465"/>
        <v>0.91353546204170422</v>
      </c>
      <c r="BC2097">
        <f t="shared" si="466"/>
        <v>0.90245097412386832</v>
      </c>
      <c r="BD2097">
        <f t="shared" si="467"/>
        <v>0.22388363869577074</v>
      </c>
      <c r="BE2097">
        <f t="shared" si="468"/>
        <v>1.939352469821771</v>
      </c>
      <c r="BF2097">
        <f t="shared" si="469"/>
        <v>1.4581884583442892</v>
      </c>
      <c r="BG2097">
        <f t="shared" si="473"/>
        <v>7.9860170871865446</v>
      </c>
      <c r="BH2097">
        <f t="shared" si="473"/>
        <v>7.9860170871622742</v>
      </c>
      <c r="BI2097">
        <f t="shared" si="473"/>
        <v>7.9860170879304135</v>
      </c>
      <c r="BJ2097">
        <f t="shared" si="473"/>
        <v>7.9860170636195216</v>
      </c>
      <c r="BK2097">
        <f t="shared" si="473"/>
        <v>7.986017833034281</v>
      </c>
      <c r="BL2097">
        <f t="shared" si="473"/>
        <v>7.9859934796851215</v>
      </c>
      <c r="BM2097">
        <f t="shared" si="473"/>
        <v>7.9867621524931742</v>
      </c>
      <c r="BN2097">
        <f t="shared" si="471"/>
        <v>7.748106053039221</v>
      </c>
    </row>
    <row r="2098" spans="32:66" x14ac:dyDescent="0.2">
      <c r="AF2098" s="36"/>
      <c r="AG2098" s="7"/>
      <c r="BA2098">
        <f t="shared" si="464"/>
        <v>1.8987653654222433E-2</v>
      </c>
      <c r="BB2098">
        <f t="shared" si="465"/>
        <v>0.91353546204170422</v>
      </c>
      <c r="BC2098">
        <f t="shared" si="466"/>
        <v>0.90245097412386832</v>
      </c>
      <c r="BD2098">
        <f t="shared" si="467"/>
        <v>0.22388363869577074</v>
      </c>
      <c r="BE2098">
        <f t="shared" si="468"/>
        <v>1.939352469821771</v>
      </c>
      <c r="BF2098">
        <f t="shared" si="469"/>
        <v>1.4581884583442892</v>
      </c>
      <c r="BG2098">
        <f t="shared" si="473"/>
        <v>7.9860170871865446</v>
      </c>
      <c r="BH2098">
        <f t="shared" si="473"/>
        <v>7.9860170871622742</v>
      </c>
      <c r="BI2098">
        <f t="shared" si="473"/>
        <v>7.9860170879304135</v>
      </c>
      <c r="BJ2098">
        <f t="shared" si="473"/>
        <v>7.9860170636195216</v>
      </c>
      <c r="BK2098">
        <f t="shared" si="473"/>
        <v>7.986017833034281</v>
      </c>
      <c r="BL2098">
        <f t="shared" si="473"/>
        <v>7.9859934796851215</v>
      </c>
      <c r="BM2098">
        <f t="shared" si="473"/>
        <v>7.9867621524931742</v>
      </c>
      <c r="BN2098">
        <f t="shared" si="471"/>
        <v>7.748106053039221</v>
      </c>
    </row>
    <row r="2099" spans="32:66" x14ac:dyDescent="0.2">
      <c r="AF2099" s="36"/>
      <c r="AG2099" s="7"/>
      <c r="BA2099">
        <f t="shared" si="464"/>
        <v>1.8987653654222433E-2</v>
      </c>
      <c r="BB2099">
        <f t="shared" si="465"/>
        <v>0.91353546204170422</v>
      </c>
      <c r="BC2099">
        <f t="shared" si="466"/>
        <v>0.90245097412386832</v>
      </c>
      <c r="BD2099">
        <f t="shared" si="467"/>
        <v>0.22388363869577074</v>
      </c>
      <c r="BE2099">
        <f t="shared" si="468"/>
        <v>1.939352469821771</v>
      </c>
      <c r="BF2099">
        <f t="shared" si="469"/>
        <v>1.4581884583442892</v>
      </c>
      <c r="BG2099">
        <f t="shared" si="473"/>
        <v>7.9860170871865446</v>
      </c>
      <c r="BH2099">
        <f t="shared" si="473"/>
        <v>7.9860170871622742</v>
      </c>
      <c r="BI2099">
        <f t="shared" si="473"/>
        <v>7.9860170879304135</v>
      </c>
      <c r="BJ2099">
        <f t="shared" si="473"/>
        <v>7.9860170636195216</v>
      </c>
      <c r="BK2099">
        <f t="shared" si="473"/>
        <v>7.986017833034281</v>
      </c>
      <c r="BL2099">
        <f t="shared" si="473"/>
        <v>7.9859934796851215</v>
      </c>
      <c r="BM2099">
        <f t="shared" si="473"/>
        <v>7.9867621524931742</v>
      </c>
      <c r="BN2099">
        <f t="shared" si="471"/>
        <v>7.748106053039221</v>
      </c>
    </row>
    <row r="2100" spans="32:66" x14ac:dyDescent="0.2">
      <c r="AF2100" s="36"/>
      <c r="AG2100" s="7"/>
      <c r="BA2100">
        <f t="shared" si="464"/>
        <v>1.8987653654222433E-2</v>
      </c>
      <c r="BB2100">
        <f t="shared" si="465"/>
        <v>0.91353546204170422</v>
      </c>
      <c r="BC2100">
        <f t="shared" si="466"/>
        <v>0.90245097412386832</v>
      </c>
      <c r="BD2100">
        <f t="shared" si="467"/>
        <v>0.22388363869577074</v>
      </c>
      <c r="BE2100">
        <f t="shared" si="468"/>
        <v>1.939352469821771</v>
      </c>
      <c r="BF2100">
        <f t="shared" si="469"/>
        <v>1.4581884583442892</v>
      </c>
      <c r="BG2100">
        <f t="shared" si="473"/>
        <v>7.9860170871865446</v>
      </c>
      <c r="BH2100">
        <f t="shared" si="473"/>
        <v>7.9860170871622742</v>
      </c>
      <c r="BI2100">
        <f t="shared" si="473"/>
        <v>7.9860170879304135</v>
      </c>
      <c r="BJ2100">
        <f t="shared" si="473"/>
        <v>7.9860170636195216</v>
      </c>
      <c r="BK2100">
        <f t="shared" si="473"/>
        <v>7.986017833034281</v>
      </c>
      <c r="BL2100">
        <f t="shared" si="473"/>
        <v>7.9859934796851215</v>
      </c>
      <c r="BM2100">
        <f t="shared" si="473"/>
        <v>7.9867621524931742</v>
      </c>
      <c r="BN2100">
        <f t="shared" si="471"/>
        <v>7.748106053039221</v>
      </c>
    </row>
    <row r="2101" spans="32:66" x14ac:dyDescent="0.2">
      <c r="AF2101" s="36"/>
      <c r="AG2101" s="7"/>
      <c r="BA2101">
        <f t="shared" si="464"/>
        <v>1.8987653654222433E-2</v>
      </c>
      <c r="BB2101">
        <f t="shared" si="465"/>
        <v>0.91353546204170422</v>
      </c>
      <c r="BC2101">
        <f t="shared" si="466"/>
        <v>0.90245097412386832</v>
      </c>
      <c r="BD2101">
        <f t="shared" si="467"/>
        <v>0.22388363869577074</v>
      </c>
      <c r="BE2101">
        <f t="shared" si="468"/>
        <v>1.939352469821771</v>
      </c>
      <c r="BF2101">
        <f t="shared" si="469"/>
        <v>1.4581884583442892</v>
      </c>
      <c r="BG2101">
        <f t="shared" si="473"/>
        <v>7.9860170871865446</v>
      </c>
      <c r="BH2101">
        <f t="shared" si="473"/>
        <v>7.9860170871622742</v>
      </c>
      <c r="BI2101">
        <f t="shared" si="473"/>
        <v>7.9860170879304135</v>
      </c>
      <c r="BJ2101">
        <f t="shared" si="473"/>
        <v>7.9860170636195216</v>
      </c>
      <c r="BK2101">
        <f t="shared" si="473"/>
        <v>7.986017833034281</v>
      </c>
      <c r="BL2101">
        <f t="shared" si="473"/>
        <v>7.9859934796851215</v>
      </c>
      <c r="BM2101">
        <f t="shared" si="473"/>
        <v>7.9867621524931742</v>
      </c>
      <c r="BN2101">
        <f t="shared" si="471"/>
        <v>7.748106053039221</v>
      </c>
    </row>
    <row r="2102" spans="32:66" x14ac:dyDescent="0.2">
      <c r="AF2102" s="36"/>
      <c r="AG2102" s="7"/>
      <c r="BA2102">
        <f t="shared" si="464"/>
        <v>1.8987653654222433E-2</v>
      </c>
      <c r="BB2102">
        <f t="shared" si="465"/>
        <v>0.91353546204170422</v>
      </c>
      <c r="BC2102">
        <f t="shared" si="466"/>
        <v>0.90245097412386832</v>
      </c>
      <c r="BD2102">
        <f t="shared" si="467"/>
        <v>0.22388363869577074</v>
      </c>
      <c r="BE2102">
        <f t="shared" si="468"/>
        <v>1.939352469821771</v>
      </c>
      <c r="BF2102">
        <f t="shared" si="469"/>
        <v>1.4581884583442892</v>
      </c>
      <c r="BG2102">
        <f t="shared" si="473"/>
        <v>7.9860170871865446</v>
      </c>
      <c r="BH2102">
        <f t="shared" si="473"/>
        <v>7.9860170871622742</v>
      </c>
      <c r="BI2102">
        <f t="shared" si="473"/>
        <v>7.9860170879304135</v>
      </c>
      <c r="BJ2102">
        <f t="shared" si="473"/>
        <v>7.9860170636195216</v>
      </c>
      <c r="BK2102">
        <f t="shared" si="473"/>
        <v>7.986017833034281</v>
      </c>
      <c r="BL2102">
        <f t="shared" si="473"/>
        <v>7.9859934796851215</v>
      </c>
      <c r="BM2102">
        <f t="shared" si="473"/>
        <v>7.9867621524931742</v>
      </c>
      <c r="BN2102">
        <f t="shared" si="471"/>
        <v>7.748106053039221</v>
      </c>
    </row>
    <row r="2103" spans="32:66" x14ac:dyDescent="0.2">
      <c r="AF2103" s="36"/>
      <c r="AG2103" s="7"/>
      <c r="BA2103">
        <f t="shared" si="464"/>
        <v>1.8987653654222433E-2</v>
      </c>
      <c r="BB2103">
        <f t="shared" si="465"/>
        <v>0.91353546204170422</v>
      </c>
      <c r="BC2103">
        <f t="shared" si="466"/>
        <v>0.90245097412386832</v>
      </c>
      <c r="BD2103">
        <f t="shared" si="467"/>
        <v>0.22388363869577074</v>
      </c>
      <c r="BE2103">
        <f t="shared" si="468"/>
        <v>1.939352469821771</v>
      </c>
      <c r="BF2103">
        <f t="shared" si="469"/>
        <v>1.4581884583442892</v>
      </c>
      <c r="BG2103">
        <f t="shared" si="473"/>
        <v>7.9860170871865446</v>
      </c>
      <c r="BH2103">
        <f t="shared" si="473"/>
        <v>7.9860170871622742</v>
      </c>
      <c r="BI2103">
        <f t="shared" si="473"/>
        <v>7.9860170879304135</v>
      </c>
      <c r="BJ2103">
        <f t="shared" si="473"/>
        <v>7.9860170636195216</v>
      </c>
      <c r="BK2103">
        <f t="shared" si="473"/>
        <v>7.986017833034281</v>
      </c>
      <c r="BL2103">
        <f t="shared" si="473"/>
        <v>7.9859934796851215</v>
      </c>
      <c r="BM2103">
        <f t="shared" si="473"/>
        <v>7.9867621524931742</v>
      </c>
      <c r="BN2103">
        <f t="shared" si="471"/>
        <v>7.748106053039221</v>
      </c>
    </row>
    <row r="2104" spans="32:66" x14ac:dyDescent="0.2">
      <c r="AF2104" s="36"/>
      <c r="AG2104" s="7"/>
      <c r="BA2104">
        <f t="shared" si="464"/>
        <v>1.8987653654222433E-2</v>
      </c>
      <c r="BB2104">
        <f t="shared" si="465"/>
        <v>0.91353546204170422</v>
      </c>
      <c r="BC2104">
        <f t="shared" si="466"/>
        <v>0.90245097412386832</v>
      </c>
      <c r="BD2104">
        <f t="shared" si="467"/>
        <v>0.22388363869577074</v>
      </c>
      <c r="BE2104">
        <f t="shared" si="468"/>
        <v>1.939352469821771</v>
      </c>
      <c r="BF2104">
        <f t="shared" si="469"/>
        <v>1.4581884583442892</v>
      </c>
      <c r="BG2104">
        <f t="shared" si="473"/>
        <v>7.9860170871865446</v>
      </c>
      <c r="BH2104">
        <f t="shared" si="473"/>
        <v>7.9860170871622742</v>
      </c>
      <c r="BI2104">
        <f t="shared" si="473"/>
        <v>7.9860170879304135</v>
      </c>
      <c r="BJ2104">
        <f t="shared" si="473"/>
        <v>7.9860170636195216</v>
      </c>
      <c r="BK2104">
        <f t="shared" si="473"/>
        <v>7.986017833034281</v>
      </c>
      <c r="BL2104">
        <f t="shared" si="473"/>
        <v>7.9859934796851215</v>
      </c>
      <c r="BM2104">
        <f t="shared" si="473"/>
        <v>7.9867621524931742</v>
      </c>
      <c r="BN2104">
        <f t="shared" si="471"/>
        <v>7.748106053039221</v>
      </c>
    </row>
    <row r="2105" spans="32:66" x14ac:dyDescent="0.2">
      <c r="AF2105" s="36"/>
      <c r="AG2105" s="7"/>
      <c r="BA2105">
        <f t="shared" si="464"/>
        <v>1.8987653654222433E-2</v>
      </c>
      <c r="BB2105">
        <f t="shared" si="465"/>
        <v>0.91353546204170422</v>
      </c>
      <c r="BC2105">
        <f t="shared" si="466"/>
        <v>0.90245097412386832</v>
      </c>
      <c r="BD2105">
        <f t="shared" si="467"/>
        <v>0.22388363869577074</v>
      </c>
      <c r="BE2105">
        <f t="shared" si="468"/>
        <v>1.939352469821771</v>
      </c>
      <c r="BF2105">
        <f t="shared" si="469"/>
        <v>1.4581884583442892</v>
      </c>
      <c r="BG2105">
        <f t="shared" si="473"/>
        <v>7.9860170871865446</v>
      </c>
      <c r="BH2105">
        <f t="shared" si="473"/>
        <v>7.9860170871622742</v>
      </c>
      <c r="BI2105">
        <f t="shared" si="473"/>
        <v>7.9860170879304135</v>
      </c>
      <c r="BJ2105">
        <f t="shared" si="473"/>
        <v>7.9860170636195216</v>
      </c>
      <c r="BK2105">
        <f t="shared" si="473"/>
        <v>7.986017833034281</v>
      </c>
      <c r="BL2105">
        <f t="shared" si="473"/>
        <v>7.9859934796851215</v>
      </c>
      <c r="BM2105">
        <f t="shared" si="473"/>
        <v>7.9867621524931742</v>
      </c>
      <c r="BN2105">
        <f t="shared" si="471"/>
        <v>7.748106053039221</v>
      </c>
    </row>
    <row r="2106" spans="32:66" x14ac:dyDescent="0.2">
      <c r="AF2106" s="36"/>
      <c r="AG2106" s="7"/>
      <c r="BA2106">
        <f t="shared" si="464"/>
        <v>1.8987653654222433E-2</v>
      </c>
      <c r="BB2106">
        <f t="shared" si="465"/>
        <v>0.91353546204170422</v>
      </c>
      <c r="BC2106">
        <f t="shared" si="466"/>
        <v>0.90245097412386832</v>
      </c>
      <c r="BD2106">
        <f t="shared" si="467"/>
        <v>0.22388363869577074</v>
      </c>
      <c r="BE2106">
        <f t="shared" si="468"/>
        <v>1.939352469821771</v>
      </c>
      <c r="BF2106">
        <f t="shared" si="469"/>
        <v>1.4581884583442892</v>
      </c>
      <c r="BG2106">
        <f t="shared" si="473"/>
        <v>7.9860170871865446</v>
      </c>
      <c r="BH2106">
        <f t="shared" si="473"/>
        <v>7.9860170871622742</v>
      </c>
      <c r="BI2106">
        <f t="shared" si="473"/>
        <v>7.9860170879304135</v>
      </c>
      <c r="BJ2106">
        <f t="shared" si="473"/>
        <v>7.9860170636195216</v>
      </c>
      <c r="BK2106">
        <f t="shared" si="473"/>
        <v>7.986017833034281</v>
      </c>
      <c r="BL2106">
        <f t="shared" si="473"/>
        <v>7.9859934796851215</v>
      </c>
      <c r="BM2106">
        <f t="shared" si="473"/>
        <v>7.9867621524931742</v>
      </c>
      <c r="BN2106">
        <f t="shared" si="471"/>
        <v>7.748106053039221</v>
      </c>
    </row>
    <row r="2107" spans="32:66" x14ac:dyDescent="0.2">
      <c r="AF2107" s="36"/>
      <c r="AG2107" s="7"/>
      <c r="BA2107">
        <f t="shared" si="464"/>
        <v>1.8987653654222433E-2</v>
      </c>
      <c r="BB2107">
        <f t="shared" si="465"/>
        <v>0.91353546204170422</v>
      </c>
      <c r="BC2107">
        <f t="shared" si="466"/>
        <v>0.90245097412386832</v>
      </c>
      <c r="BD2107">
        <f t="shared" si="467"/>
        <v>0.22388363869577074</v>
      </c>
      <c r="BE2107">
        <f t="shared" si="468"/>
        <v>1.939352469821771</v>
      </c>
      <c r="BF2107">
        <f t="shared" si="469"/>
        <v>1.4581884583442892</v>
      </c>
      <c r="BG2107">
        <f t="shared" ref="BG2107:BM2122" si="474">$BN2107+$BB$7*SIN(BH2107)</f>
        <v>7.9860170871865446</v>
      </c>
      <c r="BH2107">
        <f t="shared" si="474"/>
        <v>7.9860170871622742</v>
      </c>
      <c r="BI2107">
        <f t="shared" si="474"/>
        <v>7.9860170879304135</v>
      </c>
      <c r="BJ2107">
        <f t="shared" si="474"/>
        <v>7.9860170636195216</v>
      </c>
      <c r="BK2107">
        <f t="shared" si="474"/>
        <v>7.986017833034281</v>
      </c>
      <c r="BL2107">
        <f t="shared" si="474"/>
        <v>7.9859934796851215</v>
      </c>
      <c r="BM2107">
        <f t="shared" si="474"/>
        <v>7.9867621524931742</v>
      </c>
      <c r="BN2107">
        <f t="shared" si="471"/>
        <v>7.748106053039221</v>
      </c>
    </row>
    <row r="2108" spans="32:66" x14ac:dyDescent="0.2">
      <c r="AF2108" s="36"/>
      <c r="AG2108" s="7"/>
      <c r="BA2108">
        <f t="shared" si="464"/>
        <v>1.8987653654222433E-2</v>
      </c>
      <c r="BB2108">
        <f t="shared" si="465"/>
        <v>0.91353546204170422</v>
      </c>
      <c r="BC2108">
        <f t="shared" si="466"/>
        <v>0.90245097412386832</v>
      </c>
      <c r="BD2108">
        <f t="shared" si="467"/>
        <v>0.22388363869577074</v>
      </c>
      <c r="BE2108">
        <f t="shared" si="468"/>
        <v>1.939352469821771</v>
      </c>
      <c r="BF2108">
        <f t="shared" si="469"/>
        <v>1.4581884583442892</v>
      </c>
      <c r="BG2108">
        <f t="shared" si="474"/>
        <v>7.9860170871865446</v>
      </c>
      <c r="BH2108">
        <f t="shared" si="474"/>
        <v>7.9860170871622742</v>
      </c>
      <c r="BI2108">
        <f t="shared" si="474"/>
        <v>7.9860170879304135</v>
      </c>
      <c r="BJ2108">
        <f t="shared" si="474"/>
        <v>7.9860170636195216</v>
      </c>
      <c r="BK2108">
        <f t="shared" si="474"/>
        <v>7.986017833034281</v>
      </c>
      <c r="BL2108">
        <f t="shared" si="474"/>
        <v>7.9859934796851215</v>
      </c>
      <c r="BM2108">
        <f t="shared" si="474"/>
        <v>7.9867621524931742</v>
      </c>
      <c r="BN2108">
        <f t="shared" si="471"/>
        <v>7.748106053039221</v>
      </c>
    </row>
    <row r="2109" spans="32:66" x14ac:dyDescent="0.2">
      <c r="AF2109" s="36"/>
      <c r="AG2109" s="7"/>
      <c r="BA2109">
        <f t="shared" si="464"/>
        <v>1.8987653654222433E-2</v>
      </c>
      <c r="BB2109">
        <f t="shared" si="465"/>
        <v>0.91353546204170422</v>
      </c>
      <c r="BC2109">
        <f t="shared" si="466"/>
        <v>0.90245097412386832</v>
      </c>
      <c r="BD2109">
        <f t="shared" si="467"/>
        <v>0.22388363869577074</v>
      </c>
      <c r="BE2109">
        <f t="shared" si="468"/>
        <v>1.939352469821771</v>
      </c>
      <c r="BF2109">
        <f t="shared" si="469"/>
        <v>1.4581884583442892</v>
      </c>
      <c r="BG2109">
        <f t="shared" si="474"/>
        <v>7.9860170871865446</v>
      </c>
      <c r="BH2109">
        <f t="shared" si="474"/>
        <v>7.9860170871622742</v>
      </c>
      <c r="BI2109">
        <f t="shared" si="474"/>
        <v>7.9860170879304135</v>
      </c>
      <c r="BJ2109">
        <f t="shared" si="474"/>
        <v>7.9860170636195216</v>
      </c>
      <c r="BK2109">
        <f t="shared" si="474"/>
        <v>7.986017833034281</v>
      </c>
      <c r="BL2109">
        <f t="shared" si="474"/>
        <v>7.9859934796851215</v>
      </c>
      <c r="BM2109">
        <f t="shared" si="474"/>
        <v>7.9867621524931742</v>
      </c>
      <c r="BN2109">
        <f t="shared" si="471"/>
        <v>7.748106053039221</v>
      </c>
    </row>
    <row r="2110" spans="32:66" x14ac:dyDescent="0.2">
      <c r="AF2110" s="36"/>
      <c r="AG2110" s="7"/>
      <c r="BA2110">
        <f t="shared" si="464"/>
        <v>1.8987653654222433E-2</v>
      </c>
      <c r="BB2110">
        <f t="shared" si="465"/>
        <v>0.91353546204170422</v>
      </c>
      <c r="BC2110">
        <f t="shared" si="466"/>
        <v>0.90245097412386832</v>
      </c>
      <c r="BD2110">
        <f t="shared" si="467"/>
        <v>0.22388363869577074</v>
      </c>
      <c r="BE2110">
        <f t="shared" si="468"/>
        <v>1.939352469821771</v>
      </c>
      <c r="BF2110">
        <f t="shared" si="469"/>
        <v>1.4581884583442892</v>
      </c>
      <c r="BG2110">
        <f t="shared" si="474"/>
        <v>7.9860170871865446</v>
      </c>
      <c r="BH2110">
        <f t="shared" si="474"/>
        <v>7.9860170871622742</v>
      </c>
      <c r="BI2110">
        <f t="shared" si="474"/>
        <v>7.9860170879304135</v>
      </c>
      <c r="BJ2110">
        <f t="shared" si="474"/>
        <v>7.9860170636195216</v>
      </c>
      <c r="BK2110">
        <f t="shared" si="474"/>
        <v>7.986017833034281</v>
      </c>
      <c r="BL2110">
        <f t="shared" si="474"/>
        <v>7.9859934796851215</v>
      </c>
      <c r="BM2110">
        <f t="shared" si="474"/>
        <v>7.9867621524931742</v>
      </c>
      <c r="BN2110">
        <f t="shared" si="471"/>
        <v>7.748106053039221</v>
      </c>
    </row>
    <row r="2111" spans="32:66" x14ac:dyDescent="0.2">
      <c r="AF2111" s="36"/>
      <c r="AG2111" s="7"/>
      <c r="BA2111">
        <f t="shared" si="464"/>
        <v>1.8987653654222433E-2</v>
      </c>
      <c r="BB2111">
        <f t="shared" si="465"/>
        <v>0.91353546204170422</v>
      </c>
      <c r="BC2111">
        <f t="shared" si="466"/>
        <v>0.90245097412386832</v>
      </c>
      <c r="BD2111">
        <f t="shared" si="467"/>
        <v>0.22388363869577074</v>
      </c>
      <c r="BE2111">
        <f t="shared" si="468"/>
        <v>1.939352469821771</v>
      </c>
      <c r="BF2111">
        <f t="shared" si="469"/>
        <v>1.4581884583442892</v>
      </c>
      <c r="BG2111">
        <f t="shared" si="474"/>
        <v>7.9860170871865446</v>
      </c>
      <c r="BH2111">
        <f t="shared" si="474"/>
        <v>7.9860170871622742</v>
      </c>
      <c r="BI2111">
        <f t="shared" si="474"/>
        <v>7.9860170879304135</v>
      </c>
      <c r="BJ2111">
        <f t="shared" si="474"/>
        <v>7.9860170636195216</v>
      </c>
      <c r="BK2111">
        <f t="shared" si="474"/>
        <v>7.986017833034281</v>
      </c>
      <c r="BL2111">
        <f t="shared" si="474"/>
        <v>7.9859934796851215</v>
      </c>
      <c r="BM2111">
        <f t="shared" si="474"/>
        <v>7.9867621524931742</v>
      </c>
      <c r="BN2111">
        <f t="shared" si="471"/>
        <v>7.748106053039221</v>
      </c>
    </row>
    <row r="2112" spans="32:66" x14ac:dyDescent="0.2">
      <c r="AF2112" s="36"/>
      <c r="AG2112" s="7"/>
      <c r="BA2112">
        <f t="shared" si="464"/>
        <v>1.8987653654222433E-2</v>
      </c>
      <c r="BB2112">
        <f t="shared" si="465"/>
        <v>0.91353546204170422</v>
      </c>
      <c r="BC2112">
        <f t="shared" si="466"/>
        <v>0.90245097412386832</v>
      </c>
      <c r="BD2112">
        <f t="shared" si="467"/>
        <v>0.22388363869577074</v>
      </c>
      <c r="BE2112">
        <f t="shared" si="468"/>
        <v>1.939352469821771</v>
      </c>
      <c r="BF2112">
        <f t="shared" si="469"/>
        <v>1.4581884583442892</v>
      </c>
      <c r="BG2112">
        <f t="shared" si="474"/>
        <v>7.9860170871865446</v>
      </c>
      <c r="BH2112">
        <f t="shared" si="474"/>
        <v>7.9860170871622742</v>
      </c>
      <c r="BI2112">
        <f t="shared" si="474"/>
        <v>7.9860170879304135</v>
      </c>
      <c r="BJ2112">
        <f t="shared" si="474"/>
        <v>7.9860170636195216</v>
      </c>
      <c r="BK2112">
        <f t="shared" si="474"/>
        <v>7.986017833034281</v>
      </c>
      <c r="BL2112">
        <f t="shared" si="474"/>
        <v>7.9859934796851215</v>
      </c>
      <c r="BM2112">
        <f t="shared" si="474"/>
        <v>7.9867621524931742</v>
      </c>
      <c r="BN2112">
        <f t="shared" si="471"/>
        <v>7.748106053039221</v>
      </c>
    </row>
    <row r="2113" spans="32:66" x14ac:dyDescent="0.2">
      <c r="AF2113" s="36"/>
      <c r="AG2113" s="7"/>
      <c r="BA2113">
        <f t="shared" si="464"/>
        <v>1.8987653654222433E-2</v>
      </c>
      <c r="BB2113">
        <f t="shared" si="465"/>
        <v>0.91353546204170422</v>
      </c>
      <c r="BC2113">
        <f t="shared" si="466"/>
        <v>0.90245097412386832</v>
      </c>
      <c r="BD2113">
        <f t="shared" si="467"/>
        <v>0.22388363869577074</v>
      </c>
      <c r="BE2113">
        <f t="shared" si="468"/>
        <v>1.939352469821771</v>
      </c>
      <c r="BF2113">
        <f t="shared" si="469"/>
        <v>1.4581884583442892</v>
      </c>
      <c r="BG2113">
        <f t="shared" si="474"/>
        <v>7.9860170871865446</v>
      </c>
      <c r="BH2113">
        <f t="shared" si="474"/>
        <v>7.9860170871622742</v>
      </c>
      <c r="BI2113">
        <f t="shared" si="474"/>
        <v>7.9860170879304135</v>
      </c>
      <c r="BJ2113">
        <f t="shared" si="474"/>
        <v>7.9860170636195216</v>
      </c>
      <c r="BK2113">
        <f t="shared" si="474"/>
        <v>7.986017833034281</v>
      </c>
      <c r="BL2113">
        <f t="shared" si="474"/>
        <v>7.9859934796851215</v>
      </c>
      <c r="BM2113">
        <f t="shared" si="474"/>
        <v>7.9867621524931742</v>
      </c>
      <c r="BN2113">
        <f t="shared" si="471"/>
        <v>7.748106053039221</v>
      </c>
    </row>
    <row r="2114" spans="32:66" x14ac:dyDescent="0.2">
      <c r="AF2114" s="36"/>
      <c r="AG2114" s="7"/>
      <c r="BA2114">
        <f t="shared" si="464"/>
        <v>1.8987653654222433E-2</v>
      </c>
      <c r="BB2114">
        <f t="shared" si="465"/>
        <v>0.91353546204170422</v>
      </c>
      <c r="BC2114">
        <f t="shared" si="466"/>
        <v>0.90245097412386832</v>
      </c>
      <c r="BD2114">
        <f t="shared" si="467"/>
        <v>0.22388363869577074</v>
      </c>
      <c r="BE2114">
        <f t="shared" si="468"/>
        <v>1.939352469821771</v>
      </c>
      <c r="BF2114">
        <f t="shared" si="469"/>
        <v>1.4581884583442892</v>
      </c>
      <c r="BG2114">
        <f t="shared" si="474"/>
        <v>7.9860170871865446</v>
      </c>
      <c r="BH2114">
        <f t="shared" si="474"/>
        <v>7.9860170871622742</v>
      </c>
      <c r="BI2114">
        <f t="shared" si="474"/>
        <v>7.9860170879304135</v>
      </c>
      <c r="BJ2114">
        <f t="shared" si="474"/>
        <v>7.9860170636195216</v>
      </c>
      <c r="BK2114">
        <f t="shared" si="474"/>
        <v>7.986017833034281</v>
      </c>
      <c r="BL2114">
        <f t="shared" si="474"/>
        <v>7.9859934796851215</v>
      </c>
      <c r="BM2114">
        <f t="shared" si="474"/>
        <v>7.9867621524931742</v>
      </c>
      <c r="BN2114">
        <f t="shared" si="471"/>
        <v>7.748106053039221</v>
      </c>
    </row>
    <row r="2115" spans="32:66" x14ac:dyDescent="0.2">
      <c r="AF2115" s="36"/>
      <c r="AG2115" s="7"/>
      <c r="BA2115">
        <f t="shared" si="464"/>
        <v>1.8987653654222433E-2</v>
      </c>
      <c r="BB2115">
        <f t="shared" si="465"/>
        <v>0.91353546204170422</v>
      </c>
      <c r="BC2115">
        <f t="shared" si="466"/>
        <v>0.90245097412386832</v>
      </c>
      <c r="BD2115">
        <f t="shared" si="467"/>
        <v>0.22388363869577074</v>
      </c>
      <c r="BE2115">
        <f t="shared" si="468"/>
        <v>1.939352469821771</v>
      </c>
      <c r="BF2115">
        <f t="shared" si="469"/>
        <v>1.4581884583442892</v>
      </c>
      <c r="BG2115">
        <f t="shared" si="474"/>
        <v>7.9860170871865446</v>
      </c>
      <c r="BH2115">
        <f t="shared" si="474"/>
        <v>7.9860170871622742</v>
      </c>
      <c r="BI2115">
        <f t="shared" si="474"/>
        <v>7.9860170879304135</v>
      </c>
      <c r="BJ2115">
        <f t="shared" si="474"/>
        <v>7.9860170636195216</v>
      </c>
      <c r="BK2115">
        <f t="shared" si="474"/>
        <v>7.986017833034281</v>
      </c>
      <c r="BL2115">
        <f t="shared" si="474"/>
        <v>7.9859934796851215</v>
      </c>
      <c r="BM2115">
        <f t="shared" si="474"/>
        <v>7.9867621524931742</v>
      </c>
      <c r="BN2115">
        <f t="shared" si="471"/>
        <v>7.748106053039221</v>
      </c>
    </row>
    <row r="2116" spans="32:66" x14ac:dyDescent="0.2">
      <c r="AF2116" s="36"/>
      <c r="AG2116" s="7"/>
      <c r="BA2116">
        <f t="shared" si="464"/>
        <v>1.8987653654222433E-2</v>
      </c>
      <c r="BB2116">
        <f t="shared" si="465"/>
        <v>0.91353546204170422</v>
      </c>
      <c r="BC2116">
        <f t="shared" si="466"/>
        <v>0.90245097412386832</v>
      </c>
      <c r="BD2116">
        <f t="shared" si="467"/>
        <v>0.22388363869577074</v>
      </c>
      <c r="BE2116">
        <f t="shared" si="468"/>
        <v>1.939352469821771</v>
      </c>
      <c r="BF2116">
        <f t="shared" si="469"/>
        <v>1.4581884583442892</v>
      </c>
      <c r="BG2116">
        <f t="shared" si="474"/>
        <v>7.9860170871865446</v>
      </c>
      <c r="BH2116">
        <f t="shared" si="474"/>
        <v>7.9860170871622742</v>
      </c>
      <c r="BI2116">
        <f t="shared" si="474"/>
        <v>7.9860170879304135</v>
      </c>
      <c r="BJ2116">
        <f t="shared" si="474"/>
        <v>7.9860170636195216</v>
      </c>
      <c r="BK2116">
        <f t="shared" si="474"/>
        <v>7.986017833034281</v>
      </c>
      <c r="BL2116">
        <f t="shared" si="474"/>
        <v>7.9859934796851215</v>
      </c>
      <c r="BM2116">
        <f t="shared" si="474"/>
        <v>7.9867621524931742</v>
      </c>
      <c r="BN2116">
        <f t="shared" si="471"/>
        <v>7.748106053039221</v>
      </c>
    </row>
    <row r="2117" spans="32:66" x14ac:dyDescent="0.2">
      <c r="AF2117" s="36"/>
      <c r="AG2117" s="7"/>
      <c r="BA2117">
        <f t="shared" si="464"/>
        <v>1.8987653654222433E-2</v>
      </c>
      <c r="BB2117">
        <f t="shared" si="465"/>
        <v>0.91353546204170422</v>
      </c>
      <c r="BC2117">
        <f t="shared" si="466"/>
        <v>0.90245097412386832</v>
      </c>
      <c r="BD2117">
        <f t="shared" si="467"/>
        <v>0.22388363869577074</v>
      </c>
      <c r="BE2117">
        <f t="shared" si="468"/>
        <v>1.939352469821771</v>
      </c>
      <c r="BF2117">
        <f t="shared" si="469"/>
        <v>1.4581884583442892</v>
      </c>
      <c r="BG2117">
        <f t="shared" si="474"/>
        <v>7.9860170871865446</v>
      </c>
      <c r="BH2117">
        <f t="shared" si="474"/>
        <v>7.9860170871622742</v>
      </c>
      <c r="BI2117">
        <f t="shared" si="474"/>
        <v>7.9860170879304135</v>
      </c>
      <c r="BJ2117">
        <f t="shared" si="474"/>
        <v>7.9860170636195216</v>
      </c>
      <c r="BK2117">
        <f t="shared" si="474"/>
        <v>7.986017833034281</v>
      </c>
      <c r="BL2117">
        <f t="shared" si="474"/>
        <v>7.9859934796851215</v>
      </c>
      <c r="BM2117">
        <f t="shared" si="474"/>
        <v>7.9867621524931742</v>
      </c>
      <c r="BN2117">
        <f t="shared" si="471"/>
        <v>7.748106053039221</v>
      </c>
    </row>
    <row r="2118" spans="32:66" x14ac:dyDescent="0.2">
      <c r="AF2118" s="36"/>
      <c r="AG2118" s="7"/>
      <c r="BA2118">
        <f t="shared" si="464"/>
        <v>1.8987653654222433E-2</v>
      </c>
      <c r="BB2118">
        <f t="shared" si="465"/>
        <v>0.91353546204170422</v>
      </c>
      <c r="BC2118">
        <f t="shared" si="466"/>
        <v>0.90245097412386832</v>
      </c>
      <c r="BD2118">
        <f t="shared" si="467"/>
        <v>0.22388363869577074</v>
      </c>
      <c r="BE2118">
        <f t="shared" si="468"/>
        <v>1.939352469821771</v>
      </c>
      <c r="BF2118">
        <f t="shared" si="469"/>
        <v>1.4581884583442892</v>
      </c>
      <c r="BG2118">
        <f t="shared" si="474"/>
        <v>7.9860170871865446</v>
      </c>
      <c r="BH2118">
        <f t="shared" si="474"/>
        <v>7.9860170871622742</v>
      </c>
      <c r="BI2118">
        <f t="shared" si="474"/>
        <v>7.9860170879304135</v>
      </c>
      <c r="BJ2118">
        <f t="shared" si="474"/>
        <v>7.9860170636195216</v>
      </c>
      <c r="BK2118">
        <f t="shared" si="474"/>
        <v>7.986017833034281</v>
      </c>
      <c r="BL2118">
        <f t="shared" si="474"/>
        <v>7.9859934796851215</v>
      </c>
      <c r="BM2118">
        <f t="shared" si="474"/>
        <v>7.9867621524931742</v>
      </c>
      <c r="BN2118">
        <f t="shared" si="471"/>
        <v>7.748106053039221</v>
      </c>
    </row>
    <row r="2119" spans="32:66" x14ac:dyDescent="0.2">
      <c r="AF2119" s="36"/>
      <c r="AG2119" s="7"/>
      <c r="BA2119">
        <f t="shared" si="464"/>
        <v>1.8987653654222433E-2</v>
      </c>
      <c r="BB2119">
        <f t="shared" si="465"/>
        <v>0.91353546204170422</v>
      </c>
      <c r="BC2119">
        <f t="shared" si="466"/>
        <v>0.90245097412386832</v>
      </c>
      <c r="BD2119">
        <f t="shared" si="467"/>
        <v>0.22388363869577074</v>
      </c>
      <c r="BE2119">
        <f t="shared" si="468"/>
        <v>1.939352469821771</v>
      </c>
      <c r="BF2119">
        <f t="shared" si="469"/>
        <v>1.4581884583442892</v>
      </c>
      <c r="BG2119">
        <f t="shared" si="474"/>
        <v>7.9860170871865446</v>
      </c>
      <c r="BH2119">
        <f t="shared" si="474"/>
        <v>7.9860170871622742</v>
      </c>
      <c r="BI2119">
        <f t="shared" si="474"/>
        <v>7.9860170879304135</v>
      </c>
      <c r="BJ2119">
        <f t="shared" si="474"/>
        <v>7.9860170636195216</v>
      </c>
      <c r="BK2119">
        <f t="shared" si="474"/>
        <v>7.986017833034281</v>
      </c>
      <c r="BL2119">
        <f t="shared" si="474"/>
        <v>7.9859934796851215</v>
      </c>
      <c r="BM2119">
        <f t="shared" si="474"/>
        <v>7.9867621524931742</v>
      </c>
      <c r="BN2119">
        <f t="shared" si="471"/>
        <v>7.748106053039221</v>
      </c>
    </row>
    <row r="2120" spans="32:66" x14ac:dyDescent="0.2">
      <c r="AF2120" s="36"/>
      <c r="AG2120" s="7"/>
      <c r="BA2120">
        <f t="shared" si="464"/>
        <v>1.8987653654222433E-2</v>
      </c>
      <c r="BB2120">
        <f t="shared" si="465"/>
        <v>0.91353546204170422</v>
      </c>
      <c r="BC2120">
        <f t="shared" si="466"/>
        <v>0.90245097412386832</v>
      </c>
      <c r="BD2120">
        <f t="shared" si="467"/>
        <v>0.22388363869577074</v>
      </c>
      <c r="BE2120">
        <f t="shared" si="468"/>
        <v>1.939352469821771</v>
      </c>
      <c r="BF2120">
        <f t="shared" si="469"/>
        <v>1.4581884583442892</v>
      </c>
      <c r="BG2120">
        <f t="shared" si="474"/>
        <v>7.9860170871865446</v>
      </c>
      <c r="BH2120">
        <f t="shared" si="474"/>
        <v>7.9860170871622742</v>
      </c>
      <c r="BI2120">
        <f t="shared" si="474"/>
        <v>7.9860170879304135</v>
      </c>
      <c r="BJ2120">
        <f t="shared" si="474"/>
        <v>7.9860170636195216</v>
      </c>
      <c r="BK2120">
        <f t="shared" si="474"/>
        <v>7.986017833034281</v>
      </c>
      <c r="BL2120">
        <f t="shared" si="474"/>
        <v>7.9859934796851215</v>
      </c>
      <c r="BM2120">
        <f t="shared" si="474"/>
        <v>7.9867621524931742</v>
      </c>
      <c r="BN2120">
        <f t="shared" si="471"/>
        <v>7.748106053039221</v>
      </c>
    </row>
    <row r="2121" spans="32:66" x14ac:dyDescent="0.2">
      <c r="AF2121" s="36"/>
      <c r="AG2121" s="7"/>
      <c r="BA2121">
        <f t="shared" si="464"/>
        <v>1.8987653654222433E-2</v>
      </c>
      <c r="BB2121">
        <f t="shared" si="465"/>
        <v>0.91353546204170422</v>
      </c>
      <c r="BC2121">
        <f t="shared" si="466"/>
        <v>0.90245097412386832</v>
      </c>
      <c r="BD2121">
        <f t="shared" si="467"/>
        <v>0.22388363869577074</v>
      </c>
      <c r="BE2121">
        <f t="shared" si="468"/>
        <v>1.939352469821771</v>
      </c>
      <c r="BF2121">
        <f t="shared" si="469"/>
        <v>1.4581884583442892</v>
      </c>
      <c r="BG2121">
        <f t="shared" si="474"/>
        <v>7.9860170871865446</v>
      </c>
      <c r="BH2121">
        <f t="shared" si="474"/>
        <v>7.9860170871622742</v>
      </c>
      <c r="BI2121">
        <f t="shared" si="474"/>
        <v>7.9860170879304135</v>
      </c>
      <c r="BJ2121">
        <f t="shared" si="474"/>
        <v>7.9860170636195216</v>
      </c>
      <c r="BK2121">
        <f t="shared" si="474"/>
        <v>7.986017833034281</v>
      </c>
      <c r="BL2121">
        <f t="shared" si="474"/>
        <v>7.9859934796851215</v>
      </c>
      <c r="BM2121">
        <f t="shared" si="474"/>
        <v>7.9867621524931742</v>
      </c>
      <c r="BN2121">
        <f t="shared" si="471"/>
        <v>7.748106053039221</v>
      </c>
    </row>
    <row r="2122" spans="32:66" x14ac:dyDescent="0.2">
      <c r="AF2122" s="36"/>
      <c r="AG2122" s="7"/>
      <c r="BA2122">
        <f t="shared" si="464"/>
        <v>1.8987653654222433E-2</v>
      </c>
      <c r="BB2122">
        <f t="shared" si="465"/>
        <v>0.91353546204170422</v>
      </c>
      <c r="BC2122">
        <f t="shared" si="466"/>
        <v>0.90245097412386832</v>
      </c>
      <c r="BD2122">
        <f t="shared" si="467"/>
        <v>0.22388363869577074</v>
      </c>
      <c r="BE2122">
        <f t="shared" si="468"/>
        <v>1.939352469821771</v>
      </c>
      <c r="BF2122">
        <f t="shared" si="469"/>
        <v>1.4581884583442892</v>
      </c>
      <c r="BG2122">
        <f t="shared" si="474"/>
        <v>7.9860170871865446</v>
      </c>
      <c r="BH2122">
        <f t="shared" si="474"/>
        <v>7.9860170871622742</v>
      </c>
      <c r="BI2122">
        <f t="shared" si="474"/>
        <v>7.9860170879304135</v>
      </c>
      <c r="BJ2122">
        <f t="shared" si="474"/>
        <v>7.9860170636195216</v>
      </c>
      <c r="BK2122">
        <f t="shared" si="474"/>
        <v>7.986017833034281</v>
      </c>
      <c r="BL2122">
        <f t="shared" si="474"/>
        <v>7.9859934796851215</v>
      </c>
      <c r="BM2122">
        <f t="shared" si="474"/>
        <v>7.9867621524931742</v>
      </c>
      <c r="BN2122">
        <f t="shared" si="471"/>
        <v>7.748106053039221</v>
      </c>
    </row>
    <row r="2123" spans="32:66" x14ac:dyDescent="0.2">
      <c r="AF2123" s="36"/>
      <c r="AG2123" s="7"/>
      <c r="BA2123">
        <f t="shared" ref="BA2123:BA2186" si="475">$BB$6*($BB$11/BB2123*BC2123+$BB$12)</f>
        <v>1.8987653654222433E-2</v>
      </c>
      <c r="BB2123">
        <f t="shared" ref="BB2123:BB2186" si="476">1+$BB$7*COS(BE2123)</f>
        <v>0.91353546204170422</v>
      </c>
      <c r="BC2123">
        <f t="shared" ref="BC2123:BC2186" si="477">SIN(BE2123+RADIANS($BB$9))</f>
        <v>0.90245097412386832</v>
      </c>
      <c r="BD2123">
        <f t="shared" ref="BD2123:BD2186" si="478">$BB$7*SIN(BE2123)</f>
        <v>0.22388363869577074</v>
      </c>
      <c r="BE2123">
        <f t="shared" ref="BE2123:BE2186" si="479">2*ATAN(BF2123)</f>
        <v>1.939352469821771</v>
      </c>
      <c r="BF2123">
        <f t="shared" ref="BF2123:BF2186" si="480">TAN(BG2123/2)*SQRT((1+$BB$7)/(1-$BB$7))</f>
        <v>1.4581884583442892</v>
      </c>
      <c r="BG2123">
        <f t="shared" ref="BG2123:BM2138" si="481">$BN2123+$BB$7*SIN(BH2123)</f>
        <v>7.9860170871865446</v>
      </c>
      <c r="BH2123">
        <f t="shared" si="481"/>
        <v>7.9860170871622742</v>
      </c>
      <c r="BI2123">
        <f t="shared" si="481"/>
        <v>7.9860170879304135</v>
      </c>
      <c r="BJ2123">
        <f t="shared" si="481"/>
        <v>7.9860170636195216</v>
      </c>
      <c r="BK2123">
        <f t="shared" si="481"/>
        <v>7.986017833034281</v>
      </c>
      <c r="BL2123">
        <f t="shared" si="481"/>
        <v>7.9859934796851215</v>
      </c>
      <c r="BM2123">
        <f t="shared" si="481"/>
        <v>7.9867621524931742</v>
      </c>
      <c r="BN2123">
        <f t="shared" ref="BN2123:BN2186" si="482">RADIANS($BB$9)+$BB$18*(F2123-BB$15)</f>
        <v>7.748106053039221</v>
      </c>
    </row>
    <row r="2124" spans="32:66" x14ac:dyDescent="0.2">
      <c r="AF2124" s="36"/>
      <c r="AG2124" s="7"/>
      <c r="BA2124">
        <f t="shared" si="475"/>
        <v>1.8987653654222433E-2</v>
      </c>
      <c r="BB2124">
        <f t="shared" si="476"/>
        <v>0.91353546204170422</v>
      </c>
      <c r="BC2124">
        <f t="shared" si="477"/>
        <v>0.90245097412386832</v>
      </c>
      <c r="BD2124">
        <f t="shared" si="478"/>
        <v>0.22388363869577074</v>
      </c>
      <c r="BE2124">
        <f t="shared" si="479"/>
        <v>1.939352469821771</v>
      </c>
      <c r="BF2124">
        <f t="shared" si="480"/>
        <v>1.4581884583442892</v>
      </c>
      <c r="BG2124">
        <f t="shared" si="481"/>
        <v>7.9860170871865446</v>
      </c>
      <c r="BH2124">
        <f t="shared" si="481"/>
        <v>7.9860170871622742</v>
      </c>
      <c r="BI2124">
        <f t="shared" si="481"/>
        <v>7.9860170879304135</v>
      </c>
      <c r="BJ2124">
        <f t="shared" si="481"/>
        <v>7.9860170636195216</v>
      </c>
      <c r="BK2124">
        <f t="shared" si="481"/>
        <v>7.986017833034281</v>
      </c>
      <c r="BL2124">
        <f t="shared" si="481"/>
        <v>7.9859934796851215</v>
      </c>
      <c r="BM2124">
        <f t="shared" si="481"/>
        <v>7.9867621524931742</v>
      </c>
      <c r="BN2124">
        <f t="shared" si="482"/>
        <v>7.748106053039221</v>
      </c>
    </row>
    <row r="2125" spans="32:66" x14ac:dyDescent="0.2">
      <c r="AF2125" s="36"/>
      <c r="AG2125" s="7"/>
      <c r="BA2125">
        <f t="shared" si="475"/>
        <v>1.8987653654222433E-2</v>
      </c>
      <c r="BB2125">
        <f t="shared" si="476"/>
        <v>0.91353546204170422</v>
      </c>
      <c r="BC2125">
        <f t="shared" si="477"/>
        <v>0.90245097412386832</v>
      </c>
      <c r="BD2125">
        <f t="shared" si="478"/>
        <v>0.22388363869577074</v>
      </c>
      <c r="BE2125">
        <f t="shared" si="479"/>
        <v>1.939352469821771</v>
      </c>
      <c r="BF2125">
        <f t="shared" si="480"/>
        <v>1.4581884583442892</v>
      </c>
      <c r="BG2125">
        <f t="shared" si="481"/>
        <v>7.9860170871865446</v>
      </c>
      <c r="BH2125">
        <f t="shared" si="481"/>
        <v>7.9860170871622742</v>
      </c>
      <c r="BI2125">
        <f t="shared" si="481"/>
        <v>7.9860170879304135</v>
      </c>
      <c r="BJ2125">
        <f t="shared" si="481"/>
        <v>7.9860170636195216</v>
      </c>
      <c r="BK2125">
        <f t="shared" si="481"/>
        <v>7.986017833034281</v>
      </c>
      <c r="BL2125">
        <f t="shared" si="481"/>
        <v>7.9859934796851215</v>
      </c>
      <c r="BM2125">
        <f t="shared" si="481"/>
        <v>7.9867621524931742</v>
      </c>
      <c r="BN2125">
        <f t="shared" si="482"/>
        <v>7.748106053039221</v>
      </c>
    </row>
    <row r="2126" spans="32:66" x14ac:dyDescent="0.2">
      <c r="AF2126" s="36"/>
      <c r="AG2126" s="7"/>
      <c r="BA2126">
        <f t="shared" si="475"/>
        <v>1.8987653654222433E-2</v>
      </c>
      <c r="BB2126">
        <f t="shared" si="476"/>
        <v>0.91353546204170422</v>
      </c>
      <c r="BC2126">
        <f t="shared" si="477"/>
        <v>0.90245097412386832</v>
      </c>
      <c r="BD2126">
        <f t="shared" si="478"/>
        <v>0.22388363869577074</v>
      </c>
      <c r="BE2126">
        <f t="shared" si="479"/>
        <v>1.939352469821771</v>
      </c>
      <c r="BF2126">
        <f t="shared" si="480"/>
        <v>1.4581884583442892</v>
      </c>
      <c r="BG2126">
        <f t="shared" si="481"/>
        <v>7.9860170871865446</v>
      </c>
      <c r="BH2126">
        <f t="shared" si="481"/>
        <v>7.9860170871622742</v>
      </c>
      <c r="BI2126">
        <f t="shared" si="481"/>
        <v>7.9860170879304135</v>
      </c>
      <c r="BJ2126">
        <f t="shared" si="481"/>
        <v>7.9860170636195216</v>
      </c>
      <c r="BK2126">
        <f t="shared" si="481"/>
        <v>7.986017833034281</v>
      </c>
      <c r="BL2126">
        <f t="shared" si="481"/>
        <v>7.9859934796851215</v>
      </c>
      <c r="BM2126">
        <f t="shared" si="481"/>
        <v>7.9867621524931742</v>
      </c>
      <c r="BN2126">
        <f t="shared" si="482"/>
        <v>7.748106053039221</v>
      </c>
    </row>
    <row r="2127" spans="32:66" x14ac:dyDescent="0.2">
      <c r="AF2127" s="36"/>
      <c r="AG2127" s="7"/>
      <c r="BA2127">
        <f t="shared" si="475"/>
        <v>1.8987653654222433E-2</v>
      </c>
      <c r="BB2127">
        <f t="shared" si="476"/>
        <v>0.91353546204170422</v>
      </c>
      <c r="BC2127">
        <f t="shared" si="477"/>
        <v>0.90245097412386832</v>
      </c>
      <c r="BD2127">
        <f t="shared" si="478"/>
        <v>0.22388363869577074</v>
      </c>
      <c r="BE2127">
        <f t="shared" si="479"/>
        <v>1.939352469821771</v>
      </c>
      <c r="BF2127">
        <f t="shared" si="480"/>
        <v>1.4581884583442892</v>
      </c>
      <c r="BG2127">
        <f t="shared" si="481"/>
        <v>7.9860170871865446</v>
      </c>
      <c r="BH2127">
        <f t="shared" si="481"/>
        <v>7.9860170871622742</v>
      </c>
      <c r="BI2127">
        <f t="shared" si="481"/>
        <v>7.9860170879304135</v>
      </c>
      <c r="BJ2127">
        <f t="shared" si="481"/>
        <v>7.9860170636195216</v>
      </c>
      <c r="BK2127">
        <f t="shared" si="481"/>
        <v>7.986017833034281</v>
      </c>
      <c r="BL2127">
        <f t="shared" si="481"/>
        <v>7.9859934796851215</v>
      </c>
      <c r="BM2127">
        <f t="shared" si="481"/>
        <v>7.9867621524931742</v>
      </c>
      <c r="BN2127">
        <f t="shared" si="482"/>
        <v>7.748106053039221</v>
      </c>
    </row>
    <row r="2128" spans="32:66" x14ac:dyDescent="0.2">
      <c r="AF2128" s="36"/>
      <c r="AG2128" s="7"/>
      <c r="BA2128">
        <f t="shared" si="475"/>
        <v>1.8987653654222433E-2</v>
      </c>
      <c r="BB2128">
        <f t="shared" si="476"/>
        <v>0.91353546204170422</v>
      </c>
      <c r="BC2128">
        <f t="shared" si="477"/>
        <v>0.90245097412386832</v>
      </c>
      <c r="BD2128">
        <f t="shared" si="478"/>
        <v>0.22388363869577074</v>
      </c>
      <c r="BE2128">
        <f t="shared" si="479"/>
        <v>1.939352469821771</v>
      </c>
      <c r="BF2128">
        <f t="shared" si="480"/>
        <v>1.4581884583442892</v>
      </c>
      <c r="BG2128">
        <f t="shared" si="481"/>
        <v>7.9860170871865446</v>
      </c>
      <c r="BH2128">
        <f t="shared" si="481"/>
        <v>7.9860170871622742</v>
      </c>
      <c r="BI2128">
        <f t="shared" si="481"/>
        <v>7.9860170879304135</v>
      </c>
      <c r="BJ2128">
        <f t="shared" si="481"/>
        <v>7.9860170636195216</v>
      </c>
      <c r="BK2128">
        <f t="shared" si="481"/>
        <v>7.986017833034281</v>
      </c>
      <c r="BL2128">
        <f t="shared" si="481"/>
        <v>7.9859934796851215</v>
      </c>
      <c r="BM2128">
        <f t="shared" si="481"/>
        <v>7.9867621524931742</v>
      </c>
      <c r="BN2128">
        <f t="shared" si="482"/>
        <v>7.748106053039221</v>
      </c>
    </row>
    <row r="2129" spans="32:66" x14ac:dyDescent="0.2">
      <c r="AF2129" s="36"/>
      <c r="AG2129" s="7"/>
      <c r="BA2129">
        <f t="shared" si="475"/>
        <v>1.8987653654222433E-2</v>
      </c>
      <c r="BB2129">
        <f t="shared" si="476"/>
        <v>0.91353546204170422</v>
      </c>
      <c r="BC2129">
        <f t="shared" si="477"/>
        <v>0.90245097412386832</v>
      </c>
      <c r="BD2129">
        <f t="shared" si="478"/>
        <v>0.22388363869577074</v>
      </c>
      <c r="BE2129">
        <f t="shared" si="479"/>
        <v>1.939352469821771</v>
      </c>
      <c r="BF2129">
        <f t="shared" si="480"/>
        <v>1.4581884583442892</v>
      </c>
      <c r="BG2129">
        <f t="shared" si="481"/>
        <v>7.9860170871865446</v>
      </c>
      <c r="BH2129">
        <f t="shared" si="481"/>
        <v>7.9860170871622742</v>
      </c>
      <c r="BI2129">
        <f t="shared" si="481"/>
        <v>7.9860170879304135</v>
      </c>
      <c r="BJ2129">
        <f t="shared" si="481"/>
        <v>7.9860170636195216</v>
      </c>
      <c r="BK2129">
        <f t="shared" si="481"/>
        <v>7.986017833034281</v>
      </c>
      <c r="BL2129">
        <f t="shared" si="481"/>
        <v>7.9859934796851215</v>
      </c>
      <c r="BM2129">
        <f t="shared" si="481"/>
        <v>7.9867621524931742</v>
      </c>
      <c r="BN2129">
        <f t="shared" si="482"/>
        <v>7.748106053039221</v>
      </c>
    </row>
    <row r="2130" spans="32:66" x14ac:dyDescent="0.2">
      <c r="AF2130" s="36"/>
      <c r="AG2130" s="7"/>
      <c r="BA2130">
        <f t="shared" si="475"/>
        <v>1.8987653654222433E-2</v>
      </c>
      <c r="BB2130">
        <f t="shared" si="476"/>
        <v>0.91353546204170422</v>
      </c>
      <c r="BC2130">
        <f t="shared" si="477"/>
        <v>0.90245097412386832</v>
      </c>
      <c r="BD2130">
        <f t="shared" si="478"/>
        <v>0.22388363869577074</v>
      </c>
      <c r="BE2130">
        <f t="shared" si="479"/>
        <v>1.939352469821771</v>
      </c>
      <c r="BF2130">
        <f t="shared" si="480"/>
        <v>1.4581884583442892</v>
      </c>
      <c r="BG2130">
        <f t="shared" si="481"/>
        <v>7.9860170871865446</v>
      </c>
      <c r="BH2130">
        <f t="shared" si="481"/>
        <v>7.9860170871622742</v>
      </c>
      <c r="BI2130">
        <f t="shared" si="481"/>
        <v>7.9860170879304135</v>
      </c>
      <c r="BJ2130">
        <f t="shared" si="481"/>
        <v>7.9860170636195216</v>
      </c>
      <c r="BK2130">
        <f t="shared" si="481"/>
        <v>7.986017833034281</v>
      </c>
      <c r="BL2130">
        <f t="shared" si="481"/>
        <v>7.9859934796851215</v>
      </c>
      <c r="BM2130">
        <f t="shared" si="481"/>
        <v>7.9867621524931742</v>
      </c>
      <c r="BN2130">
        <f t="shared" si="482"/>
        <v>7.748106053039221</v>
      </c>
    </row>
    <row r="2131" spans="32:66" x14ac:dyDescent="0.2">
      <c r="AF2131" s="36"/>
      <c r="AG2131" s="7"/>
      <c r="BA2131">
        <f t="shared" si="475"/>
        <v>1.8987653654222433E-2</v>
      </c>
      <c r="BB2131">
        <f t="shared" si="476"/>
        <v>0.91353546204170422</v>
      </c>
      <c r="BC2131">
        <f t="shared" si="477"/>
        <v>0.90245097412386832</v>
      </c>
      <c r="BD2131">
        <f t="shared" si="478"/>
        <v>0.22388363869577074</v>
      </c>
      <c r="BE2131">
        <f t="shared" si="479"/>
        <v>1.939352469821771</v>
      </c>
      <c r="BF2131">
        <f t="shared" si="480"/>
        <v>1.4581884583442892</v>
      </c>
      <c r="BG2131">
        <f t="shared" si="481"/>
        <v>7.9860170871865446</v>
      </c>
      <c r="BH2131">
        <f t="shared" si="481"/>
        <v>7.9860170871622742</v>
      </c>
      <c r="BI2131">
        <f t="shared" si="481"/>
        <v>7.9860170879304135</v>
      </c>
      <c r="BJ2131">
        <f t="shared" si="481"/>
        <v>7.9860170636195216</v>
      </c>
      <c r="BK2131">
        <f t="shared" si="481"/>
        <v>7.986017833034281</v>
      </c>
      <c r="BL2131">
        <f t="shared" si="481"/>
        <v>7.9859934796851215</v>
      </c>
      <c r="BM2131">
        <f t="shared" si="481"/>
        <v>7.9867621524931742</v>
      </c>
      <c r="BN2131">
        <f t="shared" si="482"/>
        <v>7.748106053039221</v>
      </c>
    </row>
    <row r="2132" spans="32:66" x14ac:dyDescent="0.2">
      <c r="AF2132" s="36"/>
      <c r="AG2132" s="7"/>
      <c r="BA2132">
        <f t="shared" si="475"/>
        <v>1.8987653654222433E-2</v>
      </c>
      <c r="BB2132">
        <f t="shared" si="476"/>
        <v>0.91353546204170422</v>
      </c>
      <c r="BC2132">
        <f t="shared" si="477"/>
        <v>0.90245097412386832</v>
      </c>
      <c r="BD2132">
        <f t="shared" si="478"/>
        <v>0.22388363869577074</v>
      </c>
      <c r="BE2132">
        <f t="shared" si="479"/>
        <v>1.939352469821771</v>
      </c>
      <c r="BF2132">
        <f t="shared" si="480"/>
        <v>1.4581884583442892</v>
      </c>
      <c r="BG2132">
        <f t="shared" si="481"/>
        <v>7.9860170871865446</v>
      </c>
      <c r="BH2132">
        <f t="shared" si="481"/>
        <v>7.9860170871622742</v>
      </c>
      <c r="BI2132">
        <f t="shared" si="481"/>
        <v>7.9860170879304135</v>
      </c>
      <c r="BJ2132">
        <f t="shared" si="481"/>
        <v>7.9860170636195216</v>
      </c>
      <c r="BK2132">
        <f t="shared" si="481"/>
        <v>7.986017833034281</v>
      </c>
      <c r="BL2132">
        <f t="shared" si="481"/>
        <v>7.9859934796851215</v>
      </c>
      <c r="BM2132">
        <f t="shared" si="481"/>
        <v>7.9867621524931742</v>
      </c>
      <c r="BN2132">
        <f t="shared" si="482"/>
        <v>7.748106053039221</v>
      </c>
    </row>
    <row r="2133" spans="32:66" x14ac:dyDescent="0.2">
      <c r="AF2133" s="36"/>
      <c r="AG2133" s="7"/>
      <c r="BA2133">
        <f t="shared" si="475"/>
        <v>1.8987653654222433E-2</v>
      </c>
      <c r="BB2133">
        <f t="shared" si="476"/>
        <v>0.91353546204170422</v>
      </c>
      <c r="BC2133">
        <f t="shared" si="477"/>
        <v>0.90245097412386832</v>
      </c>
      <c r="BD2133">
        <f t="shared" si="478"/>
        <v>0.22388363869577074</v>
      </c>
      <c r="BE2133">
        <f t="shared" si="479"/>
        <v>1.939352469821771</v>
      </c>
      <c r="BF2133">
        <f t="shared" si="480"/>
        <v>1.4581884583442892</v>
      </c>
      <c r="BG2133">
        <f t="shared" si="481"/>
        <v>7.9860170871865446</v>
      </c>
      <c r="BH2133">
        <f t="shared" si="481"/>
        <v>7.9860170871622742</v>
      </c>
      <c r="BI2133">
        <f t="shared" si="481"/>
        <v>7.9860170879304135</v>
      </c>
      <c r="BJ2133">
        <f t="shared" si="481"/>
        <v>7.9860170636195216</v>
      </c>
      <c r="BK2133">
        <f t="shared" si="481"/>
        <v>7.986017833034281</v>
      </c>
      <c r="BL2133">
        <f t="shared" si="481"/>
        <v>7.9859934796851215</v>
      </c>
      <c r="BM2133">
        <f t="shared" si="481"/>
        <v>7.9867621524931742</v>
      </c>
      <c r="BN2133">
        <f t="shared" si="482"/>
        <v>7.748106053039221</v>
      </c>
    </row>
    <row r="2134" spans="32:66" x14ac:dyDescent="0.2">
      <c r="AF2134" s="36"/>
      <c r="AG2134" s="7"/>
      <c r="BA2134">
        <f t="shared" si="475"/>
        <v>1.8987653654222433E-2</v>
      </c>
      <c r="BB2134">
        <f t="shared" si="476"/>
        <v>0.91353546204170422</v>
      </c>
      <c r="BC2134">
        <f t="shared" si="477"/>
        <v>0.90245097412386832</v>
      </c>
      <c r="BD2134">
        <f t="shared" si="478"/>
        <v>0.22388363869577074</v>
      </c>
      <c r="BE2134">
        <f t="shared" si="479"/>
        <v>1.939352469821771</v>
      </c>
      <c r="BF2134">
        <f t="shared" si="480"/>
        <v>1.4581884583442892</v>
      </c>
      <c r="BG2134">
        <f t="shared" si="481"/>
        <v>7.9860170871865446</v>
      </c>
      <c r="BH2134">
        <f t="shared" si="481"/>
        <v>7.9860170871622742</v>
      </c>
      <c r="BI2134">
        <f t="shared" si="481"/>
        <v>7.9860170879304135</v>
      </c>
      <c r="BJ2134">
        <f t="shared" si="481"/>
        <v>7.9860170636195216</v>
      </c>
      <c r="BK2134">
        <f t="shared" si="481"/>
        <v>7.986017833034281</v>
      </c>
      <c r="BL2134">
        <f t="shared" si="481"/>
        <v>7.9859934796851215</v>
      </c>
      <c r="BM2134">
        <f t="shared" si="481"/>
        <v>7.9867621524931742</v>
      </c>
      <c r="BN2134">
        <f t="shared" si="482"/>
        <v>7.748106053039221</v>
      </c>
    </row>
    <row r="2135" spans="32:66" x14ac:dyDescent="0.2">
      <c r="AF2135" s="36"/>
      <c r="AG2135" s="7"/>
      <c r="BA2135">
        <f t="shared" si="475"/>
        <v>1.8987653654222433E-2</v>
      </c>
      <c r="BB2135">
        <f t="shared" si="476"/>
        <v>0.91353546204170422</v>
      </c>
      <c r="BC2135">
        <f t="shared" si="477"/>
        <v>0.90245097412386832</v>
      </c>
      <c r="BD2135">
        <f t="shared" si="478"/>
        <v>0.22388363869577074</v>
      </c>
      <c r="BE2135">
        <f t="shared" si="479"/>
        <v>1.939352469821771</v>
      </c>
      <c r="BF2135">
        <f t="shared" si="480"/>
        <v>1.4581884583442892</v>
      </c>
      <c r="BG2135">
        <f t="shared" si="481"/>
        <v>7.9860170871865446</v>
      </c>
      <c r="BH2135">
        <f t="shared" si="481"/>
        <v>7.9860170871622742</v>
      </c>
      <c r="BI2135">
        <f t="shared" si="481"/>
        <v>7.9860170879304135</v>
      </c>
      <c r="BJ2135">
        <f t="shared" si="481"/>
        <v>7.9860170636195216</v>
      </c>
      <c r="BK2135">
        <f t="shared" si="481"/>
        <v>7.986017833034281</v>
      </c>
      <c r="BL2135">
        <f t="shared" si="481"/>
        <v>7.9859934796851215</v>
      </c>
      <c r="BM2135">
        <f t="shared" si="481"/>
        <v>7.9867621524931742</v>
      </c>
      <c r="BN2135">
        <f t="shared" si="482"/>
        <v>7.748106053039221</v>
      </c>
    </row>
    <row r="2136" spans="32:66" x14ac:dyDescent="0.2">
      <c r="AF2136" s="36"/>
      <c r="AG2136" s="7"/>
      <c r="BA2136">
        <f t="shared" si="475"/>
        <v>1.8987653654222433E-2</v>
      </c>
      <c r="BB2136">
        <f t="shared" si="476"/>
        <v>0.91353546204170422</v>
      </c>
      <c r="BC2136">
        <f t="shared" si="477"/>
        <v>0.90245097412386832</v>
      </c>
      <c r="BD2136">
        <f t="shared" si="478"/>
        <v>0.22388363869577074</v>
      </c>
      <c r="BE2136">
        <f t="shared" si="479"/>
        <v>1.939352469821771</v>
      </c>
      <c r="BF2136">
        <f t="shared" si="480"/>
        <v>1.4581884583442892</v>
      </c>
      <c r="BG2136">
        <f t="shared" si="481"/>
        <v>7.9860170871865446</v>
      </c>
      <c r="BH2136">
        <f t="shared" si="481"/>
        <v>7.9860170871622742</v>
      </c>
      <c r="BI2136">
        <f t="shared" si="481"/>
        <v>7.9860170879304135</v>
      </c>
      <c r="BJ2136">
        <f t="shared" si="481"/>
        <v>7.9860170636195216</v>
      </c>
      <c r="BK2136">
        <f t="shared" si="481"/>
        <v>7.986017833034281</v>
      </c>
      <c r="BL2136">
        <f t="shared" si="481"/>
        <v>7.9859934796851215</v>
      </c>
      <c r="BM2136">
        <f t="shared" si="481"/>
        <v>7.9867621524931742</v>
      </c>
      <c r="BN2136">
        <f t="shared" si="482"/>
        <v>7.748106053039221</v>
      </c>
    </row>
    <row r="2137" spans="32:66" x14ac:dyDescent="0.2">
      <c r="AF2137" s="36"/>
      <c r="AG2137" s="7"/>
      <c r="BA2137">
        <f t="shared" si="475"/>
        <v>1.8987653654222433E-2</v>
      </c>
      <c r="BB2137">
        <f t="shared" si="476"/>
        <v>0.91353546204170422</v>
      </c>
      <c r="BC2137">
        <f t="shared" si="477"/>
        <v>0.90245097412386832</v>
      </c>
      <c r="BD2137">
        <f t="shared" si="478"/>
        <v>0.22388363869577074</v>
      </c>
      <c r="BE2137">
        <f t="shared" si="479"/>
        <v>1.939352469821771</v>
      </c>
      <c r="BF2137">
        <f t="shared" si="480"/>
        <v>1.4581884583442892</v>
      </c>
      <c r="BG2137">
        <f t="shared" si="481"/>
        <v>7.9860170871865446</v>
      </c>
      <c r="BH2137">
        <f t="shared" si="481"/>
        <v>7.9860170871622742</v>
      </c>
      <c r="BI2137">
        <f t="shared" si="481"/>
        <v>7.9860170879304135</v>
      </c>
      <c r="BJ2137">
        <f t="shared" si="481"/>
        <v>7.9860170636195216</v>
      </c>
      <c r="BK2137">
        <f t="shared" si="481"/>
        <v>7.986017833034281</v>
      </c>
      <c r="BL2137">
        <f t="shared" si="481"/>
        <v>7.9859934796851215</v>
      </c>
      <c r="BM2137">
        <f t="shared" si="481"/>
        <v>7.9867621524931742</v>
      </c>
      <c r="BN2137">
        <f t="shared" si="482"/>
        <v>7.748106053039221</v>
      </c>
    </row>
    <row r="2138" spans="32:66" x14ac:dyDescent="0.2">
      <c r="AF2138" s="36"/>
      <c r="AG2138" s="7"/>
      <c r="BA2138">
        <f t="shared" si="475"/>
        <v>1.8987653654222433E-2</v>
      </c>
      <c r="BB2138">
        <f t="shared" si="476"/>
        <v>0.91353546204170422</v>
      </c>
      <c r="BC2138">
        <f t="shared" si="477"/>
        <v>0.90245097412386832</v>
      </c>
      <c r="BD2138">
        <f t="shared" si="478"/>
        <v>0.22388363869577074</v>
      </c>
      <c r="BE2138">
        <f t="shared" si="479"/>
        <v>1.939352469821771</v>
      </c>
      <c r="BF2138">
        <f t="shared" si="480"/>
        <v>1.4581884583442892</v>
      </c>
      <c r="BG2138">
        <f t="shared" si="481"/>
        <v>7.9860170871865446</v>
      </c>
      <c r="BH2138">
        <f t="shared" si="481"/>
        <v>7.9860170871622742</v>
      </c>
      <c r="BI2138">
        <f t="shared" si="481"/>
        <v>7.9860170879304135</v>
      </c>
      <c r="BJ2138">
        <f t="shared" si="481"/>
        <v>7.9860170636195216</v>
      </c>
      <c r="BK2138">
        <f t="shared" si="481"/>
        <v>7.986017833034281</v>
      </c>
      <c r="BL2138">
        <f t="shared" si="481"/>
        <v>7.9859934796851215</v>
      </c>
      <c r="BM2138">
        <f t="shared" si="481"/>
        <v>7.9867621524931742</v>
      </c>
      <c r="BN2138">
        <f t="shared" si="482"/>
        <v>7.748106053039221</v>
      </c>
    </row>
    <row r="2139" spans="32:66" x14ac:dyDescent="0.2">
      <c r="AF2139" s="36"/>
      <c r="AG2139" s="7"/>
      <c r="BA2139">
        <f t="shared" si="475"/>
        <v>1.8987653654222433E-2</v>
      </c>
      <c r="BB2139">
        <f t="shared" si="476"/>
        <v>0.91353546204170422</v>
      </c>
      <c r="BC2139">
        <f t="shared" si="477"/>
        <v>0.90245097412386832</v>
      </c>
      <c r="BD2139">
        <f t="shared" si="478"/>
        <v>0.22388363869577074</v>
      </c>
      <c r="BE2139">
        <f t="shared" si="479"/>
        <v>1.939352469821771</v>
      </c>
      <c r="BF2139">
        <f t="shared" si="480"/>
        <v>1.4581884583442892</v>
      </c>
      <c r="BG2139">
        <f t="shared" ref="BG2139:BM2154" si="483">$BN2139+$BB$7*SIN(BH2139)</f>
        <v>7.9860170871865446</v>
      </c>
      <c r="BH2139">
        <f t="shared" si="483"/>
        <v>7.9860170871622742</v>
      </c>
      <c r="BI2139">
        <f t="shared" si="483"/>
        <v>7.9860170879304135</v>
      </c>
      <c r="BJ2139">
        <f t="shared" si="483"/>
        <v>7.9860170636195216</v>
      </c>
      <c r="BK2139">
        <f t="shared" si="483"/>
        <v>7.986017833034281</v>
      </c>
      <c r="BL2139">
        <f t="shared" si="483"/>
        <v>7.9859934796851215</v>
      </c>
      <c r="BM2139">
        <f t="shared" si="483"/>
        <v>7.9867621524931742</v>
      </c>
      <c r="BN2139">
        <f t="shared" si="482"/>
        <v>7.748106053039221</v>
      </c>
    </row>
    <row r="2140" spans="32:66" x14ac:dyDescent="0.2">
      <c r="AF2140" s="36"/>
      <c r="AG2140" s="7"/>
      <c r="BA2140">
        <f t="shared" si="475"/>
        <v>1.8987653654222433E-2</v>
      </c>
      <c r="BB2140">
        <f t="shared" si="476"/>
        <v>0.91353546204170422</v>
      </c>
      <c r="BC2140">
        <f t="shared" si="477"/>
        <v>0.90245097412386832</v>
      </c>
      <c r="BD2140">
        <f t="shared" si="478"/>
        <v>0.22388363869577074</v>
      </c>
      <c r="BE2140">
        <f t="shared" si="479"/>
        <v>1.939352469821771</v>
      </c>
      <c r="BF2140">
        <f t="shared" si="480"/>
        <v>1.4581884583442892</v>
      </c>
      <c r="BG2140">
        <f t="shared" si="483"/>
        <v>7.9860170871865446</v>
      </c>
      <c r="BH2140">
        <f t="shared" si="483"/>
        <v>7.9860170871622742</v>
      </c>
      <c r="BI2140">
        <f t="shared" si="483"/>
        <v>7.9860170879304135</v>
      </c>
      <c r="BJ2140">
        <f t="shared" si="483"/>
        <v>7.9860170636195216</v>
      </c>
      <c r="BK2140">
        <f t="shared" si="483"/>
        <v>7.986017833034281</v>
      </c>
      <c r="BL2140">
        <f t="shared" si="483"/>
        <v>7.9859934796851215</v>
      </c>
      <c r="BM2140">
        <f t="shared" si="483"/>
        <v>7.9867621524931742</v>
      </c>
      <c r="BN2140">
        <f t="shared" si="482"/>
        <v>7.748106053039221</v>
      </c>
    </row>
    <row r="2141" spans="32:66" x14ac:dyDescent="0.2">
      <c r="AF2141" s="36"/>
      <c r="AG2141" s="7"/>
      <c r="BA2141">
        <f t="shared" si="475"/>
        <v>1.8987653654222433E-2</v>
      </c>
      <c r="BB2141">
        <f t="shared" si="476"/>
        <v>0.91353546204170422</v>
      </c>
      <c r="BC2141">
        <f t="shared" si="477"/>
        <v>0.90245097412386832</v>
      </c>
      <c r="BD2141">
        <f t="shared" si="478"/>
        <v>0.22388363869577074</v>
      </c>
      <c r="BE2141">
        <f t="shared" si="479"/>
        <v>1.939352469821771</v>
      </c>
      <c r="BF2141">
        <f t="shared" si="480"/>
        <v>1.4581884583442892</v>
      </c>
      <c r="BG2141">
        <f t="shared" si="483"/>
        <v>7.9860170871865446</v>
      </c>
      <c r="BH2141">
        <f t="shared" si="483"/>
        <v>7.9860170871622742</v>
      </c>
      <c r="BI2141">
        <f t="shared" si="483"/>
        <v>7.9860170879304135</v>
      </c>
      <c r="BJ2141">
        <f t="shared" si="483"/>
        <v>7.9860170636195216</v>
      </c>
      <c r="BK2141">
        <f t="shared" si="483"/>
        <v>7.986017833034281</v>
      </c>
      <c r="BL2141">
        <f t="shared" si="483"/>
        <v>7.9859934796851215</v>
      </c>
      <c r="BM2141">
        <f t="shared" si="483"/>
        <v>7.9867621524931742</v>
      </c>
      <c r="BN2141">
        <f t="shared" si="482"/>
        <v>7.748106053039221</v>
      </c>
    </row>
    <row r="2142" spans="32:66" x14ac:dyDescent="0.2">
      <c r="AF2142" s="36"/>
      <c r="AG2142" s="7"/>
      <c r="BA2142">
        <f t="shared" si="475"/>
        <v>1.8987653654222433E-2</v>
      </c>
      <c r="BB2142">
        <f t="shared" si="476"/>
        <v>0.91353546204170422</v>
      </c>
      <c r="BC2142">
        <f t="shared" si="477"/>
        <v>0.90245097412386832</v>
      </c>
      <c r="BD2142">
        <f t="shared" si="478"/>
        <v>0.22388363869577074</v>
      </c>
      <c r="BE2142">
        <f t="shared" si="479"/>
        <v>1.939352469821771</v>
      </c>
      <c r="BF2142">
        <f t="shared" si="480"/>
        <v>1.4581884583442892</v>
      </c>
      <c r="BG2142">
        <f t="shared" si="483"/>
        <v>7.9860170871865446</v>
      </c>
      <c r="BH2142">
        <f t="shared" si="483"/>
        <v>7.9860170871622742</v>
      </c>
      <c r="BI2142">
        <f t="shared" si="483"/>
        <v>7.9860170879304135</v>
      </c>
      <c r="BJ2142">
        <f t="shared" si="483"/>
        <v>7.9860170636195216</v>
      </c>
      <c r="BK2142">
        <f t="shared" si="483"/>
        <v>7.986017833034281</v>
      </c>
      <c r="BL2142">
        <f t="shared" si="483"/>
        <v>7.9859934796851215</v>
      </c>
      <c r="BM2142">
        <f t="shared" si="483"/>
        <v>7.9867621524931742</v>
      </c>
      <c r="BN2142">
        <f t="shared" si="482"/>
        <v>7.748106053039221</v>
      </c>
    </row>
    <row r="2143" spans="32:66" x14ac:dyDescent="0.2">
      <c r="AF2143" s="36"/>
      <c r="AG2143" s="7"/>
      <c r="BA2143">
        <f t="shared" si="475"/>
        <v>1.8987653654222433E-2</v>
      </c>
      <c r="BB2143">
        <f t="shared" si="476"/>
        <v>0.91353546204170422</v>
      </c>
      <c r="BC2143">
        <f t="shared" si="477"/>
        <v>0.90245097412386832</v>
      </c>
      <c r="BD2143">
        <f t="shared" si="478"/>
        <v>0.22388363869577074</v>
      </c>
      <c r="BE2143">
        <f t="shared" si="479"/>
        <v>1.939352469821771</v>
      </c>
      <c r="BF2143">
        <f t="shared" si="480"/>
        <v>1.4581884583442892</v>
      </c>
      <c r="BG2143">
        <f t="shared" si="483"/>
        <v>7.9860170871865446</v>
      </c>
      <c r="BH2143">
        <f t="shared" si="483"/>
        <v>7.9860170871622742</v>
      </c>
      <c r="BI2143">
        <f t="shared" si="483"/>
        <v>7.9860170879304135</v>
      </c>
      <c r="BJ2143">
        <f t="shared" si="483"/>
        <v>7.9860170636195216</v>
      </c>
      <c r="BK2143">
        <f t="shared" si="483"/>
        <v>7.986017833034281</v>
      </c>
      <c r="BL2143">
        <f t="shared" si="483"/>
        <v>7.9859934796851215</v>
      </c>
      <c r="BM2143">
        <f t="shared" si="483"/>
        <v>7.9867621524931742</v>
      </c>
      <c r="BN2143">
        <f t="shared" si="482"/>
        <v>7.748106053039221</v>
      </c>
    </row>
    <row r="2144" spans="32:66" x14ac:dyDescent="0.2">
      <c r="AF2144" s="36"/>
      <c r="AG2144" s="7"/>
      <c r="BA2144">
        <f t="shared" si="475"/>
        <v>1.8987653654222433E-2</v>
      </c>
      <c r="BB2144">
        <f t="shared" si="476"/>
        <v>0.91353546204170422</v>
      </c>
      <c r="BC2144">
        <f t="shared" si="477"/>
        <v>0.90245097412386832</v>
      </c>
      <c r="BD2144">
        <f t="shared" si="478"/>
        <v>0.22388363869577074</v>
      </c>
      <c r="BE2144">
        <f t="shared" si="479"/>
        <v>1.939352469821771</v>
      </c>
      <c r="BF2144">
        <f t="shared" si="480"/>
        <v>1.4581884583442892</v>
      </c>
      <c r="BG2144">
        <f t="shared" si="483"/>
        <v>7.9860170871865446</v>
      </c>
      <c r="BH2144">
        <f t="shared" si="483"/>
        <v>7.9860170871622742</v>
      </c>
      <c r="BI2144">
        <f t="shared" si="483"/>
        <v>7.9860170879304135</v>
      </c>
      <c r="BJ2144">
        <f t="shared" si="483"/>
        <v>7.9860170636195216</v>
      </c>
      <c r="BK2144">
        <f t="shared" si="483"/>
        <v>7.986017833034281</v>
      </c>
      <c r="BL2144">
        <f t="shared" si="483"/>
        <v>7.9859934796851215</v>
      </c>
      <c r="BM2144">
        <f t="shared" si="483"/>
        <v>7.9867621524931742</v>
      </c>
      <c r="BN2144">
        <f t="shared" si="482"/>
        <v>7.748106053039221</v>
      </c>
    </row>
    <row r="2145" spans="32:66" x14ac:dyDescent="0.2">
      <c r="AF2145" s="36"/>
      <c r="AG2145" s="7"/>
      <c r="BA2145">
        <f t="shared" si="475"/>
        <v>1.8987653654222433E-2</v>
      </c>
      <c r="BB2145">
        <f t="shared" si="476"/>
        <v>0.91353546204170422</v>
      </c>
      <c r="BC2145">
        <f t="shared" si="477"/>
        <v>0.90245097412386832</v>
      </c>
      <c r="BD2145">
        <f t="shared" si="478"/>
        <v>0.22388363869577074</v>
      </c>
      <c r="BE2145">
        <f t="shared" si="479"/>
        <v>1.939352469821771</v>
      </c>
      <c r="BF2145">
        <f t="shared" si="480"/>
        <v>1.4581884583442892</v>
      </c>
      <c r="BG2145">
        <f t="shared" si="483"/>
        <v>7.9860170871865446</v>
      </c>
      <c r="BH2145">
        <f t="shared" si="483"/>
        <v>7.9860170871622742</v>
      </c>
      <c r="BI2145">
        <f t="shared" si="483"/>
        <v>7.9860170879304135</v>
      </c>
      <c r="BJ2145">
        <f t="shared" si="483"/>
        <v>7.9860170636195216</v>
      </c>
      <c r="BK2145">
        <f t="shared" si="483"/>
        <v>7.986017833034281</v>
      </c>
      <c r="BL2145">
        <f t="shared" si="483"/>
        <v>7.9859934796851215</v>
      </c>
      <c r="BM2145">
        <f t="shared" si="483"/>
        <v>7.9867621524931742</v>
      </c>
      <c r="BN2145">
        <f t="shared" si="482"/>
        <v>7.748106053039221</v>
      </c>
    </row>
    <row r="2146" spans="32:66" x14ac:dyDescent="0.2">
      <c r="AF2146" s="36"/>
      <c r="AG2146" s="7"/>
      <c r="BA2146">
        <f t="shared" si="475"/>
        <v>1.8987653654222433E-2</v>
      </c>
      <c r="BB2146">
        <f t="shared" si="476"/>
        <v>0.91353546204170422</v>
      </c>
      <c r="BC2146">
        <f t="shared" si="477"/>
        <v>0.90245097412386832</v>
      </c>
      <c r="BD2146">
        <f t="shared" si="478"/>
        <v>0.22388363869577074</v>
      </c>
      <c r="BE2146">
        <f t="shared" si="479"/>
        <v>1.939352469821771</v>
      </c>
      <c r="BF2146">
        <f t="shared" si="480"/>
        <v>1.4581884583442892</v>
      </c>
      <c r="BG2146">
        <f t="shared" si="483"/>
        <v>7.9860170871865446</v>
      </c>
      <c r="BH2146">
        <f t="shared" si="483"/>
        <v>7.9860170871622742</v>
      </c>
      <c r="BI2146">
        <f t="shared" si="483"/>
        <v>7.9860170879304135</v>
      </c>
      <c r="BJ2146">
        <f t="shared" si="483"/>
        <v>7.9860170636195216</v>
      </c>
      <c r="BK2146">
        <f t="shared" si="483"/>
        <v>7.986017833034281</v>
      </c>
      <c r="BL2146">
        <f t="shared" si="483"/>
        <v>7.9859934796851215</v>
      </c>
      <c r="BM2146">
        <f t="shared" si="483"/>
        <v>7.9867621524931742</v>
      </c>
      <c r="BN2146">
        <f t="shared" si="482"/>
        <v>7.748106053039221</v>
      </c>
    </row>
    <row r="2147" spans="32:66" x14ac:dyDescent="0.2">
      <c r="AF2147" s="36"/>
      <c r="AG2147" s="7"/>
      <c r="BA2147">
        <f t="shared" si="475"/>
        <v>1.8987653654222433E-2</v>
      </c>
      <c r="BB2147">
        <f t="shared" si="476"/>
        <v>0.91353546204170422</v>
      </c>
      <c r="BC2147">
        <f t="shared" si="477"/>
        <v>0.90245097412386832</v>
      </c>
      <c r="BD2147">
        <f t="shared" si="478"/>
        <v>0.22388363869577074</v>
      </c>
      <c r="BE2147">
        <f t="shared" si="479"/>
        <v>1.939352469821771</v>
      </c>
      <c r="BF2147">
        <f t="shared" si="480"/>
        <v>1.4581884583442892</v>
      </c>
      <c r="BG2147">
        <f t="shared" si="483"/>
        <v>7.9860170871865446</v>
      </c>
      <c r="BH2147">
        <f t="shared" si="483"/>
        <v>7.9860170871622742</v>
      </c>
      <c r="BI2147">
        <f t="shared" si="483"/>
        <v>7.9860170879304135</v>
      </c>
      <c r="BJ2147">
        <f t="shared" si="483"/>
        <v>7.9860170636195216</v>
      </c>
      <c r="BK2147">
        <f t="shared" si="483"/>
        <v>7.986017833034281</v>
      </c>
      <c r="BL2147">
        <f t="shared" si="483"/>
        <v>7.9859934796851215</v>
      </c>
      <c r="BM2147">
        <f t="shared" si="483"/>
        <v>7.9867621524931742</v>
      </c>
      <c r="BN2147">
        <f t="shared" si="482"/>
        <v>7.748106053039221</v>
      </c>
    </row>
    <row r="2148" spans="32:66" x14ac:dyDescent="0.2">
      <c r="AF2148" s="36"/>
      <c r="AG2148" s="7"/>
      <c r="BA2148">
        <f t="shared" si="475"/>
        <v>1.8987653654222433E-2</v>
      </c>
      <c r="BB2148">
        <f t="shared" si="476"/>
        <v>0.91353546204170422</v>
      </c>
      <c r="BC2148">
        <f t="shared" si="477"/>
        <v>0.90245097412386832</v>
      </c>
      <c r="BD2148">
        <f t="shared" si="478"/>
        <v>0.22388363869577074</v>
      </c>
      <c r="BE2148">
        <f t="shared" si="479"/>
        <v>1.939352469821771</v>
      </c>
      <c r="BF2148">
        <f t="shared" si="480"/>
        <v>1.4581884583442892</v>
      </c>
      <c r="BG2148">
        <f t="shared" si="483"/>
        <v>7.9860170871865446</v>
      </c>
      <c r="BH2148">
        <f t="shared" si="483"/>
        <v>7.9860170871622742</v>
      </c>
      <c r="BI2148">
        <f t="shared" si="483"/>
        <v>7.9860170879304135</v>
      </c>
      <c r="BJ2148">
        <f t="shared" si="483"/>
        <v>7.9860170636195216</v>
      </c>
      <c r="BK2148">
        <f t="shared" si="483"/>
        <v>7.986017833034281</v>
      </c>
      <c r="BL2148">
        <f t="shared" si="483"/>
        <v>7.9859934796851215</v>
      </c>
      <c r="BM2148">
        <f t="shared" si="483"/>
        <v>7.9867621524931742</v>
      </c>
      <c r="BN2148">
        <f t="shared" si="482"/>
        <v>7.748106053039221</v>
      </c>
    </row>
    <row r="2149" spans="32:66" x14ac:dyDescent="0.2">
      <c r="AF2149" s="36"/>
      <c r="AG2149" s="7"/>
      <c r="BA2149">
        <f t="shared" si="475"/>
        <v>1.8987653654222433E-2</v>
      </c>
      <c r="BB2149">
        <f t="shared" si="476"/>
        <v>0.91353546204170422</v>
      </c>
      <c r="BC2149">
        <f t="shared" si="477"/>
        <v>0.90245097412386832</v>
      </c>
      <c r="BD2149">
        <f t="shared" si="478"/>
        <v>0.22388363869577074</v>
      </c>
      <c r="BE2149">
        <f t="shared" si="479"/>
        <v>1.939352469821771</v>
      </c>
      <c r="BF2149">
        <f t="shared" si="480"/>
        <v>1.4581884583442892</v>
      </c>
      <c r="BG2149">
        <f t="shared" si="483"/>
        <v>7.9860170871865446</v>
      </c>
      <c r="BH2149">
        <f t="shared" si="483"/>
        <v>7.9860170871622742</v>
      </c>
      <c r="BI2149">
        <f t="shared" si="483"/>
        <v>7.9860170879304135</v>
      </c>
      <c r="BJ2149">
        <f t="shared" si="483"/>
        <v>7.9860170636195216</v>
      </c>
      <c r="BK2149">
        <f t="shared" si="483"/>
        <v>7.986017833034281</v>
      </c>
      <c r="BL2149">
        <f t="shared" si="483"/>
        <v>7.9859934796851215</v>
      </c>
      <c r="BM2149">
        <f t="shared" si="483"/>
        <v>7.9867621524931742</v>
      </c>
      <c r="BN2149">
        <f t="shared" si="482"/>
        <v>7.748106053039221</v>
      </c>
    </row>
    <row r="2150" spans="32:66" x14ac:dyDescent="0.2">
      <c r="AF2150" s="36"/>
      <c r="AG2150" s="7"/>
      <c r="BA2150">
        <f t="shared" si="475"/>
        <v>1.8987653654222433E-2</v>
      </c>
      <c r="BB2150">
        <f t="shared" si="476"/>
        <v>0.91353546204170422</v>
      </c>
      <c r="BC2150">
        <f t="shared" si="477"/>
        <v>0.90245097412386832</v>
      </c>
      <c r="BD2150">
        <f t="shared" si="478"/>
        <v>0.22388363869577074</v>
      </c>
      <c r="BE2150">
        <f t="shared" si="479"/>
        <v>1.939352469821771</v>
      </c>
      <c r="BF2150">
        <f t="shared" si="480"/>
        <v>1.4581884583442892</v>
      </c>
      <c r="BG2150">
        <f t="shared" si="483"/>
        <v>7.9860170871865446</v>
      </c>
      <c r="BH2150">
        <f t="shared" si="483"/>
        <v>7.9860170871622742</v>
      </c>
      <c r="BI2150">
        <f t="shared" si="483"/>
        <v>7.9860170879304135</v>
      </c>
      <c r="BJ2150">
        <f t="shared" si="483"/>
        <v>7.9860170636195216</v>
      </c>
      <c r="BK2150">
        <f t="shared" si="483"/>
        <v>7.986017833034281</v>
      </c>
      <c r="BL2150">
        <f t="shared" si="483"/>
        <v>7.9859934796851215</v>
      </c>
      <c r="BM2150">
        <f t="shared" si="483"/>
        <v>7.9867621524931742</v>
      </c>
      <c r="BN2150">
        <f t="shared" si="482"/>
        <v>7.748106053039221</v>
      </c>
    </row>
    <row r="2151" spans="32:66" x14ac:dyDescent="0.2">
      <c r="AF2151" s="36"/>
      <c r="AG2151" s="7"/>
      <c r="BA2151">
        <f t="shared" si="475"/>
        <v>1.8987653654222433E-2</v>
      </c>
      <c r="BB2151">
        <f t="shared" si="476"/>
        <v>0.91353546204170422</v>
      </c>
      <c r="BC2151">
        <f t="shared" si="477"/>
        <v>0.90245097412386832</v>
      </c>
      <c r="BD2151">
        <f t="shared" si="478"/>
        <v>0.22388363869577074</v>
      </c>
      <c r="BE2151">
        <f t="shared" si="479"/>
        <v>1.939352469821771</v>
      </c>
      <c r="BF2151">
        <f t="shared" si="480"/>
        <v>1.4581884583442892</v>
      </c>
      <c r="BG2151">
        <f t="shared" si="483"/>
        <v>7.9860170871865446</v>
      </c>
      <c r="BH2151">
        <f t="shared" si="483"/>
        <v>7.9860170871622742</v>
      </c>
      <c r="BI2151">
        <f t="shared" si="483"/>
        <v>7.9860170879304135</v>
      </c>
      <c r="BJ2151">
        <f t="shared" si="483"/>
        <v>7.9860170636195216</v>
      </c>
      <c r="BK2151">
        <f t="shared" si="483"/>
        <v>7.986017833034281</v>
      </c>
      <c r="BL2151">
        <f t="shared" si="483"/>
        <v>7.9859934796851215</v>
      </c>
      <c r="BM2151">
        <f t="shared" si="483"/>
        <v>7.9867621524931742</v>
      </c>
      <c r="BN2151">
        <f t="shared" si="482"/>
        <v>7.748106053039221</v>
      </c>
    </row>
    <row r="2152" spans="32:66" x14ac:dyDescent="0.2">
      <c r="AF2152" s="36"/>
      <c r="AG2152" s="7"/>
      <c r="BA2152">
        <f t="shared" si="475"/>
        <v>1.8987653654222433E-2</v>
      </c>
      <c r="BB2152">
        <f t="shared" si="476"/>
        <v>0.91353546204170422</v>
      </c>
      <c r="BC2152">
        <f t="shared" si="477"/>
        <v>0.90245097412386832</v>
      </c>
      <c r="BD2152">
        <f t="shared" si="478"/>
        <v>0.22388363869577074</v>
      </c>
      <c r="BE2152">
        <f t="shared" si="479"/>
        <v>1.939352469821771</v>
      </c>
      <c r="BF2152">
        <f t="shared" si="480"/>
        <v>1.4581884583442892</v>
      </c>
      <c r="BG2152">
        <f t="shared" si="483"/>
        <v>7.9860170871865446</v>
      </c>
      <c r="BH2152">
        <f t="shared" si="483"/>
        <v>7.9860170871622742</v>
      </c>
      <c r="BI2152">
        <f t="shared" si="483"/>
        <v>7.9860170879304135</v>
      </c>
      <c r="BJ2152">
        <f t="shared" si="483"/>
        <v>7.9860170636195216</v>
      </c>
      <c r="BK2152">
        <f t="shared" si="483"/>
        <v>7.986017833034281</v>
      </c>
      <c r="BL2152">
        <f t="shared" si="483"/>
        <v>7.9859934796851215</v>
      </c>
      <c r="BM2152">
        <f t="shared" si="483"/>
        <v>7.9867621524931742</v>
      </c>
      <c r="BN2152">
        <f t="shared" si="482"/>
        <v>7.748106053039221</v>
      </c>
    </row>
    <row r="2153" spans="32:66" x14ac:dyDescent="0.2">
      <c r="AF2153" s="36"/>
      <c r="AG2153" s="7"/>
      <c r="BA2153">
        <f t="shared" si="475"/>
        <v>1.8987653654222433E-2</v>
      </c>
      <c r="BB2153">
        <f t="shared" si="476"/>
        <v>0.91353546204170422</v>
      </c>
      <c r="BC2153">
        <f t="shared" si="477"/>
        <v>0.90245097412386832</v>
      </c>
      <c r="BD2153">
        <f t="shared" si="478"/>
        <v>0.22388363869577074</v>
      </c>
      <c r="BE2153">
        <f t="shared" si="479"/>
        <v>1.939352469821771</v>
      </c>
      <c r="BF2153">
        <f t="shared" si="480"/>
        <v>1.4581884583442892</v>
      </c>
      <c r="BG2153">
        <f t="shared" si="483"/>
        <v>7.9860170871865446</v>
      </c>
      <c r="BH2153">
        <f t="shared" si="483"/>
        <v>7.9860170871622742</v>
      </c>
      <c r="BI2153">
        <f t="shared" si="483"/>
        <v>7.9860170879304135</v>
      </c>
      <c r="BJ2153">
        <f t="shared" si="483"/>
        <v>7.9860170636195216</v>
      </c>
      <c r="BK2153">
        <f t="shared" si="483"/>
        <v>7.986017833034281</v>
      </c>
      <c r="BL2153">
        <f t="shared" si="483"/>
        <v>7.9859934796851215</v>
      </c>
      <c r="BM2153">
        <f t="shared" si="483"/>
        <v>7.9867621524931742</v>
      </c>
      <c r="BN2153">
        <f t="shared" si="482"/>
        <v>7.748106053039221</v>
      </c>
    </row>
    <row r="2154" spans="32:66" x14ac:dyDescent="0.2">
      <c r="AF2154" s="36"/>
      <c r="AG2154" s="7"/>
      <c r="BA2154">
        <f t="shared" si="475"/>
        <v>1.8987653654222433E-2</v>
      </c>
      <c r="BB2154">
        <f t="shared" si="476"/>
        <v>0.91353546204170422</v>
      </c>
      <c r="BC2154">
        <f t="shared" si="477"/>
        <v>0.90245097412386832</v>
      </c>
      <c r="BD2154">
        <f t="shared" si="478"/>
        <v>0.22388363869577074</v>
      </c>
      <c r="BE2154">
        <f t="shared" si="479"/>
        <v>1.939352469821771</v>
      </c>
      <c r="BF2154">
        <f t="shared" si="480"/>
        <v>1.4581884583442892</v>
      </c>
      <c r="BG2154">
        <f t="shared" si="483"/>
        <v>7.9860170871865446</v>
      </c>
      <c r="BH2154">
        <f t="shared" si="483"/>
        <v>7.9860170871622742</v>
      </c>
      <c r="BI2154">
        <f t="shared" si="483"/>
        <v>7.9860170879304135</v>
      </c>
      <c r="BJ2154">
        <f t="shared" si="483"/>
        <v>7.9860170636195216</v>
      </c>
      <c r="BK2154">
        <f t="shared" si="483"/>
        <v>7.986017833034281</v>
      </c>
      <c r="BL2154">
        <f t="shared" si="483"/>
        <v>7.9859934796851215</v>
      </c>
      <c r="BM2154">
        <f t="shared" si="483"/>
        <v>7.9867621524931742</v>
      </c>
      <c r="BN2154">
        <f t="shared" si="482"/>
        <v>7.748106053039221</v>
      </c>
    </row>
    <row r="2155" spans="32:66" x14ac:dyDescent="0.2">
      <c r="AF2155" s="36"/>
      <c r="AG2155" s="7"/>
      <c r="BA2155">
        <f t="shared" si="475"/>
        <v>1.8987653654222433E-2</v>
      </c>
      <c r="BB2155">
        <f t="shared" si="476"/>
        <v>0.91353546204170422</v>
      </c>
      <c r="BC2155">
        <f t="shared" si="477"/>
        <v>0.90245097412386832</v>
      </c>
      <c r="BD2155">
        <f t="shared" si="478"/>
        <v>0.22388363869577074</v>
      </c>
      <c r="BE2155">
        <f t="shared" si="479"/>
        <v>1.939352469821771</v>
      </c>
      <c r="BF2155">
        <f t="shared" si="480"/>
        <v>1.4581884583442892</v>
      </c>
      <c r="BG2155">
        <f t="shared" ref="BG2155:BM2170" si="484">$BN2155+$BB$7*SIN(BH2155)</f>
        <v>7.9860170871865446</v>
      </c>
      <c r="BH2155">
        <f t="shared" si="484"/>
        <v>7.9860170871622742</v>
      </c>
      <c r="BI2155">
        <f t="shared" si="484"/>
        <v>7.9860170879304135</v>
      </c>
      <c r="BJ2155">
        <f t="shared" si="484"/>
        <v>7.9860170636195216</v>
      </c>
      <c r="BK2155">
        <f t="shared" si="484"/>
        <v>7.986017833034281</v>
      </c>
      <c r="BL2155">
        <f t="shared" si="484"/>
        <v>7.9859934796851215</v>
      </c>
      <c r="BM2155">
        <f t="shared" si="484"/>
        <v>7.9867621524931742</v>
      </c>
      <c r="BN2155">
        <f t="shared" si="482"/>
        <v>7.748106053039221</v>
      </c>
    </row>
    <row r="2156" spans="32:66" x14ac:dyDescent="0.2">
      <c r="AF2156" s="36"/>
      <c r="AG2156" s="7"/>
      <c r="BA2156">
        <f t="shared" si="475"/>
        <v>1.8987653654222433E-2</v>
      </c>
      <c r="BB2156">
        <f t="shared" si="476"/>
        <v>0.91353546204170422</v>
      </c>
      <c r="BC2156">
        <f t="shared" si="477"/>
        <v>0.90245097412386832</v>
      </c>
      <c r="BD2156">
        <f t="shared" si="478"/>
        <v>0.22388363869577074</v>
      </c>
      <c r="BE2156">
        <f t="shared" si="479"/>
        <v>1.939352469821771</v>
      </c>
      <c r="BF2156">
        <f t="shared" si="480"/>
        <v>1.4581884583442892</v>
      </c>
      <c r="BG2156">
        <f t="shared" si="484"/>
        <v>7.9860170871865446</v>
      </c>
      <c r="BH2156">
        <f t="shared" si="484"/>
        <v>7.9860170871622742</v>
      </c>
      <c r="BI2156">
        <f t="shared" si="484"/>
        <v>7.9860170879304135</v>
      </c>
      <c r="BJ2156">
        <f t="shared" si="484"/>
        <v>7.9860170636195216</v>
      </c>
      <c r="BK2156">
        <f t="shared" si="484"/>
        <v>7.986017833034281</v>
      </c>
      <c r="BL2156">
        <f t="shared" si="484"/>
        <v>7.9859934796851215</v>
      </c>
      <c r="BM2156">
        <f t="shared" si="484"/>
        <v>7.9867621524931742</v>
      </c>
      <c r="BN2156">
        <f t="shared" si="482"/>
        <v>7.748106053039221</v>
      </c>
    </row>
    <row r="2157" spans="32:66" x14ac:dyDescent="0.2">
      <c r="AF2157" s="36"/>
      <c r="AG2157" s="7"/>
      <c r="BA2157">
        <f t="shared" si="475"/>
        <v>1.8987653654222433E-2</v>
      </c>
      <c r="BB2157">
        <f t="shared" si="476"/>
        <v>0.91353546204170422</v>
      </c>
      <c r="BC2157">
        <f t="shared" si="477"/>
        <v>0.90245097412386832</v>
      </c>
      <c r="BD2157">
        <f t="shared" si="478"/>
        <v>0.22388363869577074</v>
      </c>
      <c r="BE2157">
        <f t="shared" si="479"/>
        <v>1.939352469821771</v>
      </c>
      <c r="BF2157">
        <f t="shared" si="480"/>
        <v>1.4581884583442892</v>
      </c>
      <c r="BG2157">
        <f t="shared" si="484"/>
        <v>7.9860170871865446</v>
      </c>
      <c r="BH2157">
        <f t="shared" si="484"/>
        <v>7.9860170871622742</v>
      </c>
      <c r="BI2157">
        <f t="shared" si="484"/>
        <v>7.9860170879304135</v>
      </c>
      <c r="BJ2157">
        <f t="shared" si="484"/>
        <v>7.9860170636195216</v>
      </c>
      <c r="BK2157">
        <f t="shared" si="484"/>
        <v>7.986017833034281</v>
      </c>
      <c r="BL2157">
        <f t="shared" si="484"/>
        <v>7.9859934796851215</v>
      </c>
      <c r="BM2157">
        <f t="shared" si="484"/>
        <v>7.9867621524931742</v>
      </c>
      <c r="BN2157">
        <f t="shared" si="482"/>
        <v>7.748106053039221</v>
      </c>
    </row>
    <row r="2158" spans="32:66" x14ac:dyDescent="0.2">
      <c r="AF2158" s="36"/>
      <c r="AG2158" s="7"/>
      <c r="BA2158">
        <f t="shared" si="475"/>
        <v>1.8987653654222433E-2</v>
      </c>
      <c r="BB2158">
        <f t="shared" si="476"/>
        <v>0.91353546204170422</v>
      </c>
      <c r="BC2158">
        <f t="shared" si="477"/>
        <v>0.90245097412386832</v>
      </c>
      <c r="BD2158">
        <f t="shared" si="478"/>
        <v>0.22388363869577074</v>
      </c>
      <c r="BE2158">
        <f t="shared" si="479"/>
        <v>1.939352469821771</v>
      </c>
      <c r="BF2158">
        <f t="shared" si="480"/>
        <v>1.4581884583442892</v>
      </c>
      <c r="BG2158">
        <f t="shared" si="484"/>
        <v>7.9860170871865446</v>
      </c>
      <c r="BH2158">
        <f t="shared" si="484"/>
        <v>7.9860170871622742</v>
      </c>
      <c r="BI2158">
        <f t="shared" si="484"/>
        <v>7.9860170879304135</v>
      </c>
      <c r="BJ2158">
        <f t="shared" si="484"/>
        <v>7.9860170636195216</v>
      </c>
      <c r="BK2158">
        <f t="shared" si="484"/>
        <v>7.986017833034281</v>
      </c>
      <c r="BL2158">
        <f t="shared" si="484"/>
        <v>7.9859934796851215</v>
      </c>
      <c r="BM2158">
        <f t="shared" si="484"/>
        <v>7.9867621524931742</v>
      </c>
      <c r="BN2158">
        <f t="shared" si="482"/>
        <v>7.748106053039221</v>
      </c>
    </row>
    <row r="2159" spans="32:66" x14ac:dyDescent="0.2">
      <c r="AF2159" s="36"/>
      <c r="AG2159" s="7"/>
      <c r="BA2159">
        <f t="shared" si="475"/>
        <v>1.8987653654222433E-2</v>
      </c>
      <c r="BB2159">
        <f t="shared" si="476"/>
        <v>0.91353546204170422</v>
      </c>
      <c r="BC2159">
        <f t="shared" si="477"/>
        <v>0.90245097412386832</v>
      </c>
      <c r="BD2159">
        <f t="shared" si="478"/>
        <v>0.22388363869577074</v>
      </c>
      <c r="BE2159">
        <f t="shared" si="479"/>
        <v>1.939352469821771</v>
      </c>
      <c r="BF2159">
        <f t="shared" si="480"/>
        <v>1.4581884583442892</v>
      </c>
      <c r="BG2159">
        <f t="shared" si="484"/>
        <v>7.9860170871865446</v>
      </c>
      <c r="BH2159">
        <f t="shared" si="484"/>
        <v>7.9860170871622742</v>
      </c>
      <c r="BI2159">
        <f t="shared" si="484"/>
        <v>7.9860170879304135</v>
      </c>
      <c r="BJ2159">
        <f t="shared" si="484"/>
        <v>7.9860170636195216</v>
      </c>
      <c r="BK2159">
        <f t="shared" si="484"/>
        <v>7.986017833034281</v>
      </c>
      <c r="BL2159">
        <f t="shared" si="484"/>
        <v>7.9859934796851215</v>
      </c>
      <c r="BM2159">
        <f t="shared" si="484"/>
        <v>7.9867621524931742</v>
      </c>
      <c r="BN2159">
        <f t="shared" si="482"/>
        <v>7.748106053039221</v>
      </c>
    </row>
    <row r="2160" spans="32:66" x14ac:dyDescent="0.2">
      <c r="AF2160" s="36"/>
      <c r="AG2160" s="7"/>
      <c r="BA2160">
        <f t="shared" si="475"/>
        <v>1.8987653654222433E-2</v>
      </c>
      <c r="BB2160">
        <f t="shared" si="476"/>
        <v>0.91353546204170422</v>
      </c>
      <c r="BC2160">
        <f t="shared" si="477"/>
        <v>0.90245097412386832</v>
      </c>
      <c r="BD2160">
        <f t="shared" si="478"/>
        <v>0.22388363869577074</v>
      </c>
      <c r="BE2160">
        <f t="shared" si="479"/>
        <v>1.939352469821771</v>
      </c>
      <c r="BF2160">
        <f t="shared" si="480"/>
        <v>1.4581884583442892</v>
      </c>
      <c r="BG2160">
        <f t="shared" si="484"/>
        <v>7.9860170871865446</v>
      </c>
      <c r="BH2160">
        <f t="shared" si="484"/>
        <v>7.9860170871622742</v>
      </c>
      <c r="BI2160">
        <f t="shared" si="484"/>
        <v>7.9860170879304135</v>
      </c>
      <c r="BJ2160">
        <f t="shared" si="484"/>
        <v>7.9860170636195216</v>
      </c>
      <c r="BK2160">
        <f t="shared" si="484"/>
        <v>7.986017833034281</v>
      </c>
      <c r="BL2160">
        <f t="shared" si="484"/>
        <v>7.9859934796851215</v>
      </c>
      <c r="BM2160">
        <f t="shared" si="484"/>
        <v>7.9867621524931742</v>
      </c>
      <c r="BN2160">
        <f t="shared" si="482"/>
        <v>7.748106053039221</v>
      </c>
    </row>
    <row r="2161" spans="32:66" x14ac:dyDescent="0.2">
      <c r="AF2161" s="36"/>
      <c r="AG2161" s="7"/>
      <c r="BA2161">
        <f t="shared" si="475"/>
        <v>1.8987653654222433E-2</v>
      </c>
      <c r="BB2161">
        <f t="shared" si="476"/>
        <v>0.91353546204170422</v>
      </c>
      <c r="BC2161">
        <f t="shared" si="477"/>
        <v>0.90245097412386832</v>
      </c>
      <c r="BD2161">
        <f t="shared" si="478"/>
        <v>0.22388363869577074</v>
      </c>
      <c r="BE2161">
        <f t="shared" si="479"/>
        <v>1.939352469821771</v>
      </c>
      <c r="BF2161">
        <f t="shared" si="480"/>
        <v>1.4581884583442892</v>
      </c>
      <c r="BG2161">
        <f t="shared" si="484"/>
        <v>7.9860170871865446</v>
      </c>
      <c r="BH2161">
        <f t="shared" si="484"/>
        <v>7.9860170871622742</v>
      </c>
      <c r="BI2161">
        <f t="shared" si="484"/>
        <v>7.9860170879304135</v>
      </c>
      <c r="BJ2161">
        <f t="shared" si="484"/>
        <v>7.9860170636195216</v>
      </c>
      <c r="BK2161">
        <f t="shared" si="484"/>
        <v>7.986017833034281</v>
      </c>
      <c r="BL2161">
        <f t="shared" si="484"/>
        <v>7.9859934796851215</v>
      </c>
      <c r="BM2161">
        <f t="shared" si="484"/>
        <v>7.9867621524931742</v>
      </c>
      <c r="BN2161">
        <f t="shared" si="482"/>
        <v>7.748106053039221</v>
      </c>
    </row>
    <row r="2162" spans="32:66" x14ac:dyDescent="0.2">
      <c r="AF2162" s="36"/>
      <c r="AG2162" s="7"/>
      <c r="BA2162">
        <f t="shared" si="475"/>
        <v>1.8987653654222433E-2</v>
      </c>
      <c r="BB2162">
        <f t="shared" si="476"/>
        <v>0.91353546204170422</v>
      </c>
      <c r="BC2162">
        <f t="shared" si="477"/>
        <v>0.90245097412386832</v>
      </c>
      <c r="BD2162">
        <f t="shared" si="478"/>
        <v>0.22388363869577074</v>
      </c>
      <c r="BE2162">
        <f t="shared" si="479"/>
        <v>1.939352469821771</v>
      </c>
      <c r="BF2162">
        <f t="shared" si="480"/>
        <v>1.4581884583442892</v>
      </c>
      <c r="BG2162">
        <f t="shared" si="484"/>
        <v>7.9860170871865446</v>
      </c>
      <c r="BH2162">
        <f t="shared" si="484"/>
        <v>7.9860170871622742</v>
      </c>
      <c r="BI2162">
        <f t="shared" si="484"/>
        <v>7.9860170879304135</v>
      </c>
      <c r="BJ2162">
        <f t="shared" si="484"/>
        <v>7.9860170636195216</v>
      </c>
      <c r="BK2162">
        <f t="shared" si="484"/>
        <v>7.986017833034281</v>
      </c>
      <c r="BL2162">
        <f t="shared" si="484"/>
        <v>7.9859934796851215</v>
      </c>
      <c r="BM2162">
        <f t="shared" si="484"/>
        <v>7.9867621524931742</v>
      </c>
      <c r="BN2162">
        <f t="shared" si="482"/>
        <v>7.748106053039221</v>
      </c>
    </row>
    <row r="2163" spans="32:66" x14ac:dyDescent="0.2">
      <c r="AF2163" s="36"/>
      <c r="AG2163" s="7"/>
      <c r="BA2163">
        <f t="shared" si="475"/>
        <v>1.8987653654222433E-2</v>
      </c>
      <c r="BB2163">
        <f t="shared" si="476"/>
        <v>0.91353546204170422</v>
      </c>
      <c r="BC2163">
        <f t="shared" si="477"/>
        <v>0.90245097412386832</v>
      </c>
      <c r="BD2163">
        <f t="shared" si="478"/>
        <v>0.22388363869577074</v>
      </c>
      <c r="BE2163">
        <f t="shared" si="479"/>
        <v>1.939352469821771</v>
      </c>
      <c r="BF2163">
        <f t="shared" si="480"/>
        <v>1.4581884583442892</v>
      </c>
      <c r="BG2163">
        <f t="shared" si="484"/>
        <v>7.9860170871865446</v>
      </c>
      <c r="BH2163">
        <f t="shared" si="484"/>
        <v>7.9860170871622742</v>
      </c>
      <c r="BI2163">
        <f t="shared" si="484"/>
        <v>7.9860170879304135</v>
      </c>
      <c r="BJ2163">
        <f t="shared" si="484"/>
        <v>7.9860170636195216</v>
      </c>
      <c r="BK2163">
        <f t="shared" si="484"/>
        <v>7.986017833034281</v>
      </c>
      <c r="BL2163">
        <f t="shared" si="484"/>
        <v>7.9859934796851215</v>
      </c>
      <c r="BM2163">
        <f t="shared" si="484"/>
        <v>7.9867621524931742</v>
      </c>
      <c r="BN2163">
        <f t="shared" si="482"/>
        <v>7.748106053039221</v>
      </c>
    </row>
    <row r="2164" spans="32:66" x14ac:dyDescent="0.2">
      <c r="AF2164" s="36"/>
      <c r="AG2164" s="7"/>
      <c r="BA2164">
        <f t="shared" si="475"/>
        <v>1.8987653654222433E-2</v>
      </c>
      <c r="BB2164">
        <f t="shared" si="476"/>
        <v>0.91353546204170422</v>
      </c>
      <c r="BC2164">
        <f t="shared" si="477"/>
        <v>0.90245097412386832</v>
      </c>
      <c r="BD2164">
        <f t="shared" si="478"/>
        <v>0.22388363869577074</v>
      </c>
      <c r="BE2164">
        <f t="shared" si="479"/>
        <v>1.939352469821771</v>
      </c>
      <c r="BF2164">
        <f t="shared" si="480"/>
        <v>1.4581884583442892</v>
      </c>
      <c r="BG2164">
        <f t="shared" si="484"/>
        <v>7.9860170871865446</v>
      </c>
      <c r="BH2164">
        <f t="shared" si="484"/>
        <v>7.9860170871622742</v>
      </c>
      <c r="BI2164">
        <f t="shared" si="484"/>
        <v>7.9860170879304135</v>
      </c>
      <c r="BJ2164">
        <f t="shared" si="484"/>
        <v>7.9860170636195216</v>
      </c>
      <c r="BK2164">
        <f t="shared" si="484"/>
        <v>7.986017833034281</v>
      </c>
      <c r="BL2164">
        <f t="shared" si="484"/>
        <v>7.9859934796851215</v>
      </c>
      <c r="BM2164">
        <f t="shared" si="484"/>
        <v>7.9867621524931742</v>
      </c>
      <c r="BN2164">
        <f t="shared" si="482"/>
        <v>7.748106053039221</v>
      </c>
    </row>
    <row r="2165" spans="32:66" x14ac:dyDescent="0.2">
      <c r="AF2165" s="36"/>
      <c r="AG2165" s="7"/>
      <c r="BA2165">
        <f t="shared" si="475"/>
        <v>1.8987653654222433E-2</v>
      </c>
      <c r="BB2165">
        <f t="shared" si="476"/>
        <v>0.91353546204170422</v>
      </c>
      <c r="BC2165">
        <f t="shared" si="477"/>
        <v>0.90245097412386832</v>
      </c>
      <c r="BD2165">
        <f t="shared" si="478"/>
        <v>0.22388363869577074</v>
      </c>
      <c r="BE2165">
        <f t="shared" si="479"/>
        <v>1.939352469821771</v>
      </c>
      <c r="BF2165">
        <f t="shared" si="480"/>
        <v>1.4581884583442892</v>
      </c>
      <c r="BG2165">
        <f t="shared" si="484"/>
        <v>7.9860170871865446</v>
      </c>
      <c r="BH2165">
        <f t="shared" si="484"/>
        <v>7.9860170871622742</v>
      </c>
      <c r="BI2165">
        <f t="shared" si="484"/>
        <v>7.9860170879304135</v>
      </c>
      <c r="BJ2165">
        <f t="shared" si="484"/>
        <v>7.9860170636195216</v>
      </c>
      <c r="BK2165">
        <f t="shared" si="484"/>
        <v>7.986017833034281</v>
      </c>
      <c r="BL2165">
        <f t="shared" si="484"/>
        <v>7.9859934796851215</v>
      </c>
      <c r="BM2165">
        <f t="shared" si="484"/>
        <v>7.9867621524931742</v>
      </c>
      <c r="BN2165">
        <f t="shared" si="482"/>
        <v>7.748106053039221</v>
      </c>
    </row>
    <row r="2166" spans="32:66" x14ac:dyDescent="0.2">
      <c r="AF2166" s="36"/>
      <c r="AG2166" s="7"/>
      <c r="BA2166">
        <f t="shared" si="475"/>
        <v>1.8987653654222433E-2</v>
      </c>
      <c r="BB2166">
        <f t="shared" si="476"/>
        <v>0.91353546204170422</v>
      </c>
      <c r="BC2166">
        <f t="shared" si="477"/>
        <v>0.90245097412386832</v>
      </c>
      <c r="BD2166">
        <f t="shared" si="478"/>
        <v>0.22388363869577074</v>
      </c>
      <c r="BE2166">
        <f t="shared" si="479"/>
        <v>1.939352469821771</v>
      </c>
      <c r="BF2166">
        <f t="shared" si="480"/>
        <v>1.4581884583442892</v>
      </c>
      <c r="BG2166">
        <f t="shared" si="484"/>
        <v>7.9860170871865446</v>
      </c>
      <c r="BH2166">
        <f t="shared" si="484"/>
        <v>7.9860170871622742</v>
      </c>
      <c r="BI2166">
        <f t="shared" si="484"/>
        <v>7.9860170879304135</v>
      </c>
      <c r="BJ2166">
        <f t="shared" si="484"/>
        <v>7.9860170636195216</v>
      </c>
      <c r="BK2166">
        <f t="shared" si="484"/>
        <v>7.986017833034281</v>
      </c>
      <c r="BL2166">
        <f t="shared" si="484"/>
        <v>7.9859934796851215</v>
      </c>
      <c r="BM2166">
        <f t="shared" si="484"/>
        <v>7.9867621524931742</v>
      </c>
      <c r="BN2166">
        <f t="shared" si="482"/>
        <v>7.748106053039221</v>
      </c>
    </row>
    <row r="2167" spans="32:66" x14ac:dyDescent="0.2">
      <c r="AF2167" s="36"/>
      <c r="AG2167" s="7"/>
      <c r="BA2167">
        <f t="shared" si="475"/>
        <v>1.8987653654222433E-2</v>
      </c>
      <c r="BB2167">
        <f t="shared" si="476"/>
        <v>0.91353546204170422</v>
      </c>
      <c r="BC2167">
        <f t="shared" si="477"/>
        <v>0.90245097412386832</v>
      </c>
      <c r="BD2167">
        <f t="shared" si="478"/>
        <v>0.22388363869577074</v>
      </c>
      <c r="BE2167">
        <f t="shared" si="479"/>
        <v>1.939352469821771</v>
      </c>
      <c r="BF2167">
        <f t="shared" si="480"/>
        <v>1.4581884583442892</v>
      </c>
      <c r="BG2167">
        <f t="shared" si="484"/>
        <v>7.9860170871865446</v>
      </c>
      <c r="BH2167">
        <f t="shared" si="484"/>
        <v>7.9860170871622742</v>
      </c>
      <c r="BI2167">
        <f t="shared" si="484"/>
        <v>7.9860170879304135</v>
      </c>
      <c r="BJ2167">
        <f t="shared" si="484"/>
        <v>7.9860170636195216</v>
      </c>
      <c r="BK2167">
        <f t="shared" si="484"/>
        <v>7.986017833034281</v>
      </c>
      <c r="BL2167">
        <f t="shared" si="484"/>
        <v>7.9859934796851215</v>
      </c>
      <c r="BM2167">
        <f t="shared" si="484"/>
        <v>7.9867621524931742</v>
      </c>
      <c r="BN2167">
        <f t="shared" si="482"/>
        <v>7.748106053039221</v>
      </c>
    </row>
    <row r="2168" spans="32:66" x14ac:dyDescent="0.2">
      <c r="AF2168" s="36"/>
      <c r="AG2168" s="7"/>
      <c r="BA2168">
        <f t="shared" si="475"/>
        <v>1.8987653654222433E-2</v>
      </c>
      <c r="BB2168">
        <f t="shared" si="476"/>
        <v>0.91353546204170422</v>
      </c>
      <c r="BC2168">
        <f t="shared" si="477"/>
        <v>0.90245097412386832</v>
      </c>
      <c r="BD2168">
        <f t="shared" si="478"/>
        <v>0.22388363869577074</v>
      </c>
      <c r="BE2168">
        <f t="shared" si="479"/>
        <v>1.939352469821771</v>
      </c>
      <c r="BF2168">
        <f t="shared" si="480"/>
        <v>1.4581884583442892</v>
      </c>
      <c r="BG2168">
        <f t="shared" si="484"/>
        <v>7.9860170871865446</v>
      </c>
      <c r="BH2168">
        <f t="shared" si="484"/>
        <v>7.9860170871622742</v>
      </c>
      <c r="BI2168">
        <f t="shared" si="484"/>
        <v>7.9860170879304135</v>
      </c>
      <c r="BJ2168">
        <f t="shared" si="484"/>
        <v>7.9860170636195216</v>
      </c>
      <c r="BK2168">
        <f t="shared" si="484"/>
        <v>7.986017833034281</v>
      </c>
      <c r="BL2168">
        <f t="shared" si="484"/>
        <v>7.9859934796851215</v>
      </c>
      <c r="BM2168">
        <f t="shared" si="484"/>
        <v>7.9867621524931742</v>
      </c>
      <c r="BN2168">
        <f t="shared" si="482"/>
        <v>7.748106053039221</v>
      </c>
    </row>
    <row r="2169" spans="32:66" x14ac:dyDescent="0.2">
      <c r="AF2169" s="36"/>
      <c r="AG2169" s="7"/>
      <c r="BA2169">
        <f t="shared" si="475"/>
        <v>1.8987653654222433E-2</v>
      </c>
      <c r="BB2169">
        <f t="shared" si="476"/>
        <v>0.91353546204170422</v>
      </c>
      <c r="BC2169">
        <f t="shared" si="477"/>
        <v>0.90245097412386832</v>
      </c>
      <c r="BD2169">
        <f t="shared" si="478"/>
        <v>0.22388363869577074</v>
      </c>
      <c r="BE2169">
        <f t="shared" si="479"/>
        <v>1.939352469821771</v>
      </c>
      <c r="BF2169">
        <f t="shared" si="480"/>
        <v>1.4581884583442892</v>
      </c>
      <c r="BG2169">
        <f t="shared" si="484"/>
        <v>7.9860170871865446</v>
      </c>
      <c r="BH2169">
        <f t="shared" si="484"/>
        <v>7.9860170871622742</v>
      </c>
      <c r="BI2169">
        <f t="shared" si="484"/>
        <v>7.9860170879304135</v>
      </c>
      <c r="BJ2169">
        <f t="shared" si="484"/>
        <v>7.9860170636195216</v>
      </c>
      <c r="BK2169">
        <f t="shared" si="484"/>
        <v>7.986017833034281</v>
      </c>
      <c r="BL2169">
        <f t="shared" si="484"/>
        <v>7.9859934796851215</v>
      </c>
      <c r="BM2169">
        <f t="shared" si="484"/>
        <v>7.9867621524931742</v>
      </c>
      <c r="BN2169">
        <f t="shared" si="482"/>
        <v>7.748106053039221</v>
      </c>
    </row>
    <row r="2170" spans="32:66" x14ac:dyDescent="0.2">
      <c r="AF2170" s="36"/>
      <c r="AG2170" s="7"/>
      <c r="BA2170">
        <f t="shared" si="475"/>
        <v>1.8987653654222433E-2</v>
      </c>
      <c r="BB2170">
        <f t="shared" si="476"/>
        <v>0.91353546204170422</v>
      </c>
      <c r="BC2170">
        <f t="shared" si="477"/>
        <v>0.90245097412386832</v>
      </c>
      <c r="BD2170">
        <f t="shared" si="478"/>
        <v>0.22388363869577074</v>
      </c>
      <c r="BE2170">
        <f t="shared" si="479"/>
        <v>1.939352469821771</v>
      </c>
      <c r="BF2170">
        <f t="shared" si="480"/>
        <v>1.4581884583442892</v>
      </c>
      <c r="BG2170">
        <f t="shared" si="484"/>
        <v>7.9860170871865446</v>
      </c>
      <c r="BH2170">
        <f t="shared" si="484"/>
        <v>7.9860170871622742</v>
      </c>
      <c r="BI2170">
        <f t="shared" si="484"/>
        <v>7.9860170879304135</v>
      </c>
      <c r="BJ2170">
        <f t="shared" si="484"/>
        <v>7.9860170636195216</v>
      </c>
      <c r="BK2170">
        <f t="shared" si="484"/>
        <v>7.986017833034281</v>
      </c>
      <c r="BL2170">
        <f t="shared" si="484"/>
        <v>7.9859934796851215</v>
      </c>
      <c r="BM2170">
        <f t="shared" si="484"/>
        <v>7.9867621524931742</v>
      </c>
      <c r="BN2170">
        <f t="shared" si="482"/>
        <v>7.748106053039221</v>
      </c>
    </row>
    <row r="2171" spans="32:66" x14ac:dyDescent="0.2">
      <c r="AF2171" s="36"/>
      <c r="AG2171" s="7"/>
      <c r="BA2171">
        <f t="shared" si="475"/>
        <v>1.8987653654222433E-2</v>
      </c>
      <c r="BB2171">
        <f t="shared" si="476"/>
        <v>0.91353546204170422</v>
      </c>
      <c r="BC2171">
        <f t="shared" si="477"/>
        <v>0.90245097412386832</v>
      </c>
      <c r="BD2171">
        <f t="shared" si="478"/>
        <v>0.22388363869577074</v>
      </c>
      <c r="BE2171">
        <f t="shared" si="479"/>
        <v>1.939352469821771</v>
      </c>
      <c r="BF2171">
        <f t="shared" si="480"/>
        <v>1.4581884583442892</v>
      </c>
      <c r="BG2171">
        <f t="shared" ref="BG2171:BM2186" si="485">$BN2171+$BB$7*SIN(BH2171)</f>
        <v>7.9860170871865446</v>
      </c>
      <c r="BH2171">
        <f t="shared" si="485"/>
        <v>7.9860170871622742</v>
      </c>
      <c r="BI2171">
        <f t="shared" si="485"/>
        <v>7.9860170879304135</v>
      </c>
      <c r="BJ2171">
        <f t="shared" si="485"/>
        <v>7.9860170636195216</v>
      </c>
      <c r="BK2171">
        <f t="shared" si="485"/>
        <v>7.986017833034281</v>
      </c>
      <c r="BL2171">
        <f t="shared" si="485"/>
        <v>7.9859934796851215</v>
      </c>
      <c r="BM2171">
        <f t="shared" si="485"/>
        <v>7.9867621524931742</v>
      </c>
      <c r="BN2171">
        <f t="shared" si="482"/>
        <v>7.748106053039221</v>
      </c>
    </row>
    <row r="2172" spans="32:66" x14ac:dyDescent="0.2">
      <c r="AF2172" s="36"/>
      <c r="AG2172" s="7"/>
      <c r="BA2172">
        <f t="shared" si="475"/>
        <v>1.8987653654222433E-2</v>
      </c>
      <c r="BB2172">
        <f t="shared" si="476"/>
        <v>0.91353546204170422</v>
      </c>
      <c r="BC2172">
        <f t="shared" si="477"/>
        <v>0.90245097412386832</v>
      </c>
      <c r="BD2172">
        <f t="shared" si="478"/>
        <v>0.22388363869577074</v>
      </c>
      <c r="BE2172">
        <f t="shared" si="479"/>
        <v>1.939352469821771</v>
      </c>
      <c r="BF2172">
        <f t="shared" si="480"/>
        <v>1.4581884583442892</v>
      </c>
      <c r="BG2172">
        <f t="shared" si="485"/>
        <v>7.9860170871865446</v>
      </c>
      <c r="BH2172">
        <f t="shared" si="485"/>
        <v>7.9860170871622742</v>
      </c>
      <c r="BI2172">
        <f t="shared" si="485"/>
        <v>7.9860170879304135</v>
      </c>
      <c r="BJ2172">
        <f t="shared" si="485"/>
        <v>7.9860170636195216</v>
      </c>
      <c r="BK2172">
        <f t="shared" si="485"/>
        <v>7.986017833034281</v>
      </c>
      <c r="BL2172">
        <f t="shared" si="485"/>
        <v>7.9859934796851215</v>
      </c>
      <c r="BM2172">
        <f t="shared" si="485"/>
        <v>7.9867621524931742</v>
      </c>
      <c r="BN2172">
        <f t="shared" si="482"/>
        <v>7.748106053039221</v>
      </c>
    </row>
    <row r="2173" spans="32:66" x14ac:dyDescent="0.2">
      <c r="AF2173" s="36"/>
      <c r="AG2173" s="7"/>
      <c r="BA2173">
        <f t="shared" si="475"/>
        <v>1.8987653654222433E-2</v>
      </c>
      <c r="BB2173">
        <f t="shared" si="476"/>
        <v>0.91353546204170422</v>
      </c>
      <c r="BC2173">
        <f t="shared" si="477"/>
        <v>0.90245097412386832</v>
      </c>
      <c r="BD2173">
        <f t="shared" si="478"/>
        <v>0.22388363869577074</v>
      </c>
      <c r="BE2173">
        <f t="shared" si="479"/>
        <v>1.939352469821771</v>
      </c>
      <c r="BF2173">
        <f t="shared" si="480"/>
        <v>1.4581884583442892</v>
      </c>
      <c r="BG2173">
        <f t="shared" si="485"/>
        <v>7.9860170871865446</v>
      </c>
      <c r="BH2173">
        <f t="shared" si="485"/>
        <v>7.9860170871622742</v>
      </c>
      <c r="BI2173">
        <f t="shared" si="485"/>
        <v>7.9860170879304135</v>
      </c>
      <c r="BJ2173">
        <f t="shared" si="485"/>
        <v>7.9860170636195216</v>
      </c>
      <c r="BK2173">
        <f t="shared" si="485"/>
        <v>7.986017833034281</v>
      </c>
      <c r="BL2173">
        <f t="shared" si="485"/>
        <v>7.9859934796851215</v>
      </c>
      <c r="BM2173">
        <f t="shared" si="485"/>
        <v>7.9867621524931742</v>
      </c>
      <c r="BN2173">
        <f t="shared" si="482"/>
        <v>7.748106053039221</v>
      </c>
    </row>
    <row r="2174" spans="32:66" x14ac:dyDescent="0.2">
      <c r="AF2174" s="36"/>
      <c r="AG2174" s="7"/>
      <c r="BA2174">
        <f t="shared" si="475"/>
        <v>1.8987653654222433E-2</v>
      </c>
      <c r="BB2174">
        <f t="shared" si="476"/>
        <v>0.91353546204170422</v>
      </c>
      <c r="BC2174">
        <f t="shared" si="477"/>
        <v>0.90245097412386832</v>
      </c>
      <c r="BD2174">
        <f t="shared" si="478"/>
        <v>0.22388363869577074</v>
      </c>
      <c r="BE2174">
        <f t="shared" si="479"/>
        <v>1.939352469821771</v>
      </c>
      <c r="BF2174">
        <f t="shared" si="480"/>
        <v>1.4581884583442892</v>
      </c>
      <c r="BG2174">
        <f t="shared" si="485"/>
        <v>7.9860170871865446</v>
      </c>
      <c r="BH2174">
        <f t="shared" si="485"/>
        <v>7.9860170871622742</v>
      </c>
      <c r="BI2174">
        <f t="shared" si="485"/>
        <v>7.9860170879304135</v>
      </c>
      <c r="BJ2174">
        <f t="shared" si="485"/>
        <v>7.9860170636195216</v>
      </c>
      <c r="BK2174">
        <f t="shared" si="485"/>
        <v>7.986017833034281</v>
      </c>
      <c r="BL2174">
        <f t="shared" si="485"/>
        <v>7.9859934796851215</v>
      </c>
      <c r="BM2174">
        <f t="shared" si="485"/>
        <v>7.9867621524931742</v>
      </c>
      <c r="BN2174">
        <f t="shared" si="482"/>
        <v>7.748106053039221</v>
      </c>
    </row>
    <row r="2175" spans="32:66" x14ac:dyDescent="0.2">
      <c r="AF2175" s="36"/>
      <c r="AG2175" s="7"/>
      <c r="BA2175">
        <f t="shared" si="475"/>
        <v>1.8987653654222433E-2</v>
      </c>
      <c r="BB2175">
        <f t="shared" si="476"/>
        <v>0.91353546204170422</v>
      </c>
      <c r="BC2175">
        <f t="shared" si="477"/>
        <v>0.90245097412386832</v>
      </c>
      <c r="BD2175">
        <f t="shared" si="478"/>
        <v>0.22388363869577074</v>
      </c>
      <c r="BE2175">
        <f t="shared" si="479"/>
        <v>1.939352469821771</v>
      </c>
      <c r="BF2175">
        <f t="shared" si="480"/>
        <v>1.4581884583442892</v>
      </c>
      <c r="BG2175">
        <f t="shared" si="485"/>
        <v>7.9860170871865446</v>
      </c>
      <c r="BH2175">
        <f t="shared" si="485"/>
        <v>7.9860170871622742</v>
      </c>
      <c r="BI2175">
        <f t="shared" si="485"/>
        <v>7.9860170879304135</v>
      </c>
      <c r="BJ2175">
        <f t="shared" si="485"/>
        <v>7.9860170636195216</v>
      </c>
      <c r="BK2175">
        <f t="shared" si="485"/>
        <v>7.986017833034281</v>
      </c>
      <c r="BL2175">
        <f t="shared" si="485"/>
        <v>7.9859934796851215</v>
      </c>
      <c r="BM2175">
        <f t="shared" si="485"/>
        <v>7.9867621524931742</v>
      </c>
      <c r="BN2175">
        <f t="shared" si="482"/>
        <v>7.748106053039221</v>
      </c>
    </row>
    <row r="2176" spans="32:66" x14ac:dyDescent="0.2">
      <c r="AF2176" s="36"/>
      <c r="AG2176" s="7"/>
      <c r="BA2176">
        <f t="shared" si="475"/>
        <v>1.8987653654222433E-2</v>
      </c>
      <c r="BB2176">
        <f t="shared" si="476"/>
        <v>0.91353546204170422</v>
      </c>
      <c r="BC2176">
        <f t="shared" si="477"/>
        <v>0.90245097412386832</v>
      </c>
      <c r="BD2176">
        <f t="shared" si="478"/>
        <v>0.22388363869577074</v>
      </c>
      <c r="BE2176">
        <f t="shared" si="479"/>
        <v>1.939352469821771</v>
      </c>
      <c r="BF2176">
        <f t="shared" si="480"/>
        <v>1.4581884583442892</v>
      </c>
      <c r="BG2176">
        <f t="shared" si="485"/>
        <v>7.9860170871865446</v>
      </c>
      <c r="BH2176">
        <f t="shared" si="485"/>
        <v>7.9860170871622742</v>
      </c>
      <c r="BI2176">
        <f t="shared" si="485"/>
        <v>7.9860170879304135</v>
      </c>
      <c r="BJ2176">
        <f t="shared" si="485"/>
        <v>7.9860170636195216</v>
      </c>
      <c r="BK2176">
        <f t="shared" si="485"/>
        <v>7.986017833034281</v>
      </c>
      <c r="BL2176">
        <f t="shared" si="485"/>
        <v>7.9859934796851215</v>
      </c>
      <c r="BM2176">
        <f t="shared" si="485"/>
        <v>7.9867621524931742</v>
      </c>
      <c r="BN2176">
        <f t="shared" si="482"/>
        <v>7.748106053039221</v>
      </c>
    </row>
    <row r="2177" spans="32:66" x14ac:dyDescent="0.2">
      <c r="AF2177" s="36"/>
      <c r="AG2177" s="7"/>
      <c r="BA2177">
        <f t="shared" si="475"/>
        <v>1.8987653654222433E-2</v>
      </c>
      <c r="BB2177">
        <f t="shared" si="476"/>
        <v>0.91353546204170422</v>
      </c>
      <c r="BC2177">
        <f t="shared" si="477"/>
        <v>0.90245097412386832</v>
      </c>
      <c r="BD2177">
        <f t="shared" si="478"/>
        <v>0.22388363869577074</v>
      </c>
      <c r="BE2177">
        <f t="shared" si="479"/>
        <v>1.939352469821771</v>
      </c>
      <c r="BF2177">
        <f t="shared" si="480"/>
        <v>1.4581884583442892</v>
      </c>
      <c r="BG2177">
        <f t="shared" si="485"/>
        <v>7.9860170871865446</v>
      </c>
      <c r="BH2177">
        <f t="shared" si="485"/>
        <v>7.9860170871622742</v>
      </c>
      <c r="BI2177">
        <f t="shared" si="485"/>
        <v>7.9860170879304135</v>
      </c>
      <c r="BJ2177">
        <f t="shared" si="485"/>
        <v>7.9860170636195216</v>
      </c>
      <c r="BK2177">
        <f t="shared" si="485"/>
        <v>7.986017833034281</v>
      </c>
      <c r="BL2177">
        <f t="shared" si="485"/>
        <v>7.9859934796851215</v>
      </c>
      <c r="BM2177">
        <f t="shared" si="485"/>
        <v>7.9867621524931742</v>
      </c>
      <c r="BN2177">
        <f t="shared" si="482"/>
        <v>7.748106053039221</v>
      </c>
    </row>
    <row r="2178" spans="32:66" x14ac:dyDescent="0.2">
      <c r="AF2178" s="36"/>
      <c r="AG2178" s="7"/>
      <c r="BA2178">
        <f t="shared" si="475"/>
        <v>1.8987653654222433E-2</v>
      </c>
      <c r="BB2178">
        <f t="shared" si="476"/>
        <v>0.91353546204170422</v>
      </c>
      <c r="BC2178">
        <f t="shared" si="477"/>
        <v>0.90245097412386832</v>
      </c>
      <c r="BD2178">
        <f t="shared" si="478"/>
        <v>0.22388363869577074</v>
      </c>
      <c r="BE2178">
        <f t="shared" si="479"/>
        <v>1.939352469821771</v>
      </c>
      <c r="BF2178">
        <f t="shared" si="480"/>
        <v>1.4581884583442892</v>
      </c>
      <c r="BG2178">
        <f t="shared" si="485"/>
        <v>7.9860170871865446</v>
      </c>
      <c r="BH2178">
        <f t="shared" si="485"/>
        <v>7.9860170871622742</v>
      </c>
      <c r="BI2178">
        <f t="shared" si="485"/>
        <v>7.9860170879304135</v>
      </c>
      <c r="BJ2178">
        <f t="shared" si="485"/>
        <v>7.9860170636195216</v>
      </c>
      <c r="BK2178">
        <f t="shared" si="485"/>
        <v>7.986017833034281</v>
      </c>
      <c r="BL2178">
        <f t="shared" si="485"/>
        <v>7.9859934796851215</v>
      </c>
      <c r="BM2178">
        <f t="shared" si="485"/>
        <v>7.9867621524931742</v>
      </c>
      <c r="BN2178">
        <f t="shared" si="482"/>
        <v>7.748106053039221</v>
      </c>
    </row>
    <row r="2179" spans="32:66" x14ac:dyDescent="0.2">
      <c r="AF2179" s="36"/>
      <c r="AG2179" s="7"/>
      <c r="BA2179">
        <f t="shared" si="475"/>
        <v>1.8987653654222433E-2</v>
      </c>
      <c r="BB2179">
        <f t="shared" si="476"/>
        <v>0.91353546204170422</v>
      </c>
      <c r="BC2179">
        <f t="shared" si="477"/>
        <v>0.90245097412386832</v>
      </c>
      <c r="BD2179">
        <f t="shared" si="478"/>
        <v>0.22388363869577074</v>
      </c>
      <c r="BE2179">
        <f t="shared" si="479"/>
        <v>1.939352469821771</v>
      </c>
      <c r="BF2179">
        <f t="shared" si="480"/>
        <v>1.4581884583442892</v>
      </c>
      <c r="BG2179">
        <f t="shared" si="485"/>
        <v>7.9860170871865446</v>
      </c>
      <c r="BH2179">
        <f t="shared" si="485"/>
        <v>7.9860170871622742</v>
      </c>
      <c r="BI2179">
        <f t="shared" si="485"/>
        <v>7.9860170879304135</v>
      </c>
      <c r="BJ2179">
        <f t="shared" si="485"/>
        <v>7.9860170636195216</v>
      </c>
      <c r="BK2179">
        <f t="shared" si="485"/>
        <v>7.986017833034281</v>
      </c>
      <c r="BL2179">
        <f t="shared" si="485"/>
        <v>7.9859934796851215</v>
      </c>
      <c r="BM2179">
        <f t="shared" si="485"/>
        <v>7.9867621524931742</v>
      </c>
      <c r="BN2179">
        <f t="shared" si="482"/>
        <v>7.748106053039221</v>
      </c>
    </row>
    <row r="2180" spans="32:66" x14ac:dyDescent="0.2">
      <c r="AF2180" s="36"/>
      <c r="AG2180" s="7"/>
      <c r="BA2180">
        <f t="shared" si="475"/>
        <v>1.8987653654222433E-2</v>
      </c>
      <c r="BB2180">
        <f t="shared" si="476"/>
        <v>0.91353546204170422</v>
      </c>
      <c r="BC2180">
        <f t="shared" si="477"/>
        <v>0.90245097412386832</v>
      </c>
      <c r="BD2180">
        <f t="shared" si="478"/>
        <v>0.22388363869577074</v>
      </c>
      <c r="BE2180">
        <f t="shared" si="479"/>
        <v>1.939352469821771</v>
      </c>
      <c r="BF2180">
        <f t="shared" si="480"/>
        <v>1.4581884583442892</v>
      </c>
      <c r="BG2180">
        <f t="shared" si="485"/>
        <v>7.9860170871865446</v>
      </c>
      <c r="BH2180">
        <f t="shared" si="485"/>
        <v>7.9860170871622742</v>
      </c>
      <c r="BI2180">
        <f t="shared" si="485"/>
        <v>7.9860170879304135</v>
      </c>
      <c r="BJ2180">
        <f t="shared" si="485"/>
        <v>7.9860170636195216</v>
      </c>
      <c r="BK2180">
        <f t="shared" si="485"/>
        <v>7.986017833034281</v>
      </c>
      <c r="BL2180">
        <f t="shared" si="485"/>
        <v>7.9859934796851215</v>
      </c>
      <c r="BM2180">
        <f t="shared" si="485"/>
        <v>7.9867621524931742</v>
      </c>
      <c r="BN2180">
        <f t="shared" si="482"/>
        <v>7.748106053039221</v>
      </c>
    </row>
    <row r="2181" spans="32:66" x14ac:dyDescent="0.2">
      <c r="AF2181" s="36"/>
      <c r="AG2181" s="7"/>
      <c r="BA2181">
        <f t="shared" si="475"/>
        <v>1.8987653654222433E-2</v>
      </c>
      <c r="BB2181">
        <f t="shared" si="476"/>
        <v>0.91353546204170422</v>
      </c>
      <c r="BC2181">
        <f t="shared" si="477"/>
        <v>0.90245097412386832</v>
      </c>
      <c r="BD2181">
        <f t="shared" si="478"/>
        <v>0.22388363869577074</v>
      </c>
      <c r="BE2181">
        <f t="shared" si="479"/>
        <v>1.939352469821771</v>
      </c>
      <c r="BF2181">
        <f t="shared" si="480"/>
        <v>1.4581884583442892</v>
      </c>
      <c r="BG2181">
        <f t="shared" si="485"/>
        <v>7.9860170871865446</v>
      </c>
      <c r="BH2181">
        <f t="shared" si="485"/>
        <v>7.9860170871622742</v>
      </c>
      <c r="BI2181">
        <f t="shared" si="485"/>
        <v>7.9860170879304135</v>
      </c>
      <c r="BJ2181">
        <f t="shared" si="485"/>
        <v>7.9860170636195216</v>
      </c>
      <c r="BK2181">
        <f t="shared" si="485"/>
        <v>7.986017833034281</v>
      </c>
      <c r="BL2181">
        <f t="shared" si="485"/>
        <v>7.9859934796851215</v>
      </c>
      <c r="BM2181">
        <f t="shared" si="485"/>
        <v>7.9867621524931742</v>
      </c>
      <c r="BN2181">
        <f t="shared" si="482"/>
        <v>7.748106053039221</v>
      </c>
    </row>
    <row r="2182" spans="32:66" x14ac:dyDescent="0.2">
      <c r="AF2182" s="36"/>
      <c r="AG2182" s="7"/>
      <c r="BA2182">
        <f t="shared" si="475"/>
        <v>1.8987653654222433E-2</v>
      </c>
      <c r="BB2182">
        <f t="shared" si="476"/>
        <v>0.91353546204170422</v>
      </c>
      <c r="BC2182">
        <f t="shared" si="477"/>
        <v>0.90245097412386832</v>
      </c>
      <c r="BD2182">
        <f t="shared" si="478"/>
        <v>0.22388363869577074</v>
      </c>
      <c r="BE2182">
        <f t="shared" si="479"/>
        <v>1.939352469821771</v>
      </c>
      <c r="BF2182">
        <f t="shared" si="480"/>
        <v>1.4581884583442892</v>
      </c>
      <c r="BG2182">
        <f t="shared" si="485"/>
        <v>7.9860170871865446</v>
      </c>
      <c r="BH2182">
        <f t="shared" si="485"/>
        <v>7.9860170871622742</v>
      </c>
      <c r="BI2182">
        <f t="shared" si="485"/>
        <v>7.9860170879304135</v>
      </c>
      <c r="BJ2182">
        <f t="shared" si="485"/>
        <v>7.9860170636195216</v>
      </c>
      <c r="BK2182">
        <f t="shared" si="485"/>
        <v>7.986017833034281</v>
      </c>
      <c r="BL2182">
        <f t="shared" si="485"/>
        <v>7.9859934796851215</v>
      </c>
      <c r="BM2182">
        <f t="shared" si="485"/>
        <v>7.9867621524931742</v>
      </c>
      <c r="BN2182">
        <f t="shared" si="482"/>
        <v>7.748106053039221</v>
      </c>
    </row>
    <row r="2183" spans="32:66" x14ac:dyDescent="0.2">
      <c r="AF2183" s="36"/>
      <c r="AG2183" s="7"/>
      <c r="BA2183">
        <f t="shared" si="475"/>
        <v>1.8987653654222433E-2</v>
      </c>
      <c r="BB2183">
        <f t="shared" si="476"/>
        <v>0.91353546204170422</v>
      </c>
      <c r="BC2183">
        <f t="shared" si="477"/>
        <v>0.90245097412386832</v>
      </c>
      <c r="BD2183">
        <f t="shared" si="478"/>
        <v>0.22388363869577074</v>
      </c>
      <c r="BE2183">
        <f t="shared" si="479"/>
        <v>1.939352469821771</v>
      </c>
      <c r="BF2183">
        <f t="shared" si="480"/>
        <v>1.4581884583442892</v>
      </c>
      <c r="BG2183">
        <f t="shared" si="485"/>
        <v>7.9860170871865446</v>
      </c>
      <c r="BH2183">
        <f t="shared" si="485"/>
        <v>7.9860170871622742</v>
      </c>
      <c r="BI2183">
        <f t="shared" si="485"/>
        <v>7.9860170879304135</v>
      </c>
      <c r="BJ2183">
        <f t="shared" si="485"/>
        <v>7.9860170636195216</v>
      </c>
      <c r="BK2183">
        <f t="shared" si="485"/>
        <v>7.986017833034281</v>
      </c>
      <c r="BL2183">
        <f t="shared" si="485"/>
        <v>7.9859934796851215</v>
      </c>
      <c r="BM2183">
        <f t="shared" si="485"/>
        <v>7.9867621524931742</v>
      </c>
      <c r="BN2183">
        <f t="shared" si="482"/>
        <v>7.748106053039221</v>
      </c>
    </row>
    <row r="2184" spans="32:66" x14ac:dyDescent="0.2">
      <c r="AF2184" s="36"/>
      <c r="AG2184" s="7"/>
      <c r="BA2184">
        <f t="shared" si="475"/>
        <v>1.8987653654222433E-2</v>
      </c>
      <c r="BB2184">
        <f t="shared" si="476"/>
        <v>0.91353546204170422</v>
      </c>
      <c r="BC2184">
        <f t="shared" si="477"/>
        <v>0.90245097412386832</v>
      </c>
      <c r="BD2184">
        <f t="shared" si="478"/>
        <v>0.22388363869577074</v>
      </c>
      <c r="BE2184">
        <f t="shared" si="479"/>
        <v>1.939352469821771</v>
      </c>
      <c r="BF2184">
        <f t="shared" si="480"/>
        <v>1.4581884583442892</v>
      </c>
      <c r="BG2184">
        <f t="shared" si="485"/>
        <v>7.9860170871865446</v>
      </c>
      <c r="BH2184">
        <f t="shared" si="485"/>
        <v>7.9860170871622742</v>
      </c>
      <c r="BI2184">
        <f t="shared" si="485"/>
        <v>7.9860170879304135</v>
      </c>
      <c r="BJ2184">
        <f t="shared" si="485"/>
        <v>7.9860170636195216</v>
      </c>
      <c r="BK2184">
        <f t="shared" si="485"/>
        <v>7.986017833034281</v>
      </c>
      <c r="BL2184">
        <f t="shared" si="485"/>
        <v>7.9859934796851215</v>
      </c>
      <c r="BM2184">
        <f t="shared" si="485"/>
        <v>7.9867621524931742</v>
      </c>
      <c r="BN2184">
        <f t="shared" si="482"/>
        <v>7.748106053039221</v>
      </c>
    </row>
    <row r="2185" spans="32:66" x14ac:dyDescent="0.2">
      <c r="AF2185" s="36"/>
      <c r="AG2185" s="7"/>
      <c r="BA2185">
        <f t="shared" si="475"/>
        <v>1.8987653654222433E-2</v>
      </c>
      <c r="BB2185">
        <f t="shared" si="476"/>
        <v>0.91353546204170422</v>
      </c>
      <c r="BC2185">
        <f t="shared" si="477"/>
        <v>0.90245097412386832</v>
      </c>
      <c r="BD2185">
        <f t="shared" si="478"/>
        <v>0.22388363869577074</v>
      </c>
      <c r="BE2185">
        <f t="shared" si="479"/>
        <v>1.939352469821771</v>
      </c>
      <c r="BF2185">
        <f t="shared" si="480"/>
        <v>1.4581884583442892</v>
      </c>
      <c r="BG2185">
        <f t="shared" si="485"/>
        <v>7.9860170871865446</v>
      </c>
      <c r="BH2185">
        <f t="shared" si="485"/>
        <v>7.9860170871622742</v>
      </c>
      <c r="BI2185">
        <f t="shared" si="485"/>
        <v>7.9860170879304135</v>
      </c>
      <c r="BJ2185">
        <f t="shared" si="485"/>
        <v>7.9860170636195216</v>
      </c>
      <c r="BK2185">
        <f t="shared" si="485"/>
        <v>7.986017833034281</v>
      </c>
      <c r="BL2185">
        <f t="shared" si="485"/>
        <v>7.9859934796851215</v>
      </c>
      <c r="BM2185">
        <f t="shared" si="485"/>
        <v>7.9867621524931742</v>
      </c>
      <c r="BN2185">
        <f t="shared" si="482"/>
        <v>7.748106053039221</v>
      </c>
    </row>
    <row r="2186" spans="32:66" x14ac:dyDescent="0.2">
      <c r="AF2186" s="36"/>
      <c r="AG2186" s="7"/>
      <c r="BA2186">
        <f t="shared" si="475"/>
        <v>1.8987653654222433E-2</v>
      </c>
      <c r="BB2186">
        <f t="shared" si="476"/>
        <v>0.91353546204170422</v>
      </c>
      <c r="BC2186">
        <f t="shared" si="477"/>
        <v>0.90245097412386832</v>
      </c>
      <c r="BD2186">
        <f t="shared" si="478"/>
        <v>0.22388363869577074</v>
      </c>
      <c r="BE2186">
        <f t="shared" si="479"/>
        <v>1.939352469821771</v>
      </c>
      <c r="BF2186">
        <f t="shared" si="480"/>
        <v>1.4581884583442892</v>
      </c>
      <c r="BG2186">
        <f t="shared" si="485"/>
        <v>7.9860170871865446</v>
      </c>
      <c r="BH2186">
        <f t="shared" si="485"/>
        <v>7.9860170871622742</v>
      </c>
      <c r="BI2186">
        <f t="shared" si="485"/>
        <v>7.9860170879304135</v>
      </c>
      <c r="BJ2186">
        <f t="shared" si="485"/>
        <v>7.9860170636195216</v>
      </c>
      <c r="BK2186">
        <f t="shared" si="485"/>
        <v>7.986017833034281</v>
      </c>
      <c r="BL2186">
        <f t="shared" si="485"/>
        <v>7.9859934796851215</v>
      </c>
      <c r="BM2186">
        <f t="shared" si="485"/>
        <v>7.9867621524931742</v>
      </c>
      <c r="BN2186">
        <f t="shared" si="482"/>
        <v>7.748106053039221</v>
      </c>
    </row>
    <row r="2187" spans="32:66" x14ac:dyDescent="0.2">
      <c r="AF2187" s="36"/>
      <c r="AG2187" s="7"/>
      <c r="BA2187">
        <f t="shared" ref="BA2187:BA2250" si="486">$BB$6*($BB$11/BB2187*BC2187+$BB$12)</f>
        <v>1.8987653654222433E-2</v>
      </c>
      <c r="BB2187">
        <f t="shared" ref="BB2187:BB2250" si="487">1+$BB$7*COS(BE2187)</f>
        <v>0.91353546204170422</v>
      </c>
      <c r="BC2187">
        <f t="shared" ref="BC2187:BC2250" si="488">SIN(BE2187+RADIANS($BB$9))</f>
        <v>0.90245097412386832</v>
      </c>
      <c r="BD2187">
        <f t="shared" ref="BD2187:BD2250" si="489">$BB$7*SIN(BE2187)</f>
        <v>0.22388363869577074</v>
      </c>
      <c r="BE2187">
        <f t="shared" ref="BE2187:BE2250" si="490">2*ATAN(BF2187)</f>
        <v>1.939352469821771</v>
      </c>
      <c r="BF2187">
        <f t="shared" ref="BF2187:BF2250" si="491">TAN(BG2187/2)*SQRT((1+$BB$7)/(1-$BB$7))</f>
        <v>1.4581884583442892</v>
      </c>
      <c r="BG2187">
        <f t="shared" ref="BG2187:BM2202" si="492">$BN2187+$BB$7*SIN(BH2187)</f>
        <v>7.9860170871865446</v>
      </c>
      <c r="BH2187">
        <f t="shared" si="492"/>
        <v>7.9860170871622742</v>
      </c>
      <c r="BI2187">
        <f t="shared" si="492"/>
        <v>7.9860170879304135</v>
      </c>
      <c r="BJ2187">
        <f t="shared" si="492"/>
        <v>7.9860170636195216</v>
      </c>
      <c r="BK2187">
        <f t="shared" si="492"/>
        <v>7.986017833034281</v>
      </c>
      <c r="BL2187">
        <f t="shared" si="492"/>
        <v>7.9859934796851215</v>
      </c>
      <c r="BM2187">
        <f t="shared" si="492"/>
        <v>7.9867621524931742</v>
      </c>
      <c r="BN2187">
        <f t="shared" ref="BN2187:BN2250" si="493">RADIANS($BB$9)+$BB$18*(F2187-BB$15)</f>
        <v>7.748106053039221</v>
      </c>
    </row>
    <row r="2188" spans="32:66" x14ac:dyDescent="0.2">
      <c r="AF2188" s="36"/>
      <c r="AG2188" s="7"/>
      <c r="BA2188">
        <f t="shared" si="486"/>
        <v>1.8987653654222433E-2</v>
      </c>
      <c r="BB2188">
        <f t="shared" si="487"/>
        <v>0.91353546204170422</v>
      </c>
      <c r="BC2188">
        <f t="shared" si="488"/>
        <v>0.90245097412386832</v>
      </c>
      <c r="BD2188">
        <f t="shared" si="489"/>
        <v>0.22388363869577074</v>
      </c>
      <c r="BE2188">
        <f t="shared" si="490"/>
        <v>1.939352469821771</v>
      </c>
      <c r="BF2188">
        <f t="shared" si="491"/>
        <v>1.4581884583442892</v>
      </c>
      <c r="BG2188">
        <f t="shared" si="492"/>
        <v>7.9860170871865446</v>
      </c>
      <c r="BH2188">
        <f t="shared" si="492"/>
        <v>7.9860170871622742</v>
      </c>
      <c r="BI2188">
        <f t="shared" si="492"/>
        <v>7.9860170879304135</v>
      </c>
      <c r="BJ2188">
        <f t="shared" si="492"/>
        <v>7.9860170636195216</v>
      </c>
      <c r="BK2188">
        <f t="shared" si="492"/>
        <v>7.986017833034281</v>
      </c>
      <c r="BL2188">
        <f t="shared" si="492"/>
        <v>7.9859934796851215</v>
      </c>
      <c r="BM2188">
        <f t="shared" si="492"/>
        <v>7.9867621524931742</v>
      </c>
      <c r="BN2188">
        <f t="shared" si="493"/>
        <v>7.748106053039221</v>
      </c>
    </row>
    <row r="2189" spans="32:66" x14ac:dyDescent="0.2">
      <c r="AF2189" s="36"/>
      <c r="AG2189" s="7"/>
      <c r="BA2189">
        <f t="shared" si="486"/>
        <v>1.8987653654222433E-2</v>
      </c>
      <c r="BB2189">
        <f t="shared" si="487"/>
        <v>0.91353546204170422</v>
      </c>
      <c r="BC2189">
        <f t="shared" si="488"/>
        <v>0.90245097412386832</v>
      </c>
      <c r="BD2189">
        <f t="shared" si="489"/>
        <v>0.22388363869577074</v>
      </c>
      <c r="BE2189">
        <f t="shared" si="490"/>
        <v>1.939352469821771</v>
      </c>
      <c r="BF2189">
        <f t="shared" si="491"/>
        <v>1.4581884583442892</v>
      </c>
      <c r="BG2189">
        <f t="shared" si="492"/>
        <v>7.9860170871865446</v>
      </c>
      <c r="BH2189">
        <f t="shared" si="492"/>
        <v>7.9860170871622742</v>
      </c>
      <c r="BI2189">
        <f t="shared" si="492"/>
        <v>7.9860170879304135</v>
      </c>
      <c r="BJ2189">
        <f t="shared" si="492"/>
        <v>7.9860170636195216</v>
      </c>
      <c r="BK2189">
        <f t="shared" si="492"/>
        <v>7.986017833034281</v>
      </c>
      <c r="BL2189">
        <f t="shared" si="492"/>
        <v>7.9859934796851215</v>
      </c>
      <c r="BM2189">
        <f t="shared" si="492"/>
        <v>7.9867621524931742</v>
      </c>
      <c r="BN2189">
        <f t="shared" si="493"/>
        <v>7.748106053039221</v>
      </c>
    </row>
    <row r="2190" spans="32:66" x14ac:dyDescent="0.2">
      <c r="AF2190" s="36"/>
      <c r="AG2190" s="7"/>
      <c r="BA2190">
        <f t="shared" si="486"/>
        <v>1.8987653654222433E-2</v>
      </c>
      <c r="BB2190">
        <f t="shared" si="487"/>
        <v>0.91353546204170422</v>
      </c>
      <c r="BC2190">
        <f t="shared" si="488"/>
        <v>0.90245097412386832</v>
      </c>
      <c r="BD2190">
        <f t="shared" si="489"/>
        <v>0.22388363869577074</v>
      </c>
      <c r="BE2190">
        <f t="shared" si="490"/>
        <v>1.939352469821771</v>
      </c>
      <c r="BF2190">
        <f t="shared" si="491"/>
        <v>1.4581884583442892</v>
      </c>
      <c r="BG2190">
        <f t="shared" si="492"/>
        <v>7.9860170871865446</v>
      </c>
      <c r="BH2190">
        <f t="shared" si="492"/>
        <v>7.9860170871622742</v>
      </c>
      <c r="BI2190">
        <f t="shared" si="492"/>
        <v>7.9860170879304135</v>
      </c>
      <c r="BJ2190">
        <f t="shared" si="492"/>
        <v>7.9860170636195216</v>
      </c>
      <c r="BK2190">
        <f t="shared" si="492"/>
        <v>7.986017833034281</v>
      </c>
      <c r="BL2190">
        <f t="shared" si="492"/>
        <v>7.9859934796851215</v>
      </c>
      <c r="BM2190">
        <f t="shared" si="492"/>
        <v>7.9867621524931742</v>
      </c>
      <c r="BN2190">
        <f t="shared" si="493"/>
        <v>7.748106053039221</v>
      </c>
    </row>
    <row r="2191" spans="32:66" x14ac:dyDescent="0.2">
      <c r="AF2191" s="36"/>
      <c r="AG2191" s="7"/>
      <c r="BA2191">
        <f t="shared" si="486"/>
        <v>1.8987653654222433E-2</v>
      </c>
      <c r="BB2191">
        <f t="shared" si="487"/>
        <v>0.91353546204170422</v>
      </c>
      <c r="BC2191">
        <f t="shared" si="488"/>
        <v>0.90245097412386832</v>
      </c>
      <c r="BD2191">
        <f t="shared" si="489"/>
        <v>0.22388363869577074</v>
      </c>
      <c r="BE2191">
        <f t="shared" si="490"/>
        <v>1.939352469821771</v>
      </c>
      <c r="BF2191">
        <f t="shared" si="491"/>
        <v>1.4581884583442892</v>
      </c>
      <c r="BG2191">
        <f t="shared" si="492"/>
        <v>7.9860170871865446</v>
      </c>
      <c r="BH2191">
        <f t="shared" si="492"/>
        <v>7.9860170871622742</v>
      </c>
      <c r="BI2191">
        <f t="shared" si="492"/>
        <v>7.9860170879304135</v>
      </c>
      <c r="BJ2191">
        <f t="shared" si="492"/>
        <v>7.9860170636195216</v>
      </c>
      <c r="BK2191">
        <f t="shared" si="492"/>
        <v>7.986017833034281</v>
      </c>
      <c r="BL2191">
        <f t="shared" si="492"/>
        <v>7.9859934796851215</v>
      </c>
      <c r="BM2191">
        <f t="shared" si="492"/>
        <v>7.9867621524931742</v>
      </c>
      <c r="BN2191">
        <f t="shared" si="493"/>
        <v>7.748106053039221</v>
      </c>
    </row>
    <row r="2192" spans="32:66" x14ac:dyDescent="0.2">
      <c r="AF2192" s="36"/>
      <c r="AG2192" s="7"/>
      <c r="BA2192">
        <f t="shared" si="486"/>
        <v>1.8987653654222433E-2</v>
      </c>
      <c r="BB2192">
        <f t="shared" si="487"/>
        <v>0.91353546204170422</v>
      </c>
      <c r="BC2192">
        <f t="shared" si="488"/>
        <v>0.90245097412386832</v>
      </c>
      <c r="BD2192">
        <f t="shared" si="489"/>
        <v>0.22388363869577074</v>
      </c>
      <c r="BE2192">
        <f t="shared" si="490"/>
        <v>1.939352469821771</v>
      </c>
      <c r="BF2192">
        <f t="shared" si="491"/>
        <v>1.4581884583442892</v>
      </c>
      <c r="BG2192">
        <f t="shared" si="492"/>
        <v>7.9860170871865446</v>
      </c>
      <c r="BH2192">
        <f t="shared" si="492"/>
        <v>7.9860170871622742</v>
      </c>
      <c r="BI2192">
        <f t="shared" si="492"/>
        <v>7.9860170879304135</v>
      </c>
      <c r="BJ2192">
        <f t="shared" si="492"/>
        <v>7.9860170636195216</v>
      </c>
      <c r="BK2192">
        <f t="shared" si="492"/>
        <v>7.986017833034281</v>
      </c>
      <c r="BL2192">
        <f t="shared" si="492"/>
        <v>7.9859934796851215</v>
      </c>
      <c r="BM2192">
        <f t="shared" si="492"/>
        <v>7.9867621524931742</v>
      </c>
      <c r="BN2192">
        <f t="shared" si="493"/>
        <v>7.748106053039221</v>
      </c>
    </row>
    <row r="2193" spans="32:66" x14ac:dyDescent="0.2">
      <c r="AF2193" s="36"/>
      <c r="AG2193" s="7"/>
      <c r="BA2193">
        <f t="shared" si="486"/>
        <v>1.8987653654222433E-2</v>
      </c>
      <c r="BB2193">
        <f t="shared" si="487"/>
        <v>0.91353546204170422</v>
      </c>
      <c r="BC2193">
        <f t="shared" si="488"/>
        <v>0.90245097412386832</v>
      </c>
      <c r="BD2193">
        <f t="shared" si="489"/>
        <v>0.22388363869577074</v>
      </c>
      <c r="BE2193">
        <f t="shared" si="490"/>
        <v>1.939352469821771</v>
      </c>
      <c r="BF2193">
        <f t="shared" si="491"/>
        <v>1.4581884583442892</v>
      </c>
      <c r="BG2193">
        <f t="shared" si="492"/>
        <v>7.9860170871865446</v>
      </c>
      <c r="BH2193">
        <f t="shared" si="492"/>
        <v>7.9860170871622742</v>
      </c>
      <c r="BI2193">
        <f t="shared" si="492"/>
        <v>7.9860170879304135</v>
      </c>
      <c r="BJ2193">
        <f t="shared" si="492"/>
        <v>7.9860170636195216</v>
      </c>
      <c r="BK2193">
        <f t="shared" si="492"/>
        <v>7.986017833034281</v>
      </c>
      <c r="BL2193">
        <f t="shared" si="492"/>
        <v>7.9859934796851215</v>
      </c>
      <c r="BM2193">
        <f t="shared" si="492"/>
        <v>7.9867621524931742</v>
      </c>
      <c r="BN2193">
        <f t="shared" si="493"/>
        <v>7.748106053039221</v>
      </c>
    </row>
    <row r="2194" spans="32:66" x14ac:dyDescent="0.2">
      <c r="AF2194" s="36"/>
      <c r="AG2194" s="7"/>
      <c r="BA2194">
        <f t="shared" si="486"/>
        <v>1.8987653654222433E-2</v>
      </c>
      <c r="BB2194">
        <f t="shared" si="487"/>
        <v>0.91353546204170422</v>
      </c>
      <c r="BC2194">
        <f t="shared" si="488"/>
        <v>0.90245097412386832</v>
      </c>
      <c r="BD2194">
        <f t="shared" si="489"/>
        <v>0.22388363869577074</v>
      </c>
      <c r="BE2194">
        <f t="shared" si="490"/>
        <v>1.939352469821771</v>
      </c>
      <c r="BF2194">
        <f t="shared" si="491"/>
        <v>1.4581884583442892</v>
      </c>
      <c r="BG2194">
        <f t="shared" si="492"/>
        <v>7.9860170871865446</v>
      </c>
      <c r="BH2194">
        <f t="shared" si="492"/>
        <v>7.9860170871622742</v>
      </c>
      <c r="BI2194">
        <f t="shared" si="492"/>
        <v>7.9860170879304135</v>
      </c>
      <c r="BJ2194">
        <f t="shared" si="492"/>
        <v>7.9860170636195216</v>
      </c>
      <c r="BK2194">
        <f t="shared" si="492"/>
        <v>7.986017833034281</v>
      </c>
      <c r="BL2194">
        <f t="shared" si="492"/>
        <v>7.9859934796851215</v>
      </c>
      <c r="BM2194">
        <f t="shared" si="492"/>
        <v>7.9867621524931742</v>
      </c>
      <c r="BN2194">
        <f t="shared" si="493"/>
        <v>7.748106053039221</v>
      </c>
    </row>
    <row r="2195" spans="32:66" x14ac:dyDescent="0.2">
      <c r="AF2195" s="36"/>
      <c r="AG2195" s="7"/>
      <c r="BA2195">
        <f t="shared" si="486"/>
        <v>1.8987653654222433E-2</v>
      </c>
      <c r="BB2195">
        <f t="shared" si="487"/>
        <v>0.91353546204170422</v>
      </c>
      <c r="BC2195">
        <f t="shared" si="488"/>
        <v>0.90245097412386832</v>
      </c>
      <c r="BD2195">
        <f t="shared" si="489"/>
        <v>0.22388363869577074</v>
      </c>
      <c r="BE2195">
        <f t="shared" si="490"/>
        <v>1.939352469821771</v>
      </c>
      <c r="BF2195">
        <f t="shared" si="491"/>
        <v>1.4581884583442892</v>
      </c>
      <c r="BG2195">
        <f t="shared" si="492"/>
        <v>7.9860170871865446</v>
      </c>
      <c r="BH2195">
        <f t="shared" si="492"/>
        <v>7.9860170871622742</v>
      </c>
      <c r="BI2195">
        <f t="shared" si="492"/>
        <v>7.9860170879304135</v>
      </c>
      <c r="BJ2195">
        <f t="shared" si="492"/>
        <v>7.9860170636195216</v>
      </c>
      <c r="BK2195">
        <f t="shared" si="492"/>
        <v>7.986017833034281</v>
      </c>
      <c r="BL2195">
        <f t="shared" si="492"/>
        <v>7.9859934796851215</v>
      </c>
      <c r="BM2195">
        <f t="shared" si="492"/>
        <v>7.9867621524931742</v>
      </c>
      <c r="BN2195">
        <f t="shared" si="493"/>
        <v>7.748106053039221</v>
      </c>
    </row>
    <row r="2196" spans="32:66" x14ac:dyDescent="0.2">
      <c r="AF2196" s="36"/>
      <c r="AG2196" s="7"/>
      <c r="BA2196">
        <f t="shared" si="486"/>
        <v>1.8987653654222433E-2</v>
      </c>
      <c r="BB2196">
        <f t="shared" si="487"/>
        <v>0.91353546204170422</v>
      </c>
      <c r="BC2196">
        <f t="shared" si="488"/>
        <v>0.90245097412386832</v>
      </c>
      <c r="BD2196">
        <f t="shared" si="489"/>
        <v>0.22388363869577074</v>
      </c>
      <c r="BE2196">
        <f t="shared" si="490"/>
        <v>1.939352469821771</v>
      </c>
      <c r="BF2196">
        <f t="shared" si="491"/>
        <v>1.4581884583442892</v>
      </c>
      <c r="BG2196">
        <f t="shared" si="492"/>
        <v>7.9860170871865446</v>
      </c>
      <c r="BH2196">
        <f t="shared" si="492"/>
        <v>7.9860170871622742</v>
      </c>
      <c r="BI2196">
        <f t="shared" si="492"/>
        <v>7.9860170879304135</v>
      </c>
      <c r="BJ2196">
        <f t="shared" si="492"/>
        <v>7.9860170636195216</v>
      </c>
      <c r="BK2196">
        <f t="shared" si="492"/>
        <v>7.986017833034281</v>
      </c>
      <c r="BL2196">
        <f t="shared" si="492"/>
        <v>7.9859934796851215</v>
      </c>
      <c r="BM2196">
        <f t="shared" si="492"/>
        <v>7.9867621524931742</v>
      </c>
      <c r="BN2196">
        <f t="shared" si="493"/>
        <v>7.748106053039221</v>
      </c>
    </row>
    <row r="2197" spans="32:66" x14ac:dyDescent="0.2">
      <c r="AF2197" s="36"/>
      <c r="AG2197" s="7"/>
      <c r="BA2197">
        <f t="shared" si="486"/>
        <v>1.8987653654222433E-2</v>
      </c>
      <c r="BB2197">
        <f t="shared" si="487"/>
        <v>0.91353546204170422</v>
      </c>
      <c r="BC2197">
        <f t="shared" si="488"/>
        <v>0.90245097412386832</v>
      </c>
      <c r="BD2197">
        <f t="shared" si="489"/>
        <v>0.22388363869577074</v>
      </c>
      <c r="BE2197">
        <f t="shared" si="490"/>
        <v>1.939352469821771</v>
      </c>
      <c r="BF2197">
        <f t="shared" si="491"/>
        <v>1.4581884583442892</v>
      </c>
      <c r="BG2197">
        <f t="shared" si="492"/>
        <v>7.9860170871865446</v>
      </c>
      <c r="BH2197">
        <f t="shared" si="492"/>
        <v>7.9860170871622742</v>
      </c>
      <c r="BI2197">
        <f t="shared" si="492"/>
        <v>7.9860170879304135</v>
      </c>
      <c r="BJ2197">
        <f t="shared" si="492"/>
        <v>7.9860170636195216</v>
      </c>
      <c r="BK2197">
        <f t="shared" si="492"/>
        <v>7.986017833034281</v>
      </c>
      <c r="BL2197">
        <f t="shared" si="492"/>
        <v>7.9859934796851215</v>
      </c>
      <c r="BM2197">
        <f t="shared" si="492"/>
        <v>7.9867621524931742</v>
      </c>
      <c r="BN2197">
        <f t="shared" si="493"/>
        <v>7.748106053039221</v>
      </c>
    </row>
    <row r="2198" spans="32:66" x14ac:dyDescent="0.2">
      <c r="AF2198" s="36"/>
      <c r="AG2198" s="7"/>
      <c r="BA2198">
        <f t="shared" si="486"/>
        <v>1.8987653654222433E-2</v>
      </c>
      <c r="BB2198">
        <f t="shared" si="487"/>
        <v>0.91353546204170422</v>
      </c>
      <c r="BC2198">
        <f t="shared" si="488"/>
        <v>0.90245097412386832</v>
      </c>
      <c r="BD2198">
        <f t="shared" si="489"/>
        <v>0.22388363869577074</v>
      </c>
      <c r="BE2198">
        <f t="shared" si="490"/>
        <v>1.939352469821771</v>
      </c>
      <c r="BF2198">
        <f t="shared" si="491"/>
        <v>1.4581884583442892</v>
      </c>
      <c r="BG2198">
        <f t="shared" si="492"/>
        <v>7.9860170871865446</v>
      </c>
      <c r="BH2198">
        <f t="shared" si="492"/>
        <v>7.9860170871622742</v>
      </c>
      <c r="BI2198">
        <f t="shared" si="492"/>
        <v>7.9860170879304135</v>
      </c>
      <c r="BJ2198">
        <f t="shared" si="492"/>
        <v>7.9860170636195216</v>
      </c>
      <c r="BK2198">
        <f t="shared" si="492"/>
        <v>7.986017833034281</v>
      </c>
      <c r="BL2198">
        <f t="shared" si="492"/>
        <v>7.9859934796851215</v>
      </c>
      <c r="BM2198">
        <f t="shared" si="492"/>
        <v>7.9867621524931742</v>
      </c>
      <c r="BN2198">
        <f t="shared" si="493"/>
        <v>7.748106053039221</v>
      </c>
    </row>
    <row r="2199" spans="32:66" x14ac:dyDescent="0.2">
      <c r="AF2199" s="36"/>
      <c r="AG2199" s="7"/>
      <c r="BA2199">
        <f t="shared" si="486"/>
        <v>1.8987653654222433E-2</v>
      </c>
      <c r="BB2199">
        <f t="shared" si="487"/>
        <v>0.91353546204170422</v>
      </c>
      <c r="BC2199">
        <f t="shared" si="488"/>
        <v>0.90245097412386832</v>
      </c>
      <c r="BD2199">
        <f t="shared" si="489"/>
        <v>0.22388363869577074</v>
      </c>
      <c r="BE2199">
        <f t="shared" si="490"/>
        <v>1.939352469821771</v>
      </c>
      <c r="BF2199">
        <f t="shared" si="491"/>
        <v>1.4581884583442892</v>
      </c>
      <c r="BG2199">
        <f t="shared" si="492"/>
        <v>7.9860170871865446</v>
      </c>
      <c r="BH2199">
        <f t="shared" si="492"/>
        <v>7.9860170871622742</v>
      </c>
      <c r="BI2199">
        <f t="shared" si="492"/>
        <v>7.9860170879304135</v>
      </c>
      <c r="BJ2199">
        <f t="shared" si="492"/>
        <v>7.9860170636195216</v>
      </c>
      <c r="BK2199">
        <f t="shared" si="492"/>
        <v>7.986017833034281</v>
      </c>
      <c r="BL2199">
        <f t="shared" si="492"/>
        <v>7.9859934796851215</v>
      </c>
      <c r="BM2199">
        <f t="shared" si="492"/>
        <v>7.9867621524931742</v>
      </c>
      <c r="BN2199">
        <f t="shared" si="493"/>
        <v>7.748106053039221</v>
      </c>
    </row>
    <row r="2200" spans="32:66" x14ac:dyDescent="0.2">
      <c r="AF2200" s="36"/>
      <c r="AG2200" s="7"/>
      <c r="BA2200">
        <f t="shared" si="486"/>
        <v>1.8987653654222433E-2</v>
      </c>
      <c r="BB2200">
        <f t="shared" si="487"/>
        <v>0.91353546204170422</v>
      </c>
      <c r="BC2200">
        <f t="shared" si="488"/>
        <v>0.90245097412386832</v>
      </c>
      <c r="BD2200">
        <f t="shared" si="489"/>
        <v>0.22388363869577074</v>
      </c>
      <c r="BE2200">
        <f t="shared" si="490"/>
        <v>1.939352469821771</v>
      </c>
      <c r="BF2200">
        <f t="shared" si="491"/>
        <v>1.4581884583442892</v>
      </c>
      <c r="BG2200">
        <f t="shared" si="492"/>
        <v>7.9860170871865446</v>
      </c>
      <c r="BH2200">
        <f t="shared" si="492"/>
        <v>7.9860170871622742</v>
      </c>
      <c r="BI2200">
        <f t="shared" si="492"/>
        <v>7.9860170879304135</v>
      </c>
      <c r="BJ2200">
        <f t="shared" si="492"/>
        <v>7.9860170636195216</v>
      </c>
      <c r="BK2200">
        <f t="shared" si="492"/>
        <v>7.986017833034281</v>
      </c>
      <c r="BL2200">
        <f t="shared" si="492"/>
        <v>7.9859934796851215</v>
      </c>
      <c r="BM2200">
        <f t="shared" si="492"/>
        <v>7.9867621524931742</v>
      </c>
      <c r="BN2200">
        <f t="shared" si="493"/>
        <v>7.748106053039221</v>
      </c>
    </row>
    <row r="2201" spans="32:66" x14ac:dyDescent="0.2">
      <c r="AF2201" s="36"/>
      <c r="AG2201" s="7"/>
      <c r="BA2201">
        <f t="shared" si="486"/>
        <v>1.8987653654222433E-2</v>
      </c>
      <c r="BB2201">
        <f t="shared" si="487"/>
        <v>0.91353546204170422</v>
      </c>
      <c r="BC2201">
        <f t="shared" si="488"/>
        <v>0.90245097412386832</v>
      </c>
      <c r="BD2201">
        <f t="shared" si="489"/>
        <v>0.22388363869577074</v>
      </c>
      <c r="BE2201">
        <f t="shared" si="490"/>
        <v>1.939352469821771</v>
      </c>
      <c r="BF2201">
        <f t="shared" si="491"/>
        <v>1.4581884583442892</v>
      </c>
      <c r="BG2201">
        <f t="shared" si="492"/>
        <v>7.9860170871865446</v>
      </c>
      <c r="BH2201">
        <f t="shared" si="492"/>
        <v>7.9860170871622742</v>
      </c>
      <c r="BI2201">
        <f t="shared" si="492"/>
        <v>7.9860170879304135</v>
      </c>
      <c r="BJ2201">
        <f t="shared" si="492"/>
        <v>7.9860170636195216</v>
      </c>
      <c r="BK2201">
        <f t="shared" si="492"/>
        <v>7.986017833034281</v>
      </c>
      <c r="BL2201">
        <f t="shared" si="492"/>
        <v>7.9859934796851215</v>
      </c>
      <c r="BM2201">
        <f t="shared" si="492"/>
        <v>7.9867621524931742</v>
      </c>
      <c r="BN2201">
        <f t="shared" si="493"/>
        <v>7.748106053039221</v>
      </c>
    </row>
    <row r="2202" spans="32:66" x14ac:dyDescent="0.2">
      <c r="AF2202" s="36"/>
      <c r="AG2202" s="7"/>
      <c r="BA2202">
        <f t="shared" si="486"/>
        <v>1.8987653654222433E-2</v>
      </c>
      <c r="BB2202">
        <f t="shared" si="487"/>
        <v>0.91353546204170422</v>
      </c>
      <c r="BC2202">
        <f t="shared" si="488"/>
        <v>0.90245097412386832</v>
      </c>
      <c r="BD2202">
        <f t="shared" si="489"/>
        <v>0.22388363869577074</v>
      </c>
      <c r="BE2202">
        <f t="shared" si="490"/>
        <v>1.939352469821771</v>
      </c>
      <c r="BF2202">
        <f t="shared" si="491"/>
        <v>1.4581884583442892</v>
      </c>
      <c r="BG2202">
        <f t="shared" si="492"/>
        <v>7.9860170871865446</v>
      </c>
      <c r="BH2202">
        <f t="shared" si="492"/>
        <v>7.9860170871622742</v>
      </c>
      <c r="BI2202">
        <f t="shared" si="492"/>
        <v>7.9860170879304135</v>
      </c>
      <c r="BJ2202">
        <f t="shared" si="492"/>
        <v>7.9860170636195216</v>
      </c>
      <c r="BK2202">
        <f t="shared" si="492"/>
        <v>7.986017833034281</v>
      </c>
      <c r="BL2202">
        <f t="shared" si="492"/>
        <v>7.9859934796851215</v>
      </c>
      <c r="BM2202">
        <f t="shared" si="492"/>
        <v>7.9867621524931742</v>
      </c>
      <c r="BN2202">
        <f t="shared" si="493"/>
        <v>7.748106053039221</v>
      </c>
    </row>
    <row r="2203" spans="32:66" x14ac:dyDescent="0.2">
      <c r="AF2203" s="36"/>
      <c r="AG2203" s="7"/>
      <c r="BA2203">
        <f t="shared" si="486"/>
        <v>1.8987653654222433E-2</v>
      </c>
      <c r="BB2203">
        <f t="shared" si="487"/>
        <v>0.91353546204170422</v>
      </c>
      <c r="BC2203">
        <f t="shared" si="488"/>
        <v>0.90245097412386832</v>
      </c>
      <c r="BD2203">
        <f t="shared" si="489"/>
        <v>0.22388363869577074</v>
      </c>
      <c r="BE2203">
        <f t="shared" si="490"/>
        <v>1.939352469821771</v>
      </c>
      <c r="BF2203">
        <f t="shared" si="491"/>
        <v>1.4581884583442892</v>
      </c>
      <c r="BG2203">
        <f t="shared" ref="BG2203:BM2218" si="494">$BN2203+$BB$7*SIN(BH2203)</f>
        <v>7.9860170871865446</v>
      </c>
      <c r="BH2203">
        <f t="shared" si="494"/>
        <v>7.9860170871622742</v>
      </c>
      <c r="BI2203">
        <f t="shared" si="494"/>
        <v>7.9860170879304135</v>
      </c>
      <c r="BJ2203">
        <f t="shared" si="494"/>
        <v>7.9860170636195216</v>
      </c>
      <c r="BK2203">
        <f t="shared" si="494"/>
        <v>7.986017833034281</v>
      </c>
      <c r="BL2203">
        <f t="shared" si="494"/>
        <v>7.9859934796851215</v>
      </c>
      <c r="BM2203">
        <f t="shared" si="494"/>
        <v>7.9867621524931742</v>
      </c>
      <c r="BN2203">
        <f t="shared" si="493"/>
        <v>7.748106053039221</v>
      </c>
    </row>
    <row r="2204" spans="32:66" x14ac:dyDescent="0.2">
      <c r="AF2204" s="36"/>
      <c r="AG2204" s="7"/>
      <c r="BA2204">
        <f t="shared" si="486"/>
        <v>1.8987653654222433E-2</v>
      </c>
      <c r="BB2204">
        <f t="shared" si="487"/>
        <v>0.91353546204170422</v>
      </c>
      <c r="BC2204">
        <f t="shared" si="488"/>
        <v>0.90245097412386832</v>
      </c>
      <c r="BD2204">
        <f t="shared" si="489"/>
        <v>0.22388363869577074</v>
      </c>
      <c r="BE2204">
        <f t="shared" si="490"/>
        <v>1.939352469821771</v>
      </c>
      <c r="BF2204">
        <f t="shared" si="491"/>
        <v>1.4581884583442892</v>
      </c>
      <c r="BG2204">
        <f t="shared" si="494"/>
        <v>7.9860170871865446</v>
      </c>
      <c r="BH2204">
        <f t="shared" si="494"/>
        <v>7.9860170871622742</v>
      </c>
      <c r="BI2204">
        <f t="shared" si="494"/>
        <v>7.9860170879304135</v>
      </c>
      <c r="BJ2204">
        <f t="shared" si="494"/>
        <v>7.9860170636195216</v>
      </c>
      <c r="BK2204">
        <f t="shared" si="494"/>
        <v>7.986017833034281</v>
      </c>
      <c r="BL2204">
        <f t="shared" si="494"/>
        <v>7.9859934796851215</v>
      </c>
      <c r="BM2204">
        <f t="shared" si="494"/>
        <v>7.9867621524931742</v>
      </c>
      <c r="BN2204">
        <f t="shared" si="493"/>
        <v>7.748106053039221</v>
      </c>
    </row>
    <row r="2205" spans="32:66" x14ac:dyDescent="0.2">
      <c r="AF2205" s="36"/>
      <c r="AG2205" s="7"/>
      <c r="BA2205">
        <f t="shared" si="486"/>
        <v>1.8987653654222433E-2</v>
      </c>
      <c r="BB2205">
        <f t="shared" si="487"/>
        <v>0.91353546204170422</v>
      </c>
      <c r="BC2205">
        <f t="shared" si="488"/>
        <v>0.90245097412386832</v>
      </c>
      <c r="BD2205">
        <f t="shared" si="489"/>
        <v>0.22388363869577074</v>
      </c>
      <c r="BE2205">
        <f t="shared" si="490"/>
        <v>1.939352469821771</v>
      </c>
      <c r="BF2205">
        <f t="shared" si="491"/>
        <v>1.4581884583442892</v>
      </c>
      <c r="BG2205">
        <f t="shared" si="494"/>
        <v>7.9860170871865446</v>
      </c>
      <c r="BH2205">
        <f t="shared" si="494"/>
        <v>7.9860170871622742</v>
      </c>
      <c r="BI2205">
        <f t="shared" si="494"/>
        <v>7.9860170879304135</v>
      </c>
      <c r="BJ2205">
        <f t="shared" si="494"/>
        <v>7.9860170636195216</v>
      </c>
      <c r="BK2205">
        <f t="shared" si="494"/>
        <v>7.986017833034281</v>
      </c>
      <c r="BL2205">
        <f t="shared" si="494"/>
        <v>7.9859934796851215</v>
      </c>
      <c r="BM2205">
        <f t="shared" si="494"/>
        <v>7.9867621524931742</v>
      </c>
      <c r="BN2205">
        <f t="shared" si="493"/>
        <v>7.748106053039221</v>
      </c>
    </row>
    <row r="2206" spans="32:66" x14ac:dyDescent="0.2">
      <c r="AF2206" s="36"/>
      <c r="AG2206" s="7"/>
      <c r="BA2206">
        <f t="shared" si="486"/>
        <v>1.8987653654222433E-2</v>
      </c>
      <c r="BB2206">
        <f t="shared" si="487"/>
        <v>0.91353546204170422</v>
      </c>
      <c r="BC2206">
        <f t="shared" si="488"/>
        <v>0.90245097412386832</v>
      </c>
      <c r="BD2206">
        <f t="shared" si="489"/>
        <v>0.22388363869577074</v>
      </c>
      <c r="BE2206">
        <f t="shared" si="490"/>
        <v>1.939352469821771</v>
      </c>
      <c r="BF2206">
        <f t="shared" si="491"/>
        <v>1.4581884583442892</v>
      </c>
      <c r="BG2206">
        <f t="shared" si="494"/>
        <v>7.9860170871865446</v>
      </c>
      <c r="BH2206">
        <f t="shared" si="494"/>
        <v>7.9860170871622742</v>
      </c>
      <c r="BI2206">
        <f t="shared" si="494"/>
        <v>7.9860170879304135</v>
      </c>
      <c r="BJ2206">
        <f t="shared" si="494"/>
        <v>7.9860170636195216</v>
      </c>
      <c r="BK2206">
        <f t="shared" si="494"/>
        <v>7.986017833034281</v>
      </c>
      <c r="BL2206">
        <f t="shared" si="494"/>
        <v>7.9859934796851215</v>
      </c>
      <c r="BM2206">
        <f t="shared" si="494"/>
        <v>7.9867621524931742</v>
      </c>
      <c r="BN2206">
        <f t="shared" si="493"/>
        <v>7.748106053039221</v>
      </c>
    </row>
    <row r="2207" spans="32:66" x14ac:dyDescent="0.2">
      <c r="AF2207" s="36"/>
      <c r="AG2207" s="7"/>
      <c r="BA2207">
        <f t="shared" si="486"/>
        <v>1.8987653654222433E-2</v>
      </c>
      <c r="BB2207">
        <f t="shared" si="487"/>
        <v>0.91353546204170422</v>
      </c>
      <c r="BC2207">
        <f t="shared" si="488"/>
        <v>0.90245097412386832</v>
      </c>
      <c r="BD2207">
        <f t="shared" si="489"/>
        <v>0.22388363869577074</v>
      </c>
      <c r="BE2207">
        <f t="shared" si="490"/>
        <v>1.939352469821771</v>
      </c>
      <c r="BF2207">
        <f t="shared" si="491"/>
        <v>1.4581884583442892</v>
      </c>
      <c r="BG2207">
        <f t="shared" si="494"/>
        <v>7.9860170871865446</v>
      </c>
      <c r="BH2207">
        <f t="shared" si="494"/>
        <v>7.9860170871622742</v>
      </c>
      <c r="BI2207">
        <f t="shared" si="494"/>
        <v>7.9860170879304135</v>
      </c>
      <c r="BJ2207">
        <f t="shared" si="494"/>
        <v>7.9860170636195216</v>
      </c>
      <c r="BK2207">
        <f t="shared" si="494"/>
        <v>7.986017833034281</v>
      </c>
      <c r="BL2207">
        <f t="shared" si="494"/>
        <v>7.9859934796851215</v>
      </c>
      <c r="BM2207">
        <f t="shared" si="494"/>
        <v>7.9867621524931742</v>
      </c>
      <c r="BN2207">
        <f t="shared" si="493"/>
        <v>7.748106053039221</v>
      </c>
    </row>
    <row r="2208" spans="32:66" x14ac:dyDescent="0.2">
      <c r="AF2208" s="36"/>
      <c r="AG2208" s="7"/>
      <c r="BA2208">
        <f t="shared" si="486"/>
        <v>1.8987653654222433E-2</v>
      </c>
      <c r="BB2208">
        <f t="shared" si="487"/>
        <v>0.91353546204170422</v>
      </c>
      <c r="BC2208">
        <f t="shared" si="488"/>
        <v>0.90245097412386832</v>
      </c>
      <c r="BD2208">
        <f t="shared" si="489"/>
        <v>0.22388363869577074</v>
      </c>
      <c r="BE2208">
        <f t="shared" si="490"/>
        <v>1.939352469821771</v>
      </c>
      <c r="BF2208">
        <f t="shared" si="491"/>
        <v>1.4581884583442892</v>
      </c>
      <c r="BG2208">
        <f t="shared" si="494"/>
        <v>7.9860170871865446</v>
      </c>
      <c r="BH2208">
        <f t="shared" si="494"/>
        <v>7.9860170871622742</v>
      </c>
      <c r="BI2208">
        <f t="shared" si="494"/>
        <v>7.9860170879304135</v>
      </c>
      <c r="BJ2208">
        <f t="shared" si="494"/>
        <v>7.9860170636195216</v>
      </c>
      <c r="BK2208">
        <f t="shared" si="494"/>
        <v>7.986017833034281</v>
      </c>
      <c r="BL2208">
        <f t="shared" si="494"/>
        <v>7.9859934796851215</v>
      </c>
      <c r="BM2208">
        <f t="shared" si="494"/>
        <v>7.9867621524931742</v>
      </c>
      <c r="BN2208">
        <f t="shared" si="493"/>
        <v>7.748106053039221</v>
      </c>
    </row>
    <row r="2209" spans="32:66" x14ac:dyDescent="0.2">
      <c r="AF2209" s="36"/>
      <c r="AG2209" s="7"/>
      <c r="BA2209">
        <f t="shared" si="486"/>
        <v>1.8987653654222433E-2</v>
      </c>
      <c r="BB2209">
        <f t="shared" si="487"/>
        <v>0.91353546204170422</v>
      </c>
      <c r="BC2209">
        <f t="shared" si="488"/>
        <v>0.90245097412386832</v>
      </c>
      <c r="BD2209">
        <f t="shared" si="489"/>
        <v>0.22388363869577074</v>
      </c>
      <c r="BE2209">
        <f t="shared" si="490"/>
        <v>1.939352469821771</v>
      </c>
      <c r="BF2209">
        <f t="shared" si="491"/>
        <v>1.4581884583442892</v>
      </c>
      <c r="BG2209">
        <f t="shared" si="494"/>
        <v>7.9860170871865446</v>
      </c>
      <c r="BH2209">
        <f t="shared" si="494"/>
        <v>7.9860170871622742</v>
      </c>
      <c r="BI2209">
        <f t="shared" si="494"/>
        <v>7.9860170879304135</v>
      </c>
      <c r="BJ2209">
        <f t="shared" si="494"/>
        <v>7.9860170636195216</v>
      </c>
      <c r="BK2209">
        <f t="shared" si="494"/>
        <v>7.986017833034281</v>
      </c>
      <c r="BL2209">
        <f t="shared" si="494"/>
        <v>7.9859934796851215</v>
      </c>
      <c r="BM2209">
        <f t="shared" si="494"/>
        <v>7.9867621524931742</v>
      </c>
      <c r="BN2209">
        <f t="shared" si="493"/>
        <v>7.748106053039221</v>
      </c>
    </row>
    <row r="2210" spans="32:66" x14ac:dyDescent="0.2">
      <c r="AF2210" s="36"/>
      <c r="AG2210" s="7"/>
      <c r="BA2210">
        <f t="shared" si="486"/>
        <v>1.8987653654222433E-2</v>
      </c>
      <c r="BB2210">
        <f t="shared" si="487"/>
        <v>0.91353546204170422</v>
      </c>
      <c r="BC2210">
        <f t="shared" si="488"/>
        <v>0.90245097412386832</v>
      </c>
      <c r="BD2210">
        <f t="shared" si="489"/>
        <v>0.22388363869577074</v>
      </c>
      <c r="BE2210">
        <f t="shared" si="490"/>
        <v>1.939352469821771</v>
      </c>
      <c r="BF2210">
        <f t="shared" si="491"/>
        <v>1.4581884583442892</v>
      </c>
      <c r="BG2210">
        <f t="shared" si="494"/>
        <v>7.9860170871865446</v>
      </c>
      <c r="BH2210">
        <f t="shared" si="494"/>
        <v>7.9860170871622742</v>
      </c>
      <c r="BI2210">
        <f t="shared" si="494"/>
        <v>7.9860170879304135</v>
      </c>
      <c r="BJ2210">
        <f t="shared" si="494"/>
        <v>7.9860170636195216</v>
      </c>
      <c r="BK2210">
        <f t="shared" si="494"/>
        <v>7.986017833034281</v>
      </c>
      <c r="BL2210">
        <f t="shared" si="494"/>
        <v>7.9859934796851215</v>
      </c>
      <c r="BM2210">
        <f t="shared" si="494"/>
        <v>7.9867621524931742</v>
      </c>
      <c r="BN2210">
        <f t="shared" si="493"/>
        <v>7.748106053039221</v>
      </c>
    </row>
    <row r="2211" spans="32:66" x14ac:dyDescent="0.2">
      <c r="AF2211" s="36"/>
      <c r="AG2211" s="7"/>
      <c r="BA2211">
        <f t="shared" si="486"/>
        <v>1.8987653654222433E-2</v>
      </c>
      <c r="BB2211">
        <f t="shared" si="487"/>
        <v>0.91353546204170422</v>
      </c>
      <c r="BC2211">
        <f t="shared" si="488"/>
        <v>0.90245097412386832</v>
      </c>
      <c r="BD2211">
        <f t="shared" si="489"/>
        <v>0.22388363869577074</v>
      </c>
      <c r="BE2211">
        <f t="shared" si="490"/>
        <v>1.939352469821771</v>
      </c>
      <c r="BF2211">
        <f t="shared" si="491"/>
        <v>1.4581884583442892</v>
      </c>
      <c r="BG2211">
        <f t="shared" si="494"/>
        <v>7.9860170871865446</v>
      </c>
      <c r="BH2211">
        <f t="shared" si="494"/>
        <v>7.9860170871622742</v>
      </c>
      <c r="BI2211">
        <f t="shared" si="494"/>
        <v>7.9860170879304135</v>
      </c>
      <c r="BJ2211">
        <f t="shared" si="494"/>
        <v>7.9860170636195216</v>
      </c>
      <c r="BK2211">
        <f t="shared" si="494"/>
        <v>7.986017833034281</v>
      </c>
      <c r="BL2211">
        <f t="shared" si="494"/>
        <v>7.9859934796851215</v>
      </c>
      <c r="BM2211">
        <f t="shared" si="494"/>
        <v>7.9867621524931742</v>
      </c>
      <c r="BN2211">
        <f t="shared" si="493"/>
        <v>7.748106053039221</v>
      </c>
    </row>
    <row r="2212" spans="32:66" x14ac:dyDescent="0.2">
      <c r="AF2212" s="36"/>
      <c r="AG2212" s="7"/>
      <c r="BA2212">
        <f t="shared" si="486"/>
        <v>1.8987653654222433E-2</v>
      </c>
      <c r="BB2212">
        <f t="shared" si="487"/>
        <v>0.91353546204170422</v>
      </c>
      <c r="BC2212">
        <f t="shared" si="488"/>
        <v>0.90245097412386832</v>
      </c>
      <c r="BD2212">
        <f t="shared" si="489"/>
        <v>0.22388363869577074</v>
      </c>
      <c r="BE2212">
        <f t="shared" si="490"/>
        <v>1.939352469821771</v>
      </c>
      <c r="BF2212">
        <f t="shared" si="491"/>
        <v>1.4581884583442892</v>
      </c>
      <c r="BG2212">
        <f t="shared" si="494"/>
        <v>7.9860170871865446</v>
      </c>
      <c r="BH2212">
        <f t="shared" si="494"/>
        <v>7.9860170871622742</v>
      </c>
      <c r="BI2212">
        <f t="shared" si="494"/>
        <v>7.9860170879304135</v>
      </c>
      <c r="BJ2212">
        <f t="shared" si="494"/>
        <v>7.9860170636195216</v>
      </c>
      <c r="BK2212">
        <f t="shared" si="494"/>
        <v>7.986017833034281</v>
      </c>
      <c r="BL2212">
        <f t="shared" si="494"/>
        <v>7.9859934796851215</v>
      </c>
      <c r="BM2212">
        <f t="shared" si="494"/>
        <v>7.9867621524931742</v>
      </c>
      <c r="BN2212">
        <f t="shared" si="493"/>
        <v>7.748106053039221</v>
      </c>
    </row>
    <row r="2213" spans="32:66" x14ac:dyDescent="0.2">
      <c r="AF2213" s="36"/>
      <c r="AG2213" s="7"/>
      <c r="BA2213">
        <f t="shared" si="486"/>
        <v>1.8987653654222433E-2</v>
      </c>
      <c r="BB2213">
        <f t="shared" si="487"/>
        <v>0.91353546204170422</v>
      </c>
      <c r="BC2213">
        <f t="shared" si="488"/>
        <v>0.90245097412386832</v>
      </c>
      <c r="BD2213">
        <f t="shared" si="489"/>
        <v>0.22388363869577074</v>
      </c>
      <c r="BE2213">
        <f t="shared" si="490"/>
        <v>1.939352469821771</v>
      </c>
      <c r="BF2213">
        <f t="shared" si="491"/>
        <v>1.4581884583442892</v>
      </c>
      <c r="BG2213">
        <f t="shared" si="494"/>
        <v>7.9860170871865446</v>
      </c>
      <c r="BH2213">
        <f t="shared" si="494"/>
        <v>7.9860170871622742</v>
      </c>
      <c r="BI2213">
        <f t="shared" si="494"/>
        <v>7.9860170879304135</v>
      </c>
      <c r="BJ2213">
        <f t="shared" si="494"/>
        <v>7.9860170636195216</v>
      </c>
      <c r="BK2213">
        <f t="shared" si="494"/>
        <v>7.986017833034281</v>
      </c>
      <c r="BL2213">
        <f t="shared" si="494"/>
        <v>7.9859934796851215</v>
      </c>
      <c r="BM2213">
        <f t="shared" si="494"/>
        <v>7.9867621524931742</v>
      </c>
      <c r="BN2213">
        <f t="shared" si="493"/>
        <v>7.748106053039221</v>
      </c>
    </row>
    <row r="2214" spans="32:66" x14ac:dyDescent="0.2">
      <c r="AF2214" s="36"/>
      <c r="AG2214" s="7"/>
      <c r="BA2214">
        <f t="shared" si="486"/>
        <v>1.8987653654222433E-2</v>
      </c>
      <c r="BB2214">
        <f t="shared" si="487"/>
        <v>0.91353546204170422</v>
      </c>
      <c r="BC2214">
        <f t="shared" si="488"/>
        <v>0.90245097412386832</v>
      </c>
      <c r="BD2214">
        <f t="shared" si="489"/>
        <v>0.22388363869577074</v>
      </c>
      <c r="BE2214">
        <f t="shared" si="490"/>
        <v>1.939352469821771</v>
      </c>
      <c r="BF2214">
        <f t="shared" si="491"/>
        <v>1.4581884583442892</v>
      </c>
      <c r="BG2214">
        <f t="shared" si="494"/>
        <v>7.9860170871865446</v>
      </c>
      <c r="BH2214">
        <f t="shared" si="494"/>
        <v>7.9860170871622742</v>
      </c>
      <c r="BI2214">
        <f t="shared" si="494"/>
        <v>7.9860170879304135</v>
      </c>
      <c r="BJ2214">
        <f t="shared" si="494"/>
        <v>7.9860170636195216</v>
      </c>
      <c r="BK2214">
        <f t="shared" si="494"/>
        <v>7.986017833034281</v>
      </c>
      <c r="BL2214">
        <f t="shared" si="494"/>
        <v>7.9859934796851215</v>
      </c>
      <c r="BM2214">
        <f t="shared" si="494"/>
        <v>7.9867621524931742</v>
      </c>
      <c r="BN2214">
        <f t="shared" si="493"/>
        <v>7.748106053039221</v>
      </c>
    </row>
    <row r="2215" spans="32:66" x14ac:dyDescent="0.2">
      <c r="AF2215" s="36"/>
      <c r="AG2215" s="7"/>
      <c r="BA2215">
        <f t="shared" si="486"/>
        <v>1.8987653654222433E-2</v>
      </c>
      <c r="BB2215">
        <f t="shared" si="487"/>
        <v>0.91353546204170422</v>
      </c>
      <c r="BC2215">
        <f t="shared" si="488"/>
        <v>0.90245097412386832</v>
      </c>
      <c r="BD2215">
        <f t="shared" si="489"/>
        <v>0.22388363869577074</v>
      </c>
      <c r="BE2215">
        <f t="shared" si="490"/>
        <v>1.939352469821771</v>
      </c>
      <c r="BF2215">
        <f t="shared" si="491"/>
        <v>1.4581884583442892</v>
      </c>
      <c r="BG2215">
        <f t="shared" si="494"/>
        <v>7.9860170871865446</v>
      </c>
      <c r="BH2215">
        <f t="shared" si="494"/>
        <v>7.9860170871622742</v>
      </c>
      <c r="BI2215">
        <f t="shared" si="494"/>
        <v>7.9860170879304135</v>
      </c>
      <c r="BJ2215">
        <f t="shared" si="494"/>
        <v>7.9860170636195216</v>
      </c>
      <c r="BK2215">
        <f t="shared" si="494"/>
        <v>7.986017833034281</v>
      </c>
      <c r="BL2215">
        <f t="shared" si="494"/>
        <v>7.9859934796851215</v>
      </c>
      <c r="BM2215">
        <f t="shared" si="494"/>
        <v>7.9867621524931742</v>
      </c>
      <c r="BN2215">
        <f t="shared" si="493"/>
        <v>7.748106053039221</v>
      </c>
    </row>
    <row r="2216" spans="32:66" x14ac:dyDescent="0.2">
      <c r="AF2216" s="36"/>
      <c r="AG2216" s="7"/>
      <c r="BA2216">
        <f t="shared" si="486"/>
        <v>1.8987653654222433E-2</v>
      </c>
      <c r="BB2216">
        <f t="shared" si="487"/>
        <v>0.91353546204170422</v>
      </c>
      <c r="BC2216">
        <f t="shared" si="488"/>
        <v>0.90245097412386832</v>
      </c>
      <c r="BD2216">
        <f t="shared" si="489"/>
        <v>0.22388363869577074</v>
      </c>
      <c r="BE2216">
        <f t="shared" si="490"/>
        <v>1.939352469821771</v>
      </c>
      <c r="BF2216">
        <f t="shared" si="491"/>
        <v>1.4581884583442892</v>
      </c>
      <c r="BG2216">
        <f t="shared" si="494"/>
        <v>7.9860170871865446</v>
      </c>
      <c r="BH2216">
        <f t="shared" si="494"/>
        <v>7.9860170871622742</v>
      </c>
      <c r="BI2216">
        <f t="shared" si="494"/>
        <v>7.9860170879304135</v>
      </c>
      <c r="BJ2216">
        <f t="shared" si="494"/>
        <v>7.9860170636195216</v>
      </c>
      <c r="BK2216">
        <f t="shared" si="494"/>
        <v>7.986017833034281</v>
      </c>
      <c r="BL2216">
        <f t="shared" si="494"/>
        <v>7.9859934796851215</v>
      </c>
      <c r="BM2216">
        <f t="shared" si="494"/>
        <v>7.9867621524931742</v>
      </c>
      <c r="BN2216">
        <f t="shared" si="493"/>
        <v>7.748106053039221</v>
      </c>
    </row>
    <row r="2217" spans="32:66" x14ac:dyDescent="0.2">
      <c r="AF2217" s="36"/>
      <c r="AG2217" s="7"/>
      <c r="BA2217">
        <f t="shared" si="486"/>
        <v>1.8987653654222433E-2</v>
      </c>
      <c r="BB2217">
        <f t="shared" si="487"/>
        <v>0.91353546204170422</v>
      </c>
      <c r="BC2217">
        <f t="shared" si="488"/>
        <v>0.90245097412386832</v>
      </c>
      <c r="BD2217">
        <f t="shared" si="489"/>
        <v>0.22388363869577074</v>
      </c>
      <c r="BE2217">
        <f t="shared" si="490"/>
        <v>1.939352469821771</v>
      </c>
      <c r="BF2217">
        <f t="shared" si="491"/>
        <v>1.4581884583442892</v>
      </c>
      <c r="BG2217">
        <f t="shared" si="494"/>
        <v>7.9860170871865446</v>
      </c>
      <c r="BH2217">
        <f t="shared" si="494"/>
        <v>7.9860170871622742</v>
      </c>
      <c r="BI2217">
        <f t="shared" si="494"/>
        <v>7.9860170879304135</v>
      </c>
      <c r="BJ2217">
        <f t="shared" si="494"/>
        <v>7.9860170636195216</v>
      </c>
      <c r="BK2217">
        <f t="shared" si="494"/>
        <v>7.986017833034281</v>
      </c>
      <c r="BL2217">
        <f t="shared" si="494"/>
        <v>7.9859934796851215</v>
      </c>
      <c r="BM2217">
        <f t="shared" si="494"/>
        <v>7.9867621524931742</v>
      </c>
      <c r="BN2217">
        <f t="shared" si="493"/>
        <v>7.748106053039221</v>
      </c>
    </row>
    <row r="2218" spans="32:66" x14ac:dyDescent="0.2">
      <c r="AF2218" s="36"/>
      <c r="AG2218" s="7"/>
      <c r="BA2218">
        <f t="shared" si="486"/>
        <v>1.8987653654222433E-2</v>
      </c>
      <c r="BB2218">
        <f t="shared" si="487"/>
        <v>0.91353546204170422</v>
      </c>
      <c r="BC2218">
        <f t="shared" si="488"/>
        <v>0.90245097412386832</v>
      </c>
      <c r="BD2218">
        <f t="shared" si="489"/>
        <v>0.22388363869577074</v>
      </c>
      <c r="BE2218">
        <f t="shared" si="490"/>
        <v>1.939352469821771</v>
      </c>
      <c r="BF2218">
        <f t="shared" si="491"/>
        <v>1.4581884583442892</v>
      </c>
      <c r="BG2218">
        <f t="shared" si="494"/>
        <v>7.9860170871865446</v>
      </c>
      <c r="BH2218">
        <f t="shared" si="494"/>
        <v>7.9860170871622742</v>
      </c>
      <c r="BI2218">
        <f t="shared" si="494"/>
        <v>7.9860170879304135</v>
      </c>
      <c r="BJ2218">
        <f t="shared" si="494"/>
        <v>7.9860170636195216</v>
      </c>
      <c r="BK2218">
        <f t="shared" si="494"/>
        <v>7.986017833034281</v>
      </c>
      <c r="BL2218">
        <f t="shared" si="494"/>
        <v>7.9859934796851215</v>
      </c>
      <c r="BM2218">
        <f t="shared" si="494"/>
        <v>7.9867621524931742</v>
      </c>
      <c r="BN2218">
        <f t="shared" si="493"/>
        <v>7.748106053039221</v>
      </c>
    </row>
    <row r="2219" spans="32:66" x14ac:dyDescent="0.2">
      <c r="AF2219" s="36"/>
      <c r="AG2219" s="7"/>
      <c r="BA2219">
        <f t="shared" si="486"/>
        <v>1.8987653654222433E-2</v>
      </c>
      <c r="BB2219">
        <f t="shared" si="487"/>
        <v>0.91353546204170422</v>
      </c>
      <c r="BC2219">
        <f t="shared" si="488"/>
        <v>0.90245097412386832</v>
      </c>
      <c r="BD2219">
        <f t="shared" si="489"/>
        <v>0.22388363869577074</v>
      </c>
      <c r="BE2219">
        <f t="shared" si="490"/>
        <v>1.939352469821771</v>
      </c>
      <c r="BF2219">
        <f t="shared" si="491"/>
        <v>1.4581884583442892</v>
      </c>
      <c r="BG2219">
        <f t="shared" ref="BG2219:BM2234" si="495">$BN2219+$BB$7*SIN(BH2219)</f>
        <v>7.9860170871865446</v>
      </c>
      <c r="BH2219">
        <f t="shared" si="495"/>
        <v>7.9860170871622742</v>
      </c>
      <c r="BI2219">
        <f t="shared" si="495"/>
        <v>7.9860170879304135</v>
      </c>
      <c r="BJ2219">
        <f t="shared" si="495"/>
        <v>7.9860170636195216</v>
      </c>
      <c r="BK2219">
        <f t="shared" si="495"/>
        <v>7.986017833034281</v>
      </c>
      <c r="BL2219">
        <f t="shared" si="495"/>
        <v>7.9859934796851215</v>
      </c>
      <c r="BM2219">
        <f t="shared" si="495"/>
        <v>7.9867621524931742</v>
      </c>
      <c r="BN2219">
        <f t="shared" si="493"/>
        <v>7.748106053039221</v>
      </c>
    </row>
    <row r="2220" spans="32:66" x14ac:dyDescent="0.2">
      <c r="AF2220" s="36"/>
      <c r="AG2220" s="7"/>
      <c r="BA2220">
        <f t="shared" si="486"/>
        <v>1.8987653654222433E-2</v>
      </c>
      <c r="BB2220">
        <f t="shared" si="487"/>
        <v>0.91353546204170422</v>
      </c>
      <c r="BC2220">
        <f t="shared" si="488"/>
        <v>0.90245097412386832</v>
      </c>
      <c r="BD2220">
        <f t="shared" si="489"/>
        <v>0.22388363869577074</v>
      </c>
      <c r="BE2220">
        <f t="shared" si="490"/>
        <v>1.939352469821771</v>
      </c>
      <c r="BF2220">
        <f t="shared" si="491"/>
        <v>1.4581884583442892</v>
      </c>
      <c r="BG2220">
        <f t="shared" si="495"/>
        <v>7.9860170871865446</v>
      </c>
      <c r="BH2220">
        <f t="shared" si="495"/>
        <v>7.9860170871622742</v>
      </c>
      <c r="BI2220">
        <f t="shared" si="495"/>
        <v>7.9860170879304135</v>
      </c>
      <c r="BJ2220">
        <f t="shared" si="495"/>
        <v>7.9860170636195216</v>
      </c>
      <c r="BK2220">
        <f t="shared" si="495"/>
        <v>7.986017833034281</v>
      </c>
      <c r="BL2220">
        <f t="shared" si="495"/>
        <v>7.9859934796851215</v>
      </c>
      <c r="BM2220">
        <f t="shared" si="495"/>
        <v>7.9867621524931742</v>
      </c>
      <c r="BN2220">
        <f t="shared" si="493"/>
        <v>7.748106053039221</v>
      </c>
    </row>
    <row r="2221" spans="32:66" x14ac:dyDescent="0.2">
      <c r="AF2221" s="36"/>
      <c r="AG2221" s="7"/>
      <c r="BA2221">
        <f t="shared" si="486"/>
        <v>1.8987653654222433E-2</v>
      </c>
      <c r="BB2221">
        <f t="shared" si="487"/>
        <v>0.91353546204170422</v>
      </c>
      <c r="BC2221">
        <f t="shared" si="488"/>
        <v>0.90245097412386832</v>
      </c>
      <c r="BD2221">
        <f t="shared" si="489"/>
        <v>0.22388363869577074</v>
      </c>
      <c r="BE2221">
        <f t="shared" si="490"/>
        <v>1.939352469821771</v>
      </c>
      <c r="BF2221">
        <f t="shared" si="491"/>
        <v>1.4581884583442892</v>
      </c>
      <c r="BG2221">
        <f t="shared" si="495"/>
        <v>7.9860170871865446</v>
      </c>
      <c r="BH2221">
        <f t="shared" si="495"/>
        <v>7.9860170871622742</v>
      </c>
      <c r="BI2221">
        <f t="shared" si="495"/>
        <v>7.9860170879304135</v>
      </c>
      <c r="BJ2221">
        <f t="shared" si="495"/>
        <v>7.9860170636195216</v>
      </c>
      <c r="BK2221">
        <f t="shared" si="495"/>
        <v>7.986017833034281</v>
      </c>
      <c r="BL2221">
        <f t="shared" si="495"/>
        <v>7.9859934796851215</v>
      </c>
      <c r="BM2221">
        <f t="shared" si="495"/>
        <v>7.9867621524931742</v>
      </c>
      <c r="BN2221">
        <f t="shared" si="493"/>
        <v>7.748106053039221</v>
      </c>
    </row>
    <row r="2222" spans="32:66" x14ac:dyDescent="0.2">
      <c r="AF2222" s="36"/>
      <c r="AG2222" s="7"/>
      <c r="BA2222">
        <f t="shared" si="486"/>
        <v>1.8987653654222433E-2</v>
      </c>
      <c r="BB2222">
        <f t="shared" si="487"/>
        <v>0.91353546204170422</v>
      </c>
      <c r="BC2222">
        <f t="shared" si="488"/>
        <v>0.90245097412386832</v>
      </c>
      <c r="BD2222">
        <f t="shared" si="489"/>
        <v>0.22388363869577074</v>
      </c>
      <c r="BE2222">
        <f t="shared" si="490"/>
        <v>1.939352469821771</v>
      </c>
      <c r="BF2222">
        <f t="shared" si="491"/>
        <v>1.4581884583442892</v>
      </c>
      <c r="BG2222">
        <f t="shared" si="495"/>
        <v>7.9860170871865446</v>
      </c>
      <c r="BH2222">
        <f t="shared" si="495"/>
        <v>7.9860170871622742</v>
      </c>
      <c r="BI2222">
        <f t="shared" si="495"/>
        <v>7.9860170879304135</v>
      </c>
      <c r="BJ2222">
        <f t="shared" si="495"/>
        <v>7.9860170636195216</v>
      </c>
      <c r="BK2222">
        <f t="shared" si="495"/>
        <v>7.986017833034281</v>
      </c>
      <c r="BL2222">
        <f t="shared" si="495"/>
        <v>7.9859934796851215</v>
      </c>
      <c r="BM2222">
        <f t="shared" si="495"/>
        <v>7.9867621524931742</v>
      </c>
      <c r="BN2222">
        <f t="shared" si="493"/>
        <v>7.748106053039221</v>
      </c>
    </row>
    <row r="2223" spans="32:66" x14ac:dyDescent="0.2">
      <c r="AF2223" s="36"/>
      <c r="AG2223" s="7"/>
      <c r="BA2223">
        <f t="shared" si="486"/>
        <v>1.8987653654222433E-2</v>
      </c>
      <c r="BB2223">
        <f t="shared" si="487"/>
        <v>0.91353546204170422</v>
      </c>
      <c r="BC2223">
        <f t="shared" si="488"/>
        <v>0.90245097412386832</v>
      </c>
      <c r="BD2223">
        <f t="shared" si="489"/>
        <v>0.22388363869577074</v>
      </c>
      <c r="BE2223">
        <f t="shared" si="490"/>
        <v>1.939352469821771</v>
      </c>
      <c r="BF2223">
        <f t="shared" si="491"/>
        <v>1.4581884583442892</v>
      </c>
      <c r="BG2223">
        <f t="shared" si="495"/>
        <v>7.9860170871865446</v>
      </c>
      <c r="BH2223">
        <f t="shared" si="495"/>
        <v>7.9860170871622742</v>
      </c>
      <c r="BI2223">
        <f t="shared" si="495"/>
        <v>7.9860170879304135</v>
      </c>
      <c r="BJ2223">
        <f t="shared" si="495"/>
        <v>7.9860170636195216</v>
      </c>
      <c r="BK2223">
        <f t="shared" si="495"/>
        <v>7.986017833034281</v>
      </c>
      <c r="BL2223">
        <f t="shared" si="495"/>
        <v>7.9859934796851215</v>
      </c>
      <c r="BM2223">
        <f t="shared" si="495"/>
        <v>7.9867621524931742</v>
      </c>
      <c r="BN2223">
        <f t="shared" si="493"/>
        <v>7.748106053039221</v>
      </c>
    </row>
    <row r="2224" spans="32:66" x14ac:dyDescent="0.2">
      <c r="AF2224" s="36"/>
      <c r="AG2224" s="7"/>
      <c r="BA2224">
        <f t="shared" si="486"/>
        <v>1.8987653654222433E-2</v>
      </c>
      <c r="BB2224">
        <f t="shared" si="487"/>
        <v>0.91353546204170422</v>
      </c>
      <c r="BC2224">
        <f t="shared" si="488"/>
        <v>0.90245097412386832</v>
      </c>
      <c r="BD2224">
        <f t="shared" si="489"/>
        <v>0.22388363869577074</v>
      </c>
      <c r="BE2224">
        <f t="shared" si="490"/>
        <v>1.939352469821771</v>
      </c>
      <c r="BF2224">
        <f t="shared" si="491"/>
        <v>1.4581884583442892</v>
      </c>
      <c r="BG2224">
        <f t="shared" si="495"/>
        <v>7.9860170871865446</v>
      </c>
      <c r="BH2224">
        <f t="shared" si="495"/>
        <v>7.9860170871622742</v>
      </c>
      <c r="BI2224">
        <f t="shared" si="495"/>
        <v>7.9860170879304135</v>
      </c>
      <c r="BJ2224">
        <f t="shared" si="495"/>
        <v>7.9860170636195216</v>
      </c>
      <c r="BK2224">
        <f t="shared" si="495"/>
        <v>7.986017833034281</v>
      </c>
      <c r="BL2224">
        <f t="shared" si="495"/>
        <v>7.9859934796851215</v>
      </c>
      <c r="BM2224">
        <f t="shared" si="495"/>
        <v>7.9867621524931742</v>
      </c>
      <c r="BN2224">
        <f t="shared" si="493"/>
        <v>7.748106053039221</v>
      </c>
    </row>
    <row r="2225" spans="32:66" x14ac:dyDescent="0.2">
      <c r="AF2225" s="36"/>
      <c r="AG2225" s="7"/>
      <c r="BA2225">
        <f t="shared" si="486"/>
        <v>1.8987653654222433E-2</v>
      </c>
      <c r="BB2225">
        <f t="shared" si="487"/>
        <v>0.91353546204170422</v>
      </c>
      <c r="BC2225">
        <f t="shared" si="488"/>
        <v>0.90245097412386832</v>
      </c>
      <c r="BD2225">
        <f t="shared" si="489"/>
        <v>0.22388363869577074</v>
      </c>
      <c r="BE2225">
        <f t="shared" si="490"/>
        <v>1.939352469821771</v>
      </c>
      <c r="BF2225">
        <f t="shared" si="491"/>
        <v>1.4581884583442892</v>
      </c>
      <c r="BG2225">
        <f t="shared" si="495"/>
        <v>7.9860170871865446</v>
      </c>
      <c r="BH2225">
        <f t="shared" si="495"/>
        <v>7.9860170871622742</v>
      </c>
      <c r="BI2225">
        <f t="shared" si="495"/>
        <v>7.9860170879304135</v>
      </c>
      <c r="BJ2225">
        <f t="shared" si="495"/>
        <v>7.9860170636195216</v>
      </c>
      <c r="BK2225">
        <f t="shared" si="495"/>
        <v>7.986017833034281</v>
      </c>
      <c r="BL2225">
        <f t="shared" si="495"/>
        <v>7.9859934796851215</v>
      </c>
      <c r="BM2225">
        <f t="shared" si="495"/>
        <v>7.9867621524931742</v>
      </c>
      <c r="BN2225">
        <f t="shared" si="493"/>
        <v>7.748106053039221</v>
      </c>
    </row>
    <row r="2226" spans="32:66" x14ac:dyDescent="0.2">
      <c r="AF2226" s="36"/>
      <c r="AG2226" s="7"/>
      <c r="BA2226">
        <f t="shared" si="486"/>
        <v>1.8987653654222433E-2</v>
      </c>
      <c r="BB2226">
        <f t="shared" si="487"/>
        <v>0.91353546204170422</v>
      </c>
      <c r="BC2226">
        <f t="shared" si="488"/>
        <v>0.90245097412386832</v>
      </c>
      <c r="BD2226">
        <f t="shared" si="489"/>
        <v>0.22388363869577074</v>
      </c>
      <c r="BE2226">
        <f t="shared" si="490"/>
        <v>1.939352469821771</v>
      </c>
      <c r="BF2226">
        <f t="shared" si="491"/>
        <v>1.4581884583442892</v>
      </c>
      <c r="BG2226">
        <f t="shared" si="495"/>
        <v>7.9860170871865446</v>
      </c>
      <c r="BH2226">
        <f t="shared" si="495"/>
        <v>7.9860170871622742</v>
      </c>
      <c r="BI2226">
        <f t="shared" si="495"/>
        <v>7.9860170879304135</v>
      </c>
      <c r="BJ2226">
        <f t="shared" si="495"/>
        <v>7.9860170636195216</v>
      </c>
      <c r="BK2226">
        <f t="shared" si="495"/>
        <v>7.986017833034281</v>
      </c>
      <c r="BL2226">
        <f t="shared" si="495"/>
        <v>7.9859934796851215</v>
      </c>
      <c r="BM2226">
        <f t="shared" si="495"/>
        <v>7.9867621524931742</v>
      </c>
      <c r="BN2226">
        <f t="shared" si="493"/>
        <v>7.748106053039221</v>
      </c>
    </row>
    <row r="2227" spans="32:66" x14ac:dyDescent="0.2">
      <c r="AF2227" s="36"/>
      <c r="AG2227" s="7"/>
      <c r="BA2227">
        <f t="shared" si="486"/>
        <v>1.8987653654222433E-2</v>
      </c>
      <c r="BB2227">
        <f t="shared" si="487"/>
        <v>0.91353546204170422</v>
      </c>
      <c r="BC2227">
        <f t="shared" si="488"/>
        <v>0.90245097412386832</v>
      </c>
      <c r="BD2227">
        <f t="shared" si="489"/>
        <v>0.22388363869577074</v>
      </c>
      <c r="BE2227">
        <f t="shared" si="490"/>
        <v>1.939352469821771</v>
      </c>
      <c r="BF2227">
        <f t="shared" si="491"/>
        <v>1.4581884583442892</v>
      </c>
      <c r="BG2227">
        <f t="shared" si="495"/>
        <v>7.9860170871865446</v>
      </c>
      <c r="BH2227">
        <f t="shared" si="495"/>
        <v>7.9860170871622742</v>
      </c>
      <c r="BI2227">
        <f t="shared" si="495"/>
        <v>7.9860170879304135</v>
      </c>
      <c r="BJ2227">
        <f t="shared" si="495"/>
        <v>7.9860170636195216</v>
      </c>
      <c r="BK2227">
        <f t="shared" si="495"/>
        <v>7.986017833034281</v>
      </c>
      <c r="BL2227">
        <f t="shared" si="495"/>
        <v>7.9859934796851215</v>
      </c>
      <c r="BM2227">
        <f t="shared" si="495"/>
        <v>7.9867621524931742</v>
      </c>
      <c r="BN2227">
        <f t="shared" si="493"/>
        <v>7.748106053039221</v>
      </c>
    </row>
    <row r="2228" spans="32:66" x14ac:dyDescent="0.2">
      <c r="AF2228" s="36"/>
      <c r="AG2228" s="7"/>
      <c r="BA2228">
        <f t="shared" si="486"/>
        <v>1.8987653654222433E-2</v>
      </c>
      <c r="BB2228">
        <f t="shared" si="487"/>
        <v>0.91353546204170422</v>
      </c>
      <c r="BC2228">
        <f t="shared" si="488"/>
        <v>0.90245097412386832</v>
      </c>
      <c r="BD2228">
        <f t="shared" si="489"/>
        <v>0.22388363869577074</v>
      </c>
      <c r="BE2228">
        <f t="shared" si="490"/>
        <v>1.939352469821771</v>
      </c>
      <c r="BF2228">
        <f t="shared" si="491"/>
        <v>1.4581884583442892</v>
      </c>
      <c r="BG2228">
        <f t="shared" si="495"/>
        <v>7.9860170871865446</v>
      </c>
      <c r="BH2228">
        <f t="shared" si="495"/>
        <v>7.9860170871622742</v>
      </c>
      <c r="BI2228">
        <f t="shared" si="495"/>
        <v>7.9860170879304135</v>
      </c>
      <c r="BJ2228">
        <f t="shared" si="495"/>
        <v>7.9860170636195216</v>
      </c>
      <c r="BK2228">
        <f t="shared" si="495"/>
        <v>7.986017833034281</v>
      </c>
      <c r="BL2228">
        <f t="shared" si="495"/>
        <v>7.9859934796851215</v>
      </c>
      <c r="BM2228">
        <f t="shared" si="495"/>
        <v>7.9867621524931742</v>
      </c>
      <c r="BN2228">
        <f t="shared" si="493"/>
        <v>7.748106053039221</v>
      </c>
    </row>
    <row r="2229" spans="32:66" x14ac:dyDescent="0.2">
      <c r="AF2229" s="36"/>
      <c r="AG2229" s="7"/>
      <c r="BA2229">
        <f t="shared" si="486"/>
        <v>1.8987653654222433E-2</v>
      </c>
      <c r="BB2229">
        <f t="shared" si="487"/>
        <v>0.91353546204170422</v>
      </c>
      <c r="BC2229">
        <f t="shared" si="488"/>
        <v>0.90245097412386832</v>
      </c>
      <c r="BD2229">
        <f t="shared" si="489"/>
        <v>0.22388363869577074</v>
      </c>
      <c r="BE2229">
        <f t="shared" si="490"/>
        <v>1.939352469821771</v>
      </c>
      <c r="BF2229">
        <f t="shared" si="491"/>
        <v>1.4581884583442892</v>
      </c>
      <c r="BG2229">
        <f t="shared" si="495"/>
        <v>7.9860170871865446</v>
      </c>
      <c r="BH2229">
        <f t="shared" si="495"/>
        <v>7.9860170871622742</v>
      </c>
      <c r="BI2229">
        <f t="shared" si="495"/>
        <v>7.9860170879304135</v>
      </c>
      <c r="BJ2229">
        <f t="shared" si="495"/>
        <v>7.9860170636195216</v>
      </c>
      <c r="BK2229">
        <f t="shared" si="495"/>
        <v>7.986017833034281</v>
      </c>
      <c r="BL2229">
        <f t="shared" si="495"/>
        <v>7.9859934796851215</v>
      </c>
      <c r="BM2229">
        <f t="shared" si="495"/>
        <v>7.9867621524931742</v>
      </c>
      <c r="BN2229">
        <f t="shared" si="493"/>
        <v>7.748106053039221</v>
      </c>
    </row>
    <row r="2230" spans="32:66" x14ac:dyDescent="0.2">
      <c r="AF2230" s="36"/>
      <c r="AG2230" s="7"/>
      <c r="BA2230">
        <f t="shared" si="486"/>
        <v>1.8987653654222433E-2</v>
      </c>
      <c r="BB2230">
        <f t="shared" si="487"/>
        <v>0.91353546204170422</v>
      </c>
      <c r="BC2230">
        <f t="shared" si="488"/>
        <v>0.90245097412386832</v>
      </c>
      <c r="BD2230">
        <f t="shared" si="489"/>
        <v>0.22388363869577074</v>
      </c>
      <c r="BE2230">
        <f t="shared" si="490"/>
        <v>1.939352469821771</v>
      </c>
      <c r="BF2230">
        <f t="shared" si="491"/>
        <v>1.4581884583442892</v>
      </c>
      <c r="BG2230">
        <f t="shared" si="495"/>
        <v>7.9860170871865446</v>
      </c>
      <c r="BH2230">
        <f t="shared" si="495"/>
        <v>7.9860170871622742</v>
      </c>
      <c r="BI2230">
        <f t="shared" si="495"/>
        <v>7.9860170879304135</v>
      </c>
      <c r="BJ2230">
        <f t="shared" si="495"/>
        <v>7.9860170636195216</v>
      </c>
      <c r="BK2230">
        <f t="shared" si="495"/>
        <v>7.986017833034281</v>
      </c>
      <c r="BL2230">
        <f t="shared" si="495"/>
        <v>7.9859934796851215</v>
      </c>
      <c r="BM2230">
        <f t="shared" si="495"/>
        <v>7.9867621524931742</v>
      </c>
      <c r="BN2230">
        <f t="shared" si="493"/>
        <v>7.748106053039221</v>
      </c>
    </row>
    <row r="2231" spans="32:66" x14ac:dyDescent="0.2">
      <c r="AF2231" s="36"/>
      <c r="AG2231" s="7"/>
      <c r="BA2231">
        <f t="shared" si="486"/>
        <v>1.8987653654222433E-2</v>
      </c>
      <c r="BB2231">
        <f t="shared" si="487"/>
        <v>0.91353546204170422</v>
      </c>
      <c r="BC2231">
        <f t="shared" si="488"/>
        <v>0.90245097412386832</v>
      </c>
      <c r="BD2231">
        <f t="shared" si="489"/>
        <v>0.22388363869577074</v>
      </c>
      <c r="BE2231">
        <f t="shared" si="490"/>
        <v>1.939352469821771</v>
      </c>
      <c r="BF2231">
        <f t="shared" si="491"/>
        <v>1.4581884583442892</v>
      </c>
      <c r="BG2231">
        <f t="shared" si="495"/>
        <v>7.9860170871865446</v>
      </c>
      <c r="BH2231">
        <f t="shared" si="495"/>
        <v>7.9860170871622742</v>
      </c>
      <c r="BI2231">
        <f t="shared" si="495"/>
        <v>7.9860170879304135</v>
      </c>
      <c r="BJ2231">
        <f t="shared" si="495"/>
        <v>7.9860170636195216</v>
      </c>
      <c r="BK2231">
        <f t="shared" si="495"/>
        <v>7.986017833034281</v>
      </c>
      <c r="BL2231">
        <f t="shared" si="495"/>
        <v>7.9859934796851215</v>
      </c>
      <c r="BM2231">
        <f t="shared" si="495"/>
        <v>7.9867621524931742</v>
      </c>
      <c r="BN2231">
        <f t="shared" si="493"/>
        <v>7.748106053039221</v>
      </c>
    </row>
    <row r="2232" spans="32:66" x14ac:dyDescent="0.2">
      <c r="AF2232" s="36"/>
      <c r="AG2232" s="7"/>
      <c r="BA2232">
        <f t="shared" si="486"/>
        <v>1.8987653654222433E-2</v>
      </c>
      <c r="BB2232">
        <f t="shared" si="487"/>
        <v>0.91353546204170422</v>
      </c>
      <c r="BC2232">
        <f t="shared" si="488"/>
        <v>0.90245097412386832</v>
      </c>
      <c r="BD2232">
        <f t="shared" si="489"/>
        <v>0.22388363869577074</v>
      </c>
      <c r="BE2232">
        <f t="shared" si="490"/>
        <v>1.939352469821771</v>
      </c>
      <c r="BF2232">
        <f t="shared" si="491"/>
        <v>1.4581884583442892</v>
      </c>
      <c r="BG2232">
        <f t="shared" si="495"/>
        <v>7.9860170871865446</v>
      </c>
      <c r="BH2232">
        <f t="shared" si="495"/>
        <v>7.9860170871622742</v>
      </c>
      <c r="BI2232">
        <f t="shared" si="495"/>
        <v>7.9860170879304135</v>
      </c>
      <c r="BJ2232">
        <f t="shared" si="495"/>
        <v>7.9860170636195216</v>
      </c>
      <c r="BK2232">
        <f t="shared" si="495"/>
        <v>7.986017833034281</v>
      </c>
      <c r="BL2232">
        <f t="shared" si="495"/>
        <v>7.9859934796851215</v>
      </c>
      <c r="BM2232">
        <f t="shared" si="495"/>
        <v>7.9867621524931742</v>
      </c>
      <c r="BN2232">
        <f t="shared" si="493"/>
        <v>7.748106053039221</v>
      </c>
    </row>
    <row r="2233" spans="32:66" x14ac:dyDescent="0.2">
      <c r="AF2233" s="36"/>
      <c r="AG2233" s="7"/>
      <c r="BA2233">
        <f t="shared" si="486"/>
        <v>1.8987653654222433E-2</v>
      </c>
      <c r="BB2233">
        <f t="shared" si="487"/>
        <v>0.91353546204170422</v>
      </c>
      <c r="BC2233">
        <f t="shared" si="488"/>
        <v>0.90245097412386832</v>
      </c>
      <c r="BD2233">
        <f t="shared" si="489"/>
        <v>0.22388363869577074</v>
      </c>
      <c r="BE2233">
        <f t="shared" si="490"/>
        <v>1.939352469821771</v>
      </c>
      <c r="BF2233">
        <f t="shared" si="491"/>
        <v>1.4581884583442892</v>
      </c>
      <c r="BG2233">
        <f t="shared" si="495"/>
        <v>7.9860170871865446</v>
      </c>
      <c r="BH2233">
        <f t="shared" si="495"/>
        <v>7.9860170871622742</v>
      </c>
      <c r="BI2233">
        <f t="shared" si="495"/>
        <v>7.9860170879304135</v>
      </c>
      <c r="BJ2233">
        <f t="shared" si="495"/>
        <v>7.9860170636195216</v>
      </c>
      <c r="BK2233">
        <f t="shared" si="495"/>
        <v>7.986017833034281</v>
      </c>
      <c r="BL2233">
        <f t="shared" si="495"/>
        <v>7.9859934796851215</v>
      </c>
      <c r="BM2233">
        <f t="shared" si="495"/>
        <v>7.9867621524931742</v>
      </c>
      <c r="BN2233">
        <f t="shared" si="493"/>
        <v>7.748106053039221</v>
      </c>
    </row>
    <row r="2234" spans="32:66" x14ac:dyDescent="0.2">
      <c r="AF2234" s="36"/>
      <c r="AG2234" s="7"/>
      <c r="BA2234">
        <f t="shared" si="486"/>
        <v>1.8987653654222433E-2</v>
      </c>
      <c r="BB2234">
        <f t="shared" si="487"/>
        <v>0.91353546204170422</v>
      </c>
      <c r="BC2234">
        <f t="shared" si="488"/>
        <v>0.90245097412386832</v>
      </c>
      <c r="BD2234">
        <f t="shared" si="489"/>
        <v>0.22388363869577074</v>
      </c>
      <c r="BE2234">
        <f t="shared" si="490"/>
        <v>1.939352469821771</v>
      </c>
      <c r="BF2234">
        <f t="shared" si="491"/>
        <v>1.4581884583442892</v>
      </c>
      <c r="BG2234">
        <f t="shared" si="495"/>
        <v>7.9860170871865446</v>
      </c>
      <c r="BH2234">
        <f t="shared" si="495"/>
        <v>7.9860170871622742</v>
      </c>
      <c r="BI2234">
        <f t="shared" si="495"/>
        <v>7.9860170879304135</v>
      </c>
      <c r="BJ2234">
        <f t="shared" si="495"/>
        <v>7.9860170636195216</v>
      </c>
      <c r="BK2234">
        <f t="shared" si="495"/>
        <v>7.986017833034281</v>
      </c>
      <c r="BL2234">
        <f t="shared" si="495"/>
        <v>7.9859934796851215</v>
      </c>
      <c r="BM2234">
        <f t="shared" si="495"/>
        <v>7.9867621524931742</v>
      </c>
      <c r="BN2234">
        <f t="shared" si="493"/>
        <v>7.748106053039221</v>
      </c>
    </row>
    <row r="2235" spans="32:66" x14ac:dyDescent="0.2">
      <c r="AF2235" s="36"/>
      <c r="AG2235" s="7"/>
      <c r="BA2235">
        <f t="shared" si="486"/>
        <v>1.8987653654222433E-2</v>
      </c>
      <c r="BB2235">
        <f t="shared" si="487"/>
        <v>0.91353546204170422</v>
      </c>
      <c r="BC2235">
        <f t="shared" si="488"/>
        <v>0.90245097412386832</v>
      </c>
      <c r="BD2235">
        <f t="shared" si="489"/>
        <v>0.22388363869577074</v>
      </c>
      <c r="BE2235">
        <f t="shared" si="490"/>
        <v>1.939352469821771</v>
      </c>
      <c r="BF2235">
        <f t="shared" si="491"/>
        <v>1.4581884583442892</v>
      </c>
      <c r="BG2235">
        <f t="shared" ref="BG2235:BM2250" si="496">$BN2235+$BB$7*SIN(BH2235)</f>
        <v>7.9860170871865446</v>
      </c>
      <c r="BH2235">
        <f t="shared" si="496"/>
        <v>7.9860170871622742</v>
      </c>
      <c r="BI2235">
        <f t="shared" si="496"/>
        <v>7.9860170879304135</v>
      </c>
      <c r="BJ2235">
        <f t="shared" si="496"/>
        <v>7.9860170636195216</v>
      </c>
      <c r="BK2235">
        <f t="shared" si="496"/>
        <v>7.986017833034281</v>
      </c>
      <c r="BL2235">
        <f t="shared" si="496"/>
        <v>7.9859934796851215</v>
      </c>
      <c r="BM2235">
        <f t="shared" si="496"/>
        <v>7.9867621524931742</v>
      </c>
      <c r="BN2235">
        <f t="shared" si="493"/>
        <v>7.748106053039221</v>
      </c>
    </row>
    <row r="2236" spans="32:66" x14ac:dyDescent="0.2">
      <c r="AF2236" s="36"/>
      <c r="AG2236" s="7"/>
      <c r="BA2236">
        <f t="shared" si="486"/>
        <v>1.8987653654222433E-2</v>
      </c>
      <c r="BB2236">
        <f t="shared" si="487"/>
        <v>0.91353546204170422</v>
      </c>
      <c r="BC2236">
        <f t="shared" si="488"/>
        <v>0.90245097412386832</v>
      </c>
      <c r="BD2236">
        <f t="shared" si="489"/>
        <v>0.22388363869577074</v>
      </c>
      <c r="BE2236">
        <f t="shared" si="490"/>
        <v>1.939352469821771</v>
      </c>
      <c r="BF2236">
        <f t="shared" si="491"/>
        <v>1.4581884583442892</v>
      </c>
      <c r="BG2236">
        <f t="shared" si="496"/>
        <v>7.9860170871865446</v>
      </c>
      <c r="BH2236">
        <f t="shared" si="496"/>
        <v>7.9860170871622742</v>
      </c>
      <c r="BI2236">
        <f t="shared" si="496"/>
        <v>7.9860170879304135</v>
      </c>
      <c r="BJ2236">
        <f t="shared" si="496"/>
        <v>7.9860170636195216</v>
      </c>
      <c r="BK2236">
        <f t="shared" si="496"/>
        <v>7.986017833034281</v>
      </c>
      <c r="BL2236">
        <f t="shared" si="496"/>
        <v>7.9859934796851215</v>
      </c>
      <c r="BM2236">
        <f t="shared" si="496"/>
        <v>7.9867621524931742</v>
      </c>
      <c r="BN2236">
        <f t="shared" si="493"/>
        <v>7.748106053039221</v>
      </c>
    </row>
    <row r="2237" spans="32:66" x14ac:dyDescent="0.2">
      <c r="AF2237" s="36"/>
      <c r="AG2237" s="7"/>
      <c r="BA2237">
        <f t="shared" si="486"/>
        <v>1.8987653654222433E-2</v>
      </c>
      <c r="BB2237">
        <f t="shared" si="487"/>
        <v>0.91353546204170422</v>
      </c>
      <c r="BC2237">
        <f t="shared" si="488"/>
        <v>0.90245097412386832</v>
      </c>
      <c r="BD2237">
        <f t="shared" si="489"/>
        <v>0.22388363869577074</v>
      </c>
      <c r="BE2237">
        <f t="shared" si="490"/>
        <v>1.939352469821771</v>
      </c>
      <c r="BF2237">
        <f t="shared" si="491"/>
        <v>1.4581884583442892</v>
      </c>
      <c r="BG2237">
        <f t="shared" si="496"/>
        <v>7.9860170871865446</v>
      </c>
      <c r="BH2237">
        <f t="shared" si="496"/>
        <v>7.9860170871622742</v>
      </c>
      <c r="BI2237">
        <f t="shared" si="496"/>
        <v>7.9860170879304135</v>
      </c>
      <c r="BJ2237">
        <f t="shared" si="496"/>
        <v>7.9860170636195216</v>
      </c>
      <c r="BK2237">
        <f t="shared" si="496"/>
        <v>7.986017833034281</v>
      </c>
      <c r="BL2237">
        <f t="shared" si="496"/>
        <v>7.9859934796851215</v>
      </c>
      <c r="BM2237">
        <f t="shared" si="496"/>
        <v>7.9867621524931742</v>
      </c>
      <c r="BN2237">
        <f t="shared" si="493"/>
        <v>7.748106053039221</v>
      </c>
    </row>
    <row r="2238" spans="32:66" x14ac:dyDescent="0.2">
      <c r="AF2238" s="36"/>
      <c r="AG2238" s="7"/>
      <c r="BA2238">
        <f t="shared" si="486"/>
        <v>1.8987653654222433E-2</v>
      </c>
      <c r="BB2238">
        <f t="shared" si="487"/>
        <v>0.91353546204170422</v>
      </c>
      <c r="BC2238">
        <f t="shared" si="488"/>
        <v>0.90245097412386832</v>
      </c>
      <c r="BD2238">
        <f t="shared" si="489"/>
        <v>0.22388363869577074</v>
      </c>
      <c r="BE2238">
        <f t="shared" si="490"/>
        <v>1.939352469821771</v>
      </c>
      <c r="BF2238">
        <f t="shared" si="491"/>
        <v>1.4581884583442892</v>
      </c>
      <c r="BG2238">
        <f t="shared" si="496"/>
        <v>7.9860170871865446</v>
      </c>
      <c r="BH2238">
        <f t="shared" si="496"/>
        <v>7.9860170871622742</v>
      </c>
      <c r="BI2238">
        <f t="shared" si="496"/>
        <v>7.9860170879304135</v>
      </c>
      <c r="BJ2238">
        <f t="shared" si="496"/>
        <v>7.9860170636195216</v>
      </c>
      <c r="BK2238">
        <f t="shared" si="496"/>
        <v>7.986017833034281</v>
      </c>
      <c r="BL2238">
        <f t="shared" si="496"/>
        <v>7.9859934796851215</v>
      </c>
      <c r="BM2238">
        <f t="shared" si="496"/>
        <v>7.9867621524931742</v>
      </c>
      <c r="BN2238">
        <f t="shared" si="493"/>
        <v>7.748106053039221</v>
      </c>
    </row>
    <row r="2239" spans="32:66" x14ac:dyDescent="0.2">
      <c r="AF2239" s="36"/>
      <c r="AG2239" s="7"/>
      <c r="BA2239">
        <f t="shared" si="486"/>
        <v>1.8987653654222433E-2</v>
      </c>
      <c r="BB2239">
        <f t="shared" si="487"/>
        <v>0.91353546204170422</v>
      </c>
      <c r="BC2239">
        <f t="shared" si="488"/>
        <v>0.90245097412386832</v>
      </c>
      <c r="BD2239">
        <f t="shared" si="489"/>
        <v>0.22388363869577074</v>
      </c>
      <c r="BE2239">
        <f t="shared" si="490"/>
        <v>1.939352469821771</v>
      </c>
      <c r="BF2239">
        <f t="shared" si="491"/>
        <v>1.4581884583442892</v>
      </c>
      <c r="BG2239">
        <f t="shared" si="496"/>
        <v>7.9860170871865446</v>
      </c>
      <c r="BH2239">
        <f t="shared" si="496"/>
        <v>7.9860170871622742</v>
      </c>
      <c r="BI2239">
        <f t="shared" si="496"/>
        <v>7.9860170879304135</v>
      </c>
      <c r="BJ2239">
        <f t="shared" si="496"/>
        <v>7.9860170636195216</v>
      </c>
      <c r="BK2239">
        <f t="shared" si="496"/>
        <v>7.986017833034281</v>
      </c>
      <c r="BL2239">
        <f t="shared" si="496"/>
        <v>7.9859934796851215</v>
      </c>
      <c r="BM2239">
        <f t="shared" si="496"/>
        <v>7.9867621524931742</v>
      </c>
      <c r="BN2239">
        <f t="shared" si="493"/>
        <v>7.748106053039221</v>
      </c>
    </row>
    <row r="2240" spans="32:66" x14ac:dyDescent="0.2">
      <c r="AF2240" s="36"/>
      <c r="AG2240" s="7"/>
      <c r="BA2240">
        <f t="shared" si="486"/>
        <v>1.8987653654222433E-2</v>
      </c>
      <c r="BB2240">
        <f t="shared" si="487"/>
        <v>0.91353546204170422</v>
      </c>
      <c r="BC2240">
        <f t="shared" si="488"/>
        <v>0.90245097412386832</v>
      </c>
      <c r="BD2240">
        <f t="shared" si="489"/>
        <v>0.22388363869577074</v>
      </c>
      <c r="BE2240">
        <f t="shared" si="490"/>
        <v>1.939352469821771</v>
      </c>
      <c r="BF2240">
        <f t="shared" si="491"/>
        <v>1.4581884583442892</v>
      </c>
      <c r="BG2240">
        <f t="shared" si="496"/>
        <v>7.9860170871865446</v>
      </c>
      <c r="BH2240">
        <f t="shared" si="496"/>
        <v>7.9860170871622742</v>
      </c>
      <c r="BI2240">
        <f t="shared" si="496"/>
        <v>7.9860170879304135</v>
      </c>
      <c r="BJ2240">
        <f t="shared" si="496"/>
        <v>7.9860170636195216</v>
      </c>
      <c r="BK2240">
        <f t="shared" si="496"/>
        <v>7.986017833034281</v>
      </c>
      <c r="BL2240">
        <f t="shared" si="496"/>
        <v>7.9859934796851215</v>
      </c>
      <c r="BM2240">
        <f t="shared" si="496"/>
        <v>7.9867621524931742</v>
      </c>
      <c r="BN2240">
        <f t="shared" si="493"/>
        <v>7.748106053039221</v>
      </c>
    </row>
    <row r="2241" spans="32:66" x14ac:dyDescent="0.2">
      <c r="AF2241" s="36"/>
      <c r="AG2241" s="7"/>
      <c r="BA2241">
        <f t="shared" si="486"/>
        <v>1.8987653654222433E-2</v>
      </c>
      <c r="BB2241">
        <f t="shared" si="487"/>
        <v>0.91353546204170422</v>
      </c>
      <c r="BC2241">
        <f t="shared" si="488"/>
        <v>0.90245097412386832</v>
      </c>
      <c r="BD2241">
        <f t="shared" si="489"/>
        <v>0.22388363869577074</v>
      </c>
      <c r="BE2241">
        <f t="shared" si="490"/>
        <v>1.939352469821771</v>
      </c>
      <c r="BF2241">
        <f t="shared" si="491"/>
        <v>1.4581884583442892</v>
      </c>
      <c r="BG2241">
        <f t="shared" si="496"/>
        <v>7.9860170871865446</v>
      </c>
      <c r="BH2241">
        <f t="shared" si="496"/>
        <v>7.9860170871622742</v>
      </c>
      <c r="BI2241">
        <f t="shared" si="496"/>
        <v>7.9860170879304135</v>
      </c>
      <c r="BJ2241">
        <f t="shared" si="496"/>
        <v>7.9860170636195216</v>
      </c>
      <c r="BK2241">
        <f t="shared" si="496"/>
        <v>7.986017833034281</v>
      </c>
      <c r="BL2241">
        <f t="shared" si="496"/>
        <v>7.9859934796851215</v>
      </c>
      <c r="BM2241">
        <f t="shared" si="496"/>
        <v>7.9867621524931742</v>
      </c>
      <c r="BN2241">
        <f t="shared" si="493"/>
        <v>7.748106053039221</v>
      </c>
    </row>
    <row r="2242" spans="32:66" x14ac:dyDescent="0.2">
      <c r="AF2242" s="36"/>
      <c r="AG2242" s="7"/>
      <c r="BA2242">
        <f t="shared" si="486"/>
        <v>1.8987653654222433E-2</v>
      </c>
      <c r="BB2242">
        <f t="shared" si="487"/>
        <v>0.91353546204170422</v>
      </c>
      <c r="BC2242">
        <f t="shared" si="488"/>
        <v>0.90245097412386832</v>
      </c>
      <c r="BD2242">
        <f t="shared" si="489"/>
        <v>0.22388363869577074</v>
      </c>
      <c r="BE2242">
        <f t="shared" si="490"/>
        <v>1.939352469821771</v>
      </c>
      <c r="BF2242">
        <f t="shared" si="491"/>
        <v>1.4581884583442892</v>
      </c>
      <c r="BG2242">
        <f t="shared" si="496"/>
        <v>7.9860170871865446</v>
      </c>
      <c r="BH2242">
        <f t="shared" si="496"/>
        <v>7.9860170871622742</v>
      </c>
      <c r="BI2242">
        <f t="shared" si="496"/>
        <v>7.9860170879304135</v>
      </c>
      <c r="BJ2242">
        <f t="shared" si="496"/>
        <v>7.9860170636195216</v>
      </c>
      <c r="BK2242">
        <f t="shared" si="496"/>
        <v>7.986017833034281</v>
      </c>
      <c r="BL2242">
        <f t="shared" si="496"/>
        <v>7.9859934796851215</v>
      </c>
      <c r="BM2242">
        <f t="shared" si="496"/>
        <v>7.9867621524931742</v>
      </c>
      <c r="BN2242">
        <f t="shared" si="493"/>
        <v>7.748106053039221</v>
      </c>
    </row>
    <row r="2243" spans="32:66" x14ac:dyDescent="0.2">
      <c r="AF2243" s="36"/>
      <c r="AG2243" s="7"/>
      <c r="BA2243">
        <f t="shared" si="486"/>
        <v>1.8987653654222433E-2</v>
      </c>
      <c r="BB2243">
        <f t="shared" si="487"/>
        <v>0.91353546204170422</v>
      </c>
      <c r="BC2243">
        <f t="shared" si="488"/>
        <v>0.90245097412386832</v>
      </c>
      <c r="BD2243">
        <f t="shared" si="489"/>
        <v>0.22388363869577074</v>
      </c>
      <c r="BE2243">
        <f t="shared" si="490"/>
        <v>1.939352469821771</v>
      </c>
      <c r="BF2243">
        <f t="shared" si="491"/>
        <v>1.4581884583442892</v>
      </c>
      <c r="BG2243">
        <f t="shared" si="496"/>
        <v>7.9860170871865446</v>
      </c>
      <c r="BH2243">
        <f t="shared" si="496"/>
        <v>7.9860170871622742</v>
      </c>
      <c r="BI2243">
        <f t="shared" si="496"/>
        <v>7.9860170879304135</v>
      </c>
      <c r="BJ2243">
        <f t="shared" si="496"/>
        <v>7.9860170636195216</v>
      </c>
      <c r="BK2243">
        <f t="shared" si="496"/>
        <v>7.986017833034281</v>
      </c>
      <c r="BL2243">
        <f t="shared" si="496"/>
        <v>7.9859934796851215</v>
      </c>
      <c r="BM2243">
        <f t="shared" si="496"/>
        <v>7.9867621524931742</v>
      </c>
      <c r="BN2243">
        <f t="shared" si="493"/>
        <v>7.748106053039221</v>
      </c>
    </row>
    <row r="2244" spans="32:66" x14ac:dyDescent="0.2">
      <c r="AF2244" s="36"/>
      <c r="AG2244" s="7"/>
      <c r="BA2244">
        <f t="shared" si="486"/>
        <v>1.8987653654222433E-2</v>
      </c>
      <c r="BB2244">
        <f t="shared" si="487"/>
        <v>0.91353546204170422</v>
      </c>
      <c r="BC2244">
        <f t="shared" si="488"/>
        <v>0.90245097412386832</v>
      </c>
      <c r="BD2244">
        <f t="shared" si="489"/>
        <v>0.22388363869577074</v>
      </c>
      <c r="BE2244">
        <f t="shared" si="490"/>
        <v>1.939352469821771</v>
      </c>
      <c r="BF2244">
        <f t="shared" si="491"/>
        <v>1.4581884583442892</v>
      </c>
      <c r="BG2244">
        <f t="shared" si="496"/>
        <v>7.9860170871865446</v>
      </c>
      <c r="BH2244">
        <f t="shared" si="496"/>
        <v>7.9860170871622742</v>
      </c>
      <c r="BI2244">
        <f t="shared" si="496"/>
        <v>7.9860170879304135</v>
      </c>
      <c r="BJ2244">
        <f t="shared" si="496"/>
        <v>7.9860170636195216</v>
      </c>
      <c r="BK2244">
        <f t="shared" si="496"/>
        <v>7.986017833034281</v>
      </c>
      <c r="BL2244">
        <f t="shared" si="496"/>
        <v>7.9859934796851215</v>
      </c>
      <c r="BM2244">
        <f t="shared" si="496"/>
        <v>7.9867621524931742</v>
      </c>
      <c r="BN2244">
        <f t="shared" si="493"/>
        <v>7.748106053039221</v>
      </c>
    </row>
    <row r="2245" spans="32:66" x14ac:dyDescent="0.2">
      <c r="AF2245" s="36"/>
      <c r="AG2245" s="7"/>
      <c r="BA2245">
        <f t="shared" si="486"/>
        <v>1.8987653654222433E-2</v>
      </c>
      <c r="BB2245">
        <f t="shared" si="487"/>
        <v>0.91353546204170422</v>
      </c>
      <c r="BC2245">
        <f t="shared" si="488"/>
        <v>0.90245097412386832</v>
      </c>
      <c r="BD2245">
        <f t="shared" si="489"/>
        <v>0.22388363869577074</v>
      </c>
      <c r="BE2245">
        <f t="shared" si="490"/>
        <v>1.939352469821771</v>
      </c>
      <c r="BF2245">
        <f t="shared" si="491"/>
        <v>1.4581884583442892</v>
      </c>
      <c r="BG2245">
        <f t="shared" si="496"/>
        <v>7.9860170871865446</v>
      </c>
      <c r="BH2245">
        <f t="shared" si="496"/>
        <v>7.9860170871622742</v>
      </c>
      <c r="BI2245">
        <f t="shared" si="496"/>
        <v>7.9860170879304135</v>
      </c>
      <c r="BJ2245">
        <f t="shared" si="496"/>
        <v>7.9860170636195216</v>
      </c>
      <c r="BK2245">
        <f t="shared" si="496"/>
        <v>7.986017833034281</v>
      </c>
      <c r="BL2245">
        <f t="shared" si="496"/>
        <v>7.9859934796851215</v>
      </c>
      <c r="BM2245">
        <f t="shared" si="496"/>
        <v>7.9867621524931742</v>
      </c>
      <c r="BN2245">
        <f t="shared" si="493"/>
        <v>7.748106053039221</v>
      </c>
    </row>
    <row r="2246" spans="32:66" x14ac:dyDescent="0.2">
      <c r="AF2246" s="36"/>
      <c r="AG2246" s="7"/>
      <c r="BA2246">
        <f t="shared" si="486"/>
        <v>1.8987653654222433E-2</v>
      </c>
      <c r="BB2246">
        <f t="shared" si="487"/>
        <v>0.91353546204170422</v>
      </c>
      <c r="BC2246">
        <f t="shared" si="488"/>
        <v>0.90245097412386832</v>
      </c>
      <c r="BD2246">
        <f t="shared" si="489"/>
        <v>0.22388363869577074</v>
      </c>
      <c r="BE2246">
        <f t="shared" si="490"/>
        <v>1.939352469821771</v>
      </c>
      <c r="BF2246">
        <f t="shared" si="491"/>
        <v>1.4581884583442892</v>
      </c>
      <c r="BG2246">
        <f t="shared" si="496"/>
        <v>7.9860170871865446</v>
      </c>
      <c r="BH2246">
        <f t="shared" si="496"/>
        <v>7.9860170871622742</v>
      </c>
      <c r="BI2246">
        <f t="shared" si="496"/>
        <v>7.9860170879304135</v>
      </c>
      <c r="BJ2246">
        <f t="shared" si="496"/>
        <v>7.9860170636195216</v>
      </c>
      <c r="BK2246">
        <f t="shared" si="496"/>
        <v>7.986017833034281</v>
      </c>
      <c r="BL2246">
        <f t="shared" si="496"/>
        <v>7.9859934796851215</v>
      </c>
      <c r="BM2246">
        <f t="shared" si="496"/>
        <v>7.9867621524931742</v>
      </c>
      <c r="BN2246">
        <f t="shared" si="493"/>
        <v>7.748106053039221</v>
      </c>
    </row>
    <row r="2247" spans="32:66" x14ac:dyDescent="0.2">
      <c r="AF2247" s="36"/>
      <c r="AG2247" s="7"/>
      <c r="BA2247">
        <f t="shared" si="486"/>
        <v>1.8987653654222433E-2</v>
      </c>
      <c r="BB2247">
        <f t="shared" si="487"/>
        <v>0.91353546204170422</v>
      </c>
      <c r="BC2247">
        <f t="shared" si="488"/>
        <v>0.90245097412386832</v>
      </c>
      <c r="BD2247">
        <f t="shared" si="489"/>
        <v>0.22388363869577074</v>
      </c>
      <c r="BE2247">
        <f t="shared" si="490"/>
        <v>1.939352469821771</v>
      </c>
      <c r="BF2247">
        <f t="shared" si="491"/>
        <v>1.4581884583442892</v>
      </c>
      <c r="BG2247">
        <f t="shared" si="496"/>
        <v>7.9860170871865446</v>
      </c>
      <c r="BH2247">
        <f t="shared" si="496"/>
        <v>7.9860170871622742</v>
      </c>
      <c r="BI2247">
        <f t="shared" si="496"/>
        <v>7.9860170879304135</v>
      </c>
      <c r="BJ2247">
        <f t="shared" si="496"/>
        <v>7.9860170636195216</v>
      </c>
      <c r="BK2247">
        <f t="shared" si="496"/>
        <v>7.986017833034281</v>
      </c>
      <c r="BL2247">
        <f t="shared" si="496"/>
        <v>7.9859934796851215</v>
      </c>
      <c r="BM2247">
        <f t="shared" si="496"/>
        <v>7.9867621524931742</v>
      </c>
      <c r="BN2247">
        <f t="shared" si="493"/>
        <v>7.748106053039221</v>
      </c>
    </row>
    <row r="2248" spans="32:66" x14ac:dyDescent="0.2">
      <c r="AF2248" s="36"/>
      <c r="AG2248" s="7"/>
      <c r="BA2248">
        <f t="shared" si="486"/>
        <v>1.8987653654222433E-2</v>
      </c>
      <c r="BB2248">
        <f t="shared" si="487"/>
        <v>0.91353546204170422</v>
      </c>
      <c r="BC2248">
        <f t="shared" si="488"/>
        <v>0.90245097412386832</v>
      </c>
      <c r="BD2248">
        <f t="shared" si="489"/>
        <v>0.22388363869577074</v>
      </c>
      <c r="BE2248">
        <f t="shared" si="490"/>
        <v>1.939352469821771</v>
      </c>
      <c r="BF2248">
        <f t="shared" si="491"/>
        <v>1.4581884583442892</v>
      </c>
      <c r="BG2248">
        <f t="shared" si="496"/>
        <v>7.9860170871865446</v>
      </c>
      <c r="BH2248">
        <f t="shared" si="496"/>
        <v>7.9860170871622742</v>
      </c>
      <c r="BI2248">
        <f t="shared" si="496"/>
        <v>7.9860170879304135</v>
      </c>
      <c r="BJ2248">
        <f t="shared" si="496"/>
        <v>7.9860170636195216</v>
      </c>
      <c r="BK2248">
        <f t="shared" si="496"/>
        <v>7.986017833034281</v>
      </c>
      <c r="BL2248">
        <f t="shared" si="496"/>
        <v>7.9859934796851215</v>
      </c>
      <c r="BM2248">
        <f t="shared" si="496"/>
        <v>7.9867621524931742</v>
      </c>
      <c r="BN2248">
        <f t="shared" si="493"/>
        <v>7.748106053039221</v>
      </c>
    </row>
    <row r="2249" spans="32:66" x14ac:dyDescent="0.2">
      <c r="AF2249" s="36"/>
      <c r="AG2249" s="7"/>
      <c r="BA2249">
        <f t="shared" si="486"/>
        <v>1.8987653654222433E-2</v>
      </c>
      <c r="BB2249">
        <f t="shared" si="487"/>
        <v>0.91353546204170422</v>
      </c>
      <c r="BC2249">
        <f t="shared" si="488"/>
        <v>0.90245097412386832</v>
      </c>
      <c r="BD2249">
        <f t="shared" si="489"/>
        <v>0.22388363869577074</v>
      </c>
      <c r="BE2249">
        <f t="shared" si="490"/>
        <v>1.939352469821771</v>
      </c>
      <c r="BF2249">
        <f t="shared" si="491"/>
        <v>1.4581884583442892</v>
      </c>
      <c r="BG2249">
        <f t="shared" si="496"/>
        <v>7.9860170871865446</v>
      </c>
      <c r="BH2249">
        <f t="shared" si="496"/>
        <v>7.9860170871622742</v>
      </c>
      <c r="BI2249">
        <f t="shared" si="496"/>
        <v>7.9860170879304135</v>
      </c>
      <c r="BJ2249">
        <f t="shared" si="496"/>
        <v>7.9860170636195216</v>
      </c>
      <c r="BK2249">
        <f t="shared" si="496"/>
        <v>7.986017833034281</v>
      </c>
      <c r="BL2249">
        <f t="shared" si="496"/>
        <v>7.9859934796851215</v>
      </c>
      <c r="BM2249">
        <f t="shared" si="496"/>
        <v>7.9867621524931742</v>
      </c>
      <c r="BN2249">
        <f t="shared" si="493"/>
        <v>7.748106053039221</v>
      </c>
    </row>
    <row r="2250" spans="32:66" x14ac:dyDescent="0.2">
      <c r="AF2250" s="36"/>
      <c r="AG2250" s="7"/>
      <c r="BA2250">
        <f t="shared" si="486"/>
        <v>1.8987653654222433E-2</v>
      </c>
      <c r="BB2250">
        <f t="shared" si="487"/>
        <v>0.91353546204170422</v>
      </c>
      <c r="BC2250">
        <f t="shared" si="488"/>
        <v>0.90245097412386832</v>
      </c>
      <c r="BD2250">
        <f t="shared" si="489"/>
        <v>0.22388363869577074</v>
      </c>
      <c r="BE2250">
        <f t="shared" si="490"/>
        <v>1.939352469821771</v>
      </c>
      <c r="BF2250">
        <f t="shared" si="491"/>
        <v>1.4581884583442892</v>
      </c>
      <c r="BG2250">
        <f t="shared" si="496"/>
        <v>7.9860170871865446</v>
      </c>
      <c r="BH2250">
        <f t="shared" si="496"/>
        <v>7.9860170871622742</v>
      </c>
      <c r="BI2250">
        <f t="shared" si="496"/>
        <v>7.9860170879304135</v>
      </c>
      <c r="BJ2250">
        <f t="shared" si="496"/>
        <v>7.9860170636195216</v>
      </c>
      <c r="BK2250">
        <f t="shared" si="496"/>
        <v>7.986017833034281</v>
      </c>
      <c r="BL2250">
        <f t="shared" si="496"/>
        <v>7.9859934796851215</v>
      </c>
      <c r="BM2250">
        <f t="shared" si="496"/>
        <v>7.9867621524931742</v>
      </c>
      <c r="BN2250">
        <f t="shared" si="493"/>
        <v>7.748106053039221</v>
      </c>
    </row>
    <row r="2251" spans="32:66" x14ac:dyDescent="0.2">
      <c r="AF2251" s="36"/>
      <c r="AG2251" s="7"/>
      <c r="BA2251">
        <f t="shared" ref="BA2251:BA2314" si="497">$BB$6*($BB$11/BB2251*BC2251+$BB$12)</f>
        <v>1.8987653654222433E-2</v>
      </c>
      <c r="BB2251">
        <f t="shared" ref="BB2251:BB2314" si="498">1+$BB$7*COS(BE2251)</f>
        <v>0.91353546204170422</v>
      </c>
      <c r="BC2251">
        <f t="shared" ref="BC2251:BC2314" si="499">SIN(BE2251+RADIANS($BB$9))</f>
        <v>0.90245097412386832</v>
      </c>
      <c r="BD2251">
        <f t="shared" ref="BD2251:BD2314" si="500">$BB$7*SIN(BE2251)</f>
        <v>0.22388363869577074</v>
      </c>
      <c r="BE2251">
        <f t="shared" ref="BE2251:BE2314" si="501">2*ATAN(BF2251)</f>
        <v>1.939352469821771</v>
      </c>
      <c r="BF2251">
        <f t="shared" ref="BF2251:BF2314" si="502">TAN(BG2251/2)*SQRT((1+$BB$7)/(1-$BB$7))</f>
        <v>1.4581884583442892</v>
      </c>
      <c r="BG2251">
        <f t="shared" ref="BG2251:BM2266" si="503">$BN2251+$BB$7*SIN(BH2251)</f>
        <v>7.9860170871865446</v>
      </c>
      <c r="BH2251">
        <f t="shared" si="503"/>
        <v>7.9860170871622742</v>
      </c>
      <c r="BI2251">
        <f t="shared" si="503"/>
        <v>7.9860170879304135</v>
      </c>
      <c r="BJ2251">
        <f t="shared" si="503"/>
        <v>7.9860170636195216</v>
      </c>
      <c r="BK2251">
        <f t="shared" si="503"/>
        <v>7.986017833034281</v>
      </c>
      <c r="BL2251">
        <f t="shared" si="503"/>
        <v>7.9859934796851215</v>
      </c>
      <c r="BM2251">
        <f t="shared" si="503"/>
        <v>7.9867621524931742</v>
      </c>
      <c r="BN2251">
        <f t="shared" ref="BN2251:BN2314" si="504">RADIANS($BB$9)+$BB$18*(F2251-BB$15)</f>
        <v>7.748106053039221</v>
      </c>
    </row>
    <row r="2252" spans="32:66" x14ac:dyDescent="0.2">
      <c r="AF2252" s="36"/>
      <c r="AG2252" s="7"/>
      <c r="BA2252">
        <f t="shared" si="497"/>
        <v>1.8987653654222433E-2</v>
      </c>
      <c r="BB2252">
        <f t="shared" si="498"/>
        <v>0.91353546204170422</v>
      </c>
      <c r="BC2252">
        <f t="shared" si="499"/>
        <v>0.90245097412386832</v>
      </c>
      <c r="BD2252">
        <f t="shared" si="500"/>
        <v>0.22388363869577074</v>
      </c>
      <c r="BE2252">
        <f t="shared" si="501"/>
        <v>1.939352469821771</v>
      </c>
      <c r="BF2252">
        <f t="shared" si="502"/>
        <v>1.4581884583442892</v>
      </c>
      <c r="BG2252">
        <f t="shared" si="503"/>
        <v>7.9860170871865446</v>
      </c>
      <c r="BH2252">
        <f t="shared" si="503"/>
        <v>7.9860170871622742</v>
      </c>
      <c r="BI2252">
        <f t="shared" si="503"/>
        <v>7.9860170879304135</v>
      </c>
      <c r="BJ2252">
        <f t="shared" si="503"/>
        <v>7.9860170636195216</v>
      </c>
      <c r="BK2252">
        <f t="shared" si="503"/>
        <v>7.986017833034281</v>
      </c>
      <c r="BL2252">
        <f t="shared" si="503"/>
        <v>7.9859934796851215</v>
      </c>
      <c r="BM2252">
        <f t="shared" si="503"/>
        <v>7.9867621524931742</v>
      </c>
      <c r="BN2252">
        <f t="shared" si="504"/>
        <v>7.748106053039221</v>
      </c>
    </row>
    <row r="2253" spans="32:66" x14ac:dyDescent="0.2">
      <c r="AF2253" s="36"/>
      <c r="AG2253" s="7"/>
      <c r="BA2253">
        <f t="shared" si="497"/>
        <v>1.8987653654222433E-2</v>
      </c>
      <c r="BB2253">
        <f t="shared" si="498"/>
        <v>0.91353546204170422</v>
      </c>
      <c r="BC2253">
        <f t="shared" si="499"/>
        <v>0.90245097412386832</v>
      </c>
      <c r="BD2253">
        <f t="shared" si="500"/>
        <v>0.22388363869577074</v>
      </c>
      <c r="BE2253">
        <f t="shared" si="501"/>
        <v>1.939352469821771</v>
      </c>
      <c r="BF2253">
        <f t="shared" si="502"/>
        <v>1.4581884583442892</v>
      </c>
      <c r="BG2253">
        <f t="shared" si="503"/>
        <v>7.9860170871865446</v>
      </c>
      <c r="BH2253">
        <f t="shared" si="503"/>
        <v>7.9860170871622742</v>
      </c>
      <c r="BI2253">
        <f t="shared" si="503"/>
        <v>7.9860170879304135</v>
      </c>
      <c r="BJ2253">
        <f t="shared" si="503"/>
        <v>7.9860170636195216</v>
      </c>
      <c r="BK2253">
        <f t="shared" si="503"/>
        <v>7.986017833034281</v>
      </c>
      <c r="BL2253">
        <f t="shared" si="503"/>
        <v>7.9859934796851215</v>
      </c>
      <c r="BM2253">
        <f t="shared" si="503"/>
        <v>7.9867621524931742</v>
      </c>
      <c r="BN2253">
        <f t="shared" si="504"/>
        <v>7.748106053039221</v>
      </c>
    </row>
    <row r="2254" spans="32:66" x14ac:dyDescent="0.2">
      <c r="AF2254" s="36"/>
      <c r="AG2254" s="7"/>
      <c r="BA2254">
        <f t="shared" si="497"/>
        <v>1.8987653654222433E-2</v>
      </c>
      <c r="BB2254">
        <f t="shared" si="498"/>
        <v>0.91353546204170422</v>
      </c>
      <c r="BC2254">
        <f t="shared" si="499"/>
        <v>0.90245097412386832</v>
      </c>
      <c r="BD2254">
        <f t="shared" si="500"/>
        <v>0.22388363869577074</v>
      </c>
      <c r="BE2254">
        <f t="shared" si="501"/>
        <v>1.939352469821771</v>
      </c>
      <c r="BF2254">
        <f t="shared" si="502"/>
        <v>1.4581884583442892</v>
      </c>
      <c r="BG2254">
        <f t="shared" si="503"/>
        <v>7.9860170871865446</v>
      </c>
      <c r="BH2254">
        <f t="shared" si="503"/>
        <v>7.9860170871622742</v>
      </c>
      <c r="BI2254">
        <f t="shared" si="503"/>
        <v>7.9860170879304135</v>
      </c>
      <c r="BJ2254">
        <f t="shared" si="503"/>
        <v>7.9860170636195216</v>
      </c>
      <c r="BK2254">
        <f t="shared" si="503"/>
        <v>7.986017833034281</v>
      </c>
      <c r="BL2254">
        <f t="shared" si="503"/>
        <v>7.9859934796851215</v>
      </c>
      <c r="BM2254">
        <f t="shared" si="503"/>
        <v>7.9867621524931742</v>
      </c>
      <c r="BN2254">
        <f t="shared" si="504"/>
        <v>7.748106053039221</v>
      </c>
    </row>
    <row r="2255" spans="32:66" x14ac:dyDescent="0.2">
      <c r="AF2255" s="36"/>
      <c r="AG2255" s="7"/>
      <c r="BA2255">
        <f t="shared" si="497"/>
        <v>1.8987653654222433E-2</v>
      </c>
      <c r="BB2255">
        <f t="shared" si="498"/>
        <v>0.91353546204170422</v>
      </c>
      <c r="BC2255">
        <f t="shared" si="499"/>
        <v>0.90245097412386832</v>
      </c>
      <c r="BD2255">
        <f t="shared" si="500"/>
        <v>0.22388363869577074</v>
      </c>
      <c r="BE2255">
        <f t="shared" si="501"/>
        <v>1.939352469821771</v>
      </c>
      <c r="BF2255">
        <f t="shared" si="502"/>
        <v>1.4581884583442892</v>
      </c>
      <c r="BG2255">
        <f t="shared" si="503"/>
        <v>7.9860170871865446</v>
      </c>
      <c r="BH2255">
        <f t="shared" si="503"/>
        <v>7.9860170871622742</v>
      </c>
      <c r="BI2255">
        <f t="shared" si="503"/>
        <v>7.9860170879304135</v>
      </c>
      <c r="BJ2255">
        <f t="shared" si="503"/>
        <v>7.9860170636195216</v>
      </c>
      <c r="BK2255">
        <f t="shared" si="503"/>
        <v>7.986017833034281</v>
      </c>
      <c r="BL2255">
        <f t="shared" si="503"/>
        <v>7.9859934796851215</v>
      </c>
      <c r="BM2255">
        <f t="shared" si="503"/>
        <v>7.9867621524931742</v>
      </c>
      <c r="BN2255">
        <f t="shared" si="504"/>
        <v>7.748106053039221</v>
      </c>
    </row>
    <row r="2256" spans="32:66" x14ac:dyDescent="0.2">
      <c r="AF2256" s="36"/>
      <c r="AG2256" s="7"/>
      <c r="BA2256">
        <f t="shared" si="497"/>
        <v>1.8987653654222433E-2</v>
      </c>
      <c r="BB2256">
        <f t="shared" si="498"/>
        <v>0.91353546204170422</v>
      </c>
      <c r="BC2256">
        <f t="shared" si="499"/>
        <v>0.90245097412386832</v>
      </c>
      <c r="BD2256">
        <f t="shared" si="500"/>
        <v>0.22388363869577074</v>
      </c>
      <c r="BE2256">
        <f t="shared" si="501"/>
        <v>1.939352469821771</v>
      </c>
      <c r="BF2256">
        <f t="shared" si="502"/>
        <v>1.4581884583442892</v>
      </c>
      <c r="BG2256">
        <f t="shared" si="503"/>
        <v>7.9860170871865446</v>
      </c>
      <c r="BH2256">
        <f t="shared" si="503"/>
        <v>7.9860170871622742</v>
      </c>
      <c r="BI2256">
        <f t="shared" si="503"/>
        <v>7.9860170879304135</v>
      </c>
      <c r="BJ2256">
        <f t="shared" si="503"/>
        <v>7.9860170636195216</v>
      </c>
      <c r="BK2256">
        <f t="shared" si="503"/>
        <v>7.986017833034281</v>
      </c>
      <c r="BL2256">
        <f t="shared" si="503"/>
        <v>7.9859934796851215</v>
      </c>
      <c r="BM2256">
        <f t="shared" si="503"/>
        <v>7.9867621524931742</v>
      </c>
      <c r="BN2256">
        <f t="shared" si="504"/>
        <v>7.748106053039221</v>
      </c>
    </row>
    <row r="2257" spans="32:66" x14ac:dyDescent="0.2">
      <c r="AF2257" s="36"/>
      <c r="AG2257" s="7"/>
      <c r="BA2257">
        <f t="shared" si="497"/>
        <v>1.8987653654222433E-2</v>
      </c>
      <c r="BB2257">
        <f t="shared" si="498"/>
        <v>0.91353546204170422</v>
      </c>
      <c r="BC2257">
        <f t="shared" si="499"/>
        <v>0.90245097412386832</v>
      </c>
      <c r="BD2257">
        <f t="shared" si="500"/>
        <v>0.22388363869577074</v>
      </c>
      <c r="BE2257">
        <f t="shared" si="501"/>
        <v>1.939352469821771</v>
      </c>
      <c r="BF2257">
        <f t="shared" si="502"/>
        <v>1.4581884583442892</v>
      </c>
      <c r="BG2257">
        <f t="shared" si="503"/>
        <v>7.9860170871865446</v>
      </c>
      <c r="BH2257">
        <f t="shared" si="503"/>
        <v>7.9860170871622742</v>
      </c>
      <c r="BI2257">
        <f t="shared" si="503"/>
        <v>7.9860170879304135</v>
      </c>
      <c r="BJ2257">
        <f t="shared" si="503"/>
        <v>7.9860170636195216</v>
      </c>
      <c r="BK2257">
        <f t="shared" si="503"/>
        <v>7.986017833034281</v>
      </c>
      <c r="BL2257">
        <f t="shared" si="503"/>
        <v>7.9859934796851215</v>
      </c>
      <c r="BM2257">
        <f t="shared" si="503"/>
        <v>7.9867621524931742</v>
      </c>
      <c r="BN2257">
        <f t="shared" si="504"/>
        <v>7.748106053039221</v>
      </c>
    </row>
    <row r="2258" spans="32:66" x14ac:dyDescent="0.2">
      <c r="AF2258" s="36"/>
      <c r="AG2258" s="7"/>
      <c r="BA2258">
        <f t="shared" si="497"/>
        <v>1.8987653654222433E-2</v>
      </c>
      <c r="BB2258">
        <f t="shared" si="498"/>
        <v>0.91353546204170422</v>
      </c>
      <c r="BC2258">
        <f t="shared" si="499"/>
        <v>0.90245097412386832</v>
      </c>
      <c r="BD2258">
        <f t="shared" si="500"/>
        <v>0.22388363869577074</v>
      </c>
      <c r="BE2258">
        <f t="shared" si="501"/>
        <v>1.939352469821771</v>
      </c>
      <c r="BF2258">
        <f t="shared" si="502"/>
        <v>1.4581884583442892</v>
      </c>
      <c r="BG2258">
        <f t="shared" si="503"/>
        <v>7.9860170871865446</v>
      </c>
      <c r="BH2258">
        <f t="shared" si="503"/>
        <v>7.9860170871622742</v>
      </c>
      <c r="BI2258">
        <f t="shared" si="503"/>
        <v>7.9860170879304135</v>
      </c>
      <c r="BJ2258">
        <f t="shared" si="503"/>
        <v>7.9860170636195216</v>
      </c>
      <c r="BK2258">
        <f t="shared" si="503"/>
        <v>7.986017833034281</v>
      </c>
      <c r="BL2258">
        <f t="shared" si="503"/>
        <v>7.9859934796851215</v>
      </c>
      <c r="BM2258">
        <f t="shared" si="503"/>
        <v>7.9867621524931742</v>
      </c>
      <c r="BN2258">
        <f t="shared" si="504"/>
        <v>7.748106053039221</v>
      </c>
    </row>
    <row r="2259" spans="32:66" x14ac:dyDescent="0.2">
      <c r="AF2259" s="36"/>
      <c r="AG2259" s="7"/>
      <c r="BA2259">
        <f t="shared" si="497"/>
        <v>1.8987653654222433E-2</v>
      </c>
      <c r="BB2259">
        <f t="shared" si="498"/>
        <v>0.91353546204170422</v>
      </c>
      <c r="BC2259">
        <f t="shared" si="499"/>
        <v>0.90245097412386832</v>
      </c>
      <c r="BD2259">
        <f t="shared" si="500"/>
        <v>0.22388363869577074</v>
      </c>
      <c r="BE2259">
        <f t="shared" si="501"/>
        <v>1.939352469821771</v>
      </c>
      <c r="BF2259">
        <f t="shared" si="502"/>
        <v>1.4581884583442892</v>
      </c>
      <c r="BG2259">
        <f t="shared" si="503"/>
        <v>7.9860170871865446</v>
      </c>
      <c r="BH2259">
        <f t="shared" si="503"/>
        <v>7.9860170871622742</v>
      </c>
      <c r="BI2259">
        <f t="shared" si="503"/>
        <v>7.9860170879304135</v>
      </c>
      <c r="BJ2259">
        <f t="shared" si="503"/>
        <v>7.9860170636195216</v>
      </c>
      <c r="BK2259">
        <f t="shared" si="503"/>
        <v>7.986017833034281</v>
      </c>
      <c r="BL2259">
        <f t="shared" si="503"/>
        <v>7.9859934796851215</v>
      </c>
      <c r="BM2259">
        <f t="shared" si="503"/>
        <v>7.9867621524931742</v>
      </c>
      <c r="BN2259">
        <f t="shared" si="504"/>
        <v>7.748106053039221</v>
      </c>
    </row>
    <row r="2260" spans="32:66" x14ac:dyDescent="0.2">
      <c r="AF2260" s="36"/>
      <c r="AG2260" s="7"/>
      <c r="BA2260">
        <f t="shared" si="497"/>
        <v>1.8987653654222433E-2</v>
      </c>
      <c r="BB2260">
        <f t="shared" si="498"/>
        <v>0.91353546204170422</v>
      </c>
      <c r="BC2260">
        <f t="shared" si="499"/>
        <v>0.90245097412386832</v>
      </c>
      <c r="BD2260">
        <f t="shared" si="500"/>
        <v>0.22388363869577074</v>
      </c>
      <c r="BE2260">
        <f t="shared" si="501"/>
        <v>1.939352469821771</v>
      </c>
      <c r="BF2260">
        <f t="shared" si="502"/>
        <v>1.4581884583442892</v>
      </c>
      <c r="BG2260">
        <f t="shared" si="503"/>
        <v>7.9860170871865446</v>
      </c>
      <c r="BH2260">
        <f t="shared" si="503"/>
        <v>7.9860170871622742</v>
      </c>
      <c r="BI2260">
        <f t="shared" si="503"/>
        <v>7.9860170879304135</v>
      </c>
      <c r="BJ2260">
        <f t="shared" si="503"/>
        <v>7.9860170636195216</v>
      </c>
      <c r="BK2260">
        <f t="shared" si="503"/>
        <v>7.986017833034281</v>
      </c>
      <c r="BL2260">
        <f t="shared" si="503"/>
        <v>7.9859934796851215</v>
      </c>
      <c r="BM2260">
        <f t="shared" si="503"/>
        <v>7.9867621524931742</v>
      </c>
      <c r="BN2260">
        <f t="shared" si="504"/>
        <v>7.748106053039221</v>
      </c>
    </row>
    <row r="2261" spans="32:66" x14ac:dyDescent="0.2">
      <c r="AF2261" s="36"/>
      <c r="AG2261" s="7"/>
      <c r="BA2261">
        <f t="shared" si="497"/>
        <v>1.8987653654222433E-2</v>
      </c>
      <c r="BB2261">
        <f t="shared" si="498"/>
        <v>0.91353546204170422</v>
      </c>
      <c r="BC2261">
        <f t="shared" si="499"/>
        <v>0.90245097412386832</v>
      </c>
      <c r="BD2261">
        <f t="shared" si="500"/>
        <v>0.22388363869577074</v>
      </c>
      <c r="BE2261">
        <f t="shared" si="501"/>
        <v>1.939352469821771</v>
      </c>
      <c r="BF2261">
        <f t="shared" si="502"/>
        <v>1.4581884583442892</v>
      </c>
      <c r="BG2261">
        <f t="shared" si="503"/>
        <v>7.9860170871865446</v>
      </c>
      <c r="BH2261">
        <f t="shared" si="503"/>
        <v>7.9860170871622742</v>
      </c>
      <c r="BI2261">
        <f t="shared" si="503"/>
        <v>7.9860170879304135</v>
      </c>
      <c r="BJ2261">
        <f t="shared" si="503"/>
        <v>7.9860170636195216</v>
      </c>
      <c r="BK2261">
        <f t="shared" si="503"/>
        <v>7.986017833034281</v>
      </c>
      <c r="BL2261">
        <f t="shared" si="503"/>
        <v>7.9859934796851215</v>
      </c>
      <c r="BM2261">
        <f t="shared" si="503"/>
        <v>7.9867621524931742</v>
      </c>
      <c r="BN2261">
        <f t="shared" si="504"/>
        <v>7.748106053039221</v>
      </c>
    </row>
    <row r="2262" spans="32:66" x14ac:dyDescent="0.2">
      <c r="AF2262" s="36"/>
      <c r="AG2262" s="7"/>
      <c r="BA2262">
        <f t="shared" si="497"/>
        <v>1.8987653654222433E-2</v>
      </c>
      <c r="BB2262">
        <f t="shared" si="498"/>
        <v>0.91353546204170422</v>
      </c>
      <c r="BC2262">
        <f t="shared" si="499"/>
        <v>0.90245097412386832</v>
      </c>
      <c r="BD2262">
        <f t="shared" si="500"/>
        <v>0.22388363869577074</v>
      </c>
      <c r="BE2262">
        <f t="shared" si="501"/>
        <v>1.939352469821771</v>
      </c>
      <c r="BF2262">
        <f t="shared" si="502"/>
        <v>1.4581884583442892</v>
      </c>
      <c r="BG2262">
        <f t="shared" si="503"/>
        <v>7.9860170871865446</v>
      </c>
      <c r="BH2262">
        <f t="shared" si="503"/>
        <v>7.9860170871622742</v>
      </c>
      <c r="BI2262">
        <f t="shared" si="503"/>
        <v>7.9860170879304135</v>
      </c>
      <c r="BJ2262">
        <f t="shared" si="503"/>
        <v>7.9860170636195216</v>
      </c>
      <c r="BK2262">
        <f t="shared" si="503"/>
        <v>7.986017833034281</v>
      </c>
      <c r="BL2262">
        <f t="shared" si="503"/>
        <v>7.9859934796851215</v>
      </c>
      <c r="BM2262">
        <f t="shared" si="503"/>
        <v>7.9867621524931742</v>
      </c>
      <c r="BN2262">
        <f t="shared" si="504"/>
        <v>7.748106053039221</v>
      </c>
    </row>
    <row r="2263" spans="32:66" x14ac:dyDescent="0.2">
      <c r="AF2263" s="36"/>
      <c r="AG2263" s="7"/>
      <c r="BA2263">
        <f t="shared" si="497"/>
        <v>1.8987653654222433E-2</v>
      </c>
      <c r="BB2263">
        <f t="shared" si="498"/>
        <v>0.91353546204170422</v>
      </c>
      <c r="BC2263">
        <f t="shared" si="499"/>
        <v>0.90245097412386832</v>
      </c>
      <c r="BD2263">
        <f t="shared" si="500"/>
        <v>0.22388363869577074</v>
      </c>
      <c r="BE2263">
        <f t="shared" si="501"/>
        <v>1.939352469821771</v>
      </c>
      <c r="BF2263">
        <f t="shared" si="502"/>
        <v>1.4581884583442892</v>
      </c>
      <c r="BG2263">
        <f t="shared" si="503"/>
        <v>7.9860170871865446</v>
      </c>
      <c r="BH2263">
        <f t="shared" si="503"/>
        <v>7.9860170871622742</v>
      </c>
      <c r="BI2263">
        <f t="shared" si="503"/>
        <v>7.9860170879304135</v>
      </c>
      <c r="BJ2263">
        <f t="shared" si="503"/>
        <v>7.9860170636195216</v>
      </c>
      <c r="BK2263">
        <f t="shared" si="503"/>
        <v>7.986017833034281</v>
      </c>
      <c r="BL2263">
        <f t="shared" si="503"/>
        <v>7.9859934796851215</v>
      </c>
      <c r="BM2263">
        <f t="shared" si="503"/>
        <v>7.9867621524931742</v>
      </c>
      <c r="BN2263">
        <f t="shared" si="504"/>
        <v>7.748106053039221</v>
      </c>
    </row>
    <row r="2264" spans="32:66" x14ac:dyDescent="0.2">
      <c r="AF2264" s="36"/>
      <c r="AG2264" s="7"/>
      <c r="BA2264">
        <f t="shared" si="497"/>
        <v>1.8987653654222433E-2</v>
      </c>
      <c r="BB2264">
        <f t="shared" si="498"/>
        <v>0.91353546204170422</v>
      </c>
      <c r="BC2264">
        <f t="shared" si="499"/>
        <v>0.90245097412386832</v>
      </c>
      <c r="BD2264">
        <f t="shared" si="500"/>
        <v>0.22388363869577074</v>
      </c>
      <c r="BE2264">
        <f t="shared" si="501"/>
        <v>1.939352469821771</v>
      </c>
      <c r="BF2264">
        <f t="shared" si="502"/>
        <v>1.4581884583442892</v>
      </c>
      <c r="BG2264">
        <f t="shared" si="503"/>
        <v>7.9860170871865446</v>
      </c>
      <c r="BH2264">
        <f t="shared" si="503"/>
        <v>7.9860170871622742</v>
      </c>
      <c r="BI2264">
        <f t="shared" si="503"/>
        <v>7.9860170879304135</v>
      </c>
      <c r="BJ2264">
        <f t="shared" si="503"/>
        <v>7.9860170636195216</v>
      </c>
      <c r="BK2264">
        <f t="shared" si="503"/>
        <v>7.986017833034281</v>
      </c>
      <c r="BL2264">
        <f t="shared" si="503"/>
        <v>7.9859934796851215</v>
      </c>
      <c r="BM2264">
        <f t="shared" si="503"/>
        <v>7.9867621524931742</v>
      </c>
      <c r="BN2264">
        <f t="shared" si="504"/>
        <v>7.748106053039221</v>
      </c>
    </row>
    <row r="2265" spans="32:66" x14ac:dyDescent="0.2">
      <c r="AF2265" s="36"/>
      <c r="AG2265" s="7"/>
      <c r="BA2265">
        <f t="shared" si="497"/>
        <v>1.8987653654222433E-2</v>
      </c>
      <c r="BB2265">
        <f t="shared" si="498"/>
        <v>0.91353546204170422</v>
      </c>
      <c r="BC2265">
        <f t="shared" si="499"/>
        <v>0.90245097412386832</v>
      </c>
      <c r="BD2265">
        <f t="shared" si="500"/>
        <v>0.22388363869577074</v>
      </c>
      <c r="BE2265">
        <f t="shared" si="501"/>
        <v>1.939352469821771</v>
      </c>
      <c r="BF2265">
        <f t="shared" si="502"/>
        <v>1.4581884583442892</v>
      </c>
      <c r="BG2265">
        <f t="shared" si="503"/>
        <v>7.9860170871865446</v>
      </c>
      <c r="BH2265">
        <f t="shared" si="503"/>
        <v>7.9860170871622742</v>
      </c>
      <c r="BI2265">
        <f t="shared" si="503"/>
        <v>7.9860170879304135</v>
      </c>
      <c r="BJ2265">
        <f t="shared" si="503"/>
        <v>7.9860170636195216</v>
      </c>
      <c r="BK2265">
        <f t="shared" si="503"/>
        <v>7.986017833034281</v>
      </c>
      <c r="BL2265">
        <f t="shared" si="503"/>
        <v>7.9859934796851215</v>
      </c>
      <c r="BM2265">
        <f t="shared" si="503"/>
        <v>7.9867621524931742</v>
      </c>
      <c r="BN2265">
        <f t="shared" si="504"/>
        <v>7.748106053039221</v>
      </c>
    </row>
    <row r="2266" spans="32:66" x14ac:dyDescent="0.2">
      <c r="AF2266" s="36"/>
      <c r="AG2266" s="7"/>
      <c r="BA2266">
        <f t="shared" si="497"/>
        <v>1.8987653654222433E-2</v>
      </c>
      <c r="BB2266">
        <f t="shared" si="498"/>
        <v>0.91353546204170422</v>
      </c>
      <c r="BC2266">
        <f t="shared" si="499"/>
        <v>0.90245097412386832</v>
      </c>
      <c r="BD2266">
        <f t="shared" si="500"/>
        <v>0.22388363869577074</v>
      </c>
      <c r="BE2266">
        <f t="shared" si="501"/>
        <v>1.939352469821771</v>
      </c>
      <c r="BF2266">
        <f t="shared" si="502"/>
        <v>1.4581884583442892</v>
      </c>
      <c r="BG2266">
        <f t="shared" si="503"/>
        <v>7.9860170871865446</v>
      </c>
      <c r="BH2266">
        <f t="shared" si="503"/>
        <v>7.9860170871622742</v>
      </c>
      <c r="BI2266">
        <f t="shared" si="503"/>
        <v>7.9860170879304135</v>
      </c>
      <c r="BJ2266">
        <f t="shared" si="503"/>
        <v>7.9860170636195216</v>
      </c>
      <c r="BK2266">
        <f t="shared" si="503"/>
        <v>7.986017833034281</v>
      </c>
      <c r="BL2266">
        <f t="shared" si="503"/>
        <v>7.9859934796851215</v>
      </c>
      <c r="BM2266">
        <f t="shared" si="503"/>
        <v>7.9867621524931742</v>
      </c>
      <c r="BN2266">
        <f t="shared" si="504"/>
        <v>7.748106053039221</v>
      </c>
    </row>
    <row r="2267" spans="32:66" x14ac:dyDescent="0.2">
      <c r="AF2267" s="36"/>
      <c r="AG2267" s="7"/>
      <c r="BA2267">
        <f t="shared" si="497"/>
        <v>1.8987653654222433E-2</v>
      </c>
      <c r="BB2267">
        <f t="shared" si="498"/>
        <v>0.91353546204170422</v>
      </c>
      <c r="BC2267">
        <f t="shared" si="499"/>
        <v>0.90245097412386832</v>
      </c>
      <c r="BD2267">
        <f t="shared" si="500"/>
        <v>0.22388363869577074</v>
      </c>
      <c r="BE2267">
        <f t="shared" si="501"/>
        <v>1.939352469821771</v>
      </c>
      <c r="BF2267">
        <f t="shared" si="502"/>
        <v>1.4581884583442892</v>
      </c>
      <c r="BG2267">
        <f t="shared" ref="BG2267:BM2282" si="505">$BN2267+$BB$7*SIN(BH2267)</f>
        <v>7.9860170871865446</v>
      </c>
      <c r="BH2267">
        <f t="shared" si="505"/>
        <v>7.9860170871622742</v>
      </c>
      <c r="BI2267">
        <f t="shared" si="505"/>
        <v>7.9860170879304135</v>
      </c>
      <c r="BJ2267">
        <f t="shared" si="505"/>
        <v>7.9860170636195216</v>
      </c>
      <c r="BK2267">
        <f t="shared" si="505"/>
        <v>7.986017833034281</v>
      </c>
      <c r="BL2267">
        <f t="shared" si="505"/>
        <v>7.9859934796851215</v>
      </c>
      <c r="BM2267">
        <f t="shared" si="505"/>
        <v>7.9867621524931742</v>
      </c>
      <c r="BN2267">
        <f t="shared" si="504"/>
        <v>7.748106053039221</v>
      </c>
    </row>
    <row r="2268" spans="32:66" x14ac:dyDescent="0.2">
      <c r="AF2268" s="36"/>
      <c r="AG2268" s="7"/>
      <c r="BA2268">
        <f t="shared" si="497"/>
        <v>1.8987653654222433E-2</v>
      </c>
      <c r="BB2268">
        <f t="shared" si="498"/>
        <v>0.91353546204170422</v>
      </c>
      <c r="BC2268">
        <f t="shared" si="499"/>
        <v>0.90245097412386832</v>
      </c>
      <c r="BD2268">
        <f t="shared" si="500"/>
        <v>0.22388363869577074</v>
      </c>
      <c r="BE2268">
        <f t="shared" si="501"/>
        <v>1.939352469821771</v>
      </c>
      <c r="BF2268">
        <f t="shared" si="502"/>
        <v>1.4581884583442892</v>
      </c>
      <c r="BG2268">
        <f t="shared" si="505"/>
        <v>7.9860170871865446</v>
      </c>
      <c r="BH2268">
        <f t="shared" si="505"/>
        <v>7.9860170871622742</v>
      </c>
      <c r="BI2268">
        <f t="shared" si="505"/>
        <v>7.9860170879304135</v>
      </c>
      <c r="BJ2268">
        <f t="shared" si="505"/>
        <v>7.9860170636195216</v>
      </c>
      <c r="BK2268">
        <f t="shared" si="505"/>
        <v>7.986017833034281</v>
      </c>
      <c r="BL2268">
        <f t="shared" si="505"/>
        <v>7.9859934796851215</v>
      </c>
      <c r="BM2268">
        <f t="shared" si="505"/>
        <v>7.9867621524931742</v>
      </c>
      <c r="BN2268">
        <f t="shared" si="504"/>
        <v>7.748106053039221</v>
      </c>
    </row>
    <row r="2269" spans="32:66" x14ac:dyDescent="0.2">
      <c r="AF2269" s="36"/>
      <c r="AG2269" s="7"/>
      <c r="BA2269">
        <f t="shared" si="497"/>
        <v>1.8987653654222433E-2</v>
      </c>
      <c r="BB2269">
        <f t="shared" si="498"/>
        <v>0.91353546204170422</v>
      </c>
      <c r="BC2269">
        <f t="shared" si="499"/>
        <v>0.90245097412386832</v>
      </c>
      <c r="BD2269">
        <f t="shared" si="500"/>
        <v>0.22388363869577074</v>
      </c>
      <c r="BE2269">
        <f t="shared" si="501"/>
        <v>1.939352469821771</v>
      </c>
      <c r="BF2269">
        <f t="shared" si="502"/>
        <v>1.4581884583442892</v>
      </c>
      <c r="BG2269">
        <f t="shared" si="505"/>
        <v>7.9860170871865446</v>
      </c>
      <c r="BH2269">
        <f t="shared" si="505"/>
        <v>7.9860170871622742</v>
      </c>
      <c r="BI2269">
        <f t="shared" si="505"/>
        <v>7.9860170879304135</v>
      </c>
      <c r="BJ2269">
        <f t="shared" si="505"/>
        <v>7.9860170636195216</v>
      </c>
      <c r="BK2269">
        <f t="shared" si="505"/>
        <v>7.986017833034281</v>
      </c>
      <c r="BL2269">
        <f t="shared" si="505"/>
        <v>7.9859934796851215</v>
      </c>
      <c r="BM2269">
        <f t="shared" si="505"/>
        <v>7.9867621524931742</v>
      </c>
      <c r="BN2269">
        <f t="shared" si="504"/>
        <v>7.748106053039221</v>
      </c>
    </row>
    <row r="2270" spans="32:66" x14ac:dyDescent="0.2">
      <c r="AF2270" s="36"/>
      <c r="AG2270" s="7"/>
      <c r="BA2270">
        <f t="shared" si="497"/>
        <v>1.8987653654222433E-2</v>
      </c>
      <c r="BB2270">
        <f t="shared" si="498"/>
        <v>0.91353546204170422</v>
      </c>
      <c r="BC2270">
        <f t="shared" si="499"/>
        <v>0.90245097412386832</v>
      </c>
      <c r="BD2270">
        <f t="shared" si="500"/>
        <v>0.22388363869577074</v>
      </c>
      <c r="BE2270">
        <f t="shared" si="501"/>
        <v>1.939352469821771</v>
      </c>
      <c r="BF2270">
        <f t="shared" si="502"/>
        <v>1.4581884583442892</v>
      </c>
      <c r="BG2270">
        <f t="shared" si="505"/>
        <v>7.9860170871865446</v>
      </c>
      <c r="BH2270">
        <f t="shared" si="505"/>
        <v>7.9860170871622742</v>
      </c>
      <c r="BI2270">
        <f t="shared" si="505"/>
        <v>7.9860170879304135</v>
      </c>
      <c r="BJ2270">
        <f t="shared" si="505"/>
        <v>7.9860170636195216</v>
      </c>
      <c r="BK2270">
        <f t="shared" si="505"/>
        <v>7.986017833034281</v>
      </c>
      <c r="BL2270">
        <f t="shared" si="505"/>
        <v>7.9859934796851215</v>
      </c>
      <c r="BM2270">
        <f t="shared" si="505"/>
        <v>7.9867621524931742</v>
      </c>
      <c r="BN2270">
        <f t="shared" si="504"/>
        <v>7.748106053039221</v>
      </c>
    </row>
    <row r="2271" spans="32:66" x14ac:dyDescent="0.2">
      <c r="AF2271" s="36"/>
      <c r="AG2271" s="7"/>
      <c r="BA2271">
        <f t="shared" si="497"/>
        <v>1.8987653654222433E-2</v>
      </c>
      <c r="BB2271">
        <f t="shared" si="498"/>
        <v>0.91353546204170422</v>
      </c>
      <c r="BC2271">
        <f t="shared" si="499"/>
        <v>0.90245097412386832</v>
      </c>
      <c r="BD2271">
        <f t="shared" si="500"/>
        <v>0.22388363869577074</v>
      </c>
      <c r="BE2271">
        <f t="shared" si="501"/>
        <v>1.939352469821771</v>
      </c>
      <c r="BF2271">
        <f t="shared" si="502"/>
        <v>1.4581884583442892</v>
      </c>
      <c r="BG2271">
        <f t="shared" si="505"/>
        <v>7.9860170871865446</v>
      </c>
      <c r="BH2271">
        <f t="shared" si="505"/>
        <v>7.9860170871622742</v>
      </c>
      <c r="BI2271">
        <f t="shared" si="505"/>
        <v>7.9860170879304135</v>
      </c>
      <c r="BJ2271">
        <f t="shared" si="505"/>
        <v>7.9860170636195216</v>
      </c>
      <c r="BK2271">
        <f t="shared" si="505"/>
        <v>7.986017833034281</v>
      </c>
      <c r="BL2271">
        <f t="shared" si="505"/>
        <v>7.9859934796851215</v>
      </c>
      <c r="BM2271">
        <f t="shared" si="505"/>
        <v>7.9867621524931742</v>
      </c>
      <c r="BN2271">
        <f t="shared" si="504"/>
        <v>7.748106053039221</v>
      </c>
    </row>
    <row r="2272" spans="32:66" x14ac:dyDescent="0.2">
      <c r="AF2272" s="36"/>
      <c r="AG2272" s="7"/>
      <c r="BA2272">
        <f t="shared" si="497"/>
        <v>1.8987653654222433E-2</v>
      </c>
      <c r="BB2272">
        <f t="shared" si="498"/>
        <v>0.91353546204170422</v>
      </c>
      <c r="BC2272">
        <f t="shared" si="499"/>
        <v>0.90245097412386832</v>
      </c>
      <c r="BD2272">
        <f t="shared" si="500"/>
        <v>0.22388363869577074</v>
      </c>
      <c r="BE2272">
        <f t="shared" si="501"/>
        <v>1.939352469821771</v>
      </c>
      <c r="BF2272">
        <f t="shared" si="502"/>
        <v>1.4581884583442892</v>
      </c>
      <c r="BG2272">
        <f t="shared" si="505"/>
        <v>7.9860170871865446</v>
      </c>
      <c r="BH2272">
        <f t="shared" si="505"/>
        <v>7.9860170871622742</v>
      </c>
      <c r="BI2272">
        <f t="shared" si="505"/>
        <v>7.9860170879304135</v>
      </c>
      <c r="BJ2272">
        <f t="shared" si="505"/>
        <v>7.9860170636195216</v>
      </c>
      <c r="BK2272">
        <f t="shared" si="505"/>
        <v>7.986017833034281</v>
      </c>
      <c r="BL2272">
        <f t="shared" si="505"/>
        <v>7.9859934796851215</v>
      </c>
      <c r="BM2272">
        <f t="shared" si="505"/>
        <v>7.9867621524931742</v>
      </c>
      <c r="BN2272">
        <f t="shared" si="504"/>
        <v>7.748106053039221</v>
      </c>
    </row>
    <row r="2273" spans="32:66" x14ac:dyDescent="0.2">
      <c r="AF2273" s="36"/>
      <c r="AG2273" s="7"/>
      <c r="BA2273">
        <f t="shared" si="497"/>
        <v>1.8987653654222433E-2</v>
      </c>
      <c r="BB2273">
        <f t="shared" si="498"/>
        <v>0.91353546204170422</v>
      </c>
      <c r="BC2273">
        <f t="shared" si="499"/>
        <v>0.90245097412386832</v>
      </c>
      <c r="BD2273">
        <f t="shared" si="500"/>
        <v>0.22388363869577074</v>
      </c>
      <c r="BE2273">
        <f t="shared" si="501"/>
        <v>1.939352469821771</v>
      </c>
      <c r="BF2273">
        <f t="shared" si="502"/>
        <v>1.4581884583442892</v>
      </c>
      <c r="BG2273">
        <f t="shared" si="505"/>
        <v>7.9860170871865446</v>
      </c>
      <c r="BH2273">
        <f t="shared" si="505"/>
        <v>7.9860170871622742</v>
      </c>
      <c r="BI2273">
        <f t="shared" si="505"/>
        <v>7.9860170879304135</v>
      </c>
      <c r="BJ2273">
        <f t="shared" si="505"/>
        <v>7.9860170636195216</v>
      </c>
      <c r="BK2273">
        <f t="shared" si="505"/>
        <v>7.986017833034281</v>
      </c>
      <c r="BL2273">
        <f t="shared" si="505"/>
        <v>7.9859934796851215</v>
      </c>
      <c r="BM2273">
        <f t="shared" si="505"/>
        <v>7.9867621524931742</v>
      </c>
      <c r="BN2273">
        <f t="shared" si="504"/>
        <v>7.748106053039221</v>
      </c>
    </row>
    <row r="2274" spans="32:66" x14ac:dyDescent="0.2">
      <c r="AF2274" s="36"/>
      <c r="AG2274" s="7"/>
      <c r="BA2274">
        <f t="shared" si="497"/>
        <v>1.8987653654222433E-2</v>
      </c>
      <c r="BB2274">
        <f t="shared" si="498"/>
        <v>0.91353546204170422</v>
      </c>
      <c r="BC2274">
        <f t="shared" si="499"/>
        <v>0.90245097412386832</v>
      </c>
      <c r="BD2274">
        <f t="shared" si="500"/>
        <v>0.22388363869577074</v>
      </c>
      <c r="BE2274">
        <f t="shared" si="501"/>
        <v>1.939352469821771</v>
      </c>
      <c r="BF2274">
        <f t="shared" si="502"/>
        <v>1.4581884583442892</v>
      </c>
      <c r="BG2274">
        <f t="shared" si="505"/>
        <v>7.9860170871865446</v>
      </c>
      <c r="BH2274">
        <f t="shared" si="505"/>
        <v>7.9860170871622742</v>
      </c>
      <c r="BI2274">
        <f t="shared" si="505"/>
        <v>7.9860170879304135</v>
      </c>
      <c r="BJ2274">
        <f t="shared" si="505"/>
        <v>7.9860170636195216</v>
      </c>
      <c r="BK2274">
        <f t="shared" si="505"/>
        <v>7.986017833034281</v>
      </c>
      <c r="BL2274">
        <f t="shared" si="505"/>
        <v>7.9859934796851215</v>
      </c>
      <c r="BM2274">
        <f t="shared" si="505"/>
        <v>7.9867621524931742</v>
      </c>
      <c r="BN2274">
        <f t="shared" si="504"/>
        <v>7.748106053039221</v>
      </c>
    </row>
    <row r="2275" spans="32:66" x14ac:dyDescent="0.2">
      <c r="AF2275" s="36"/>
      <c r="AG2275" s="7"/>
      <c r="BA2275">
        <f t="shared" si="497"/>
        <v>1.8987653654222433E-2</v>
      </c>
      <c r="BB2275">
        <f t="shared" si="498"/>
        <v>0.91353546204170422</v>
      </c>
      <c r="BC2275">
        <f t="shared" si="499"/>
        <v>0.90245097412386832</v>
      </c>
      <c r="BD2275">
        <f t="shared" si="500"/>
        <v>0.22388363869577074</v>
      </c>
      <c r="BE2275">
        <f t="shared" si="501"/>
        <v>1.939352469821771</v>
      </c>
      <c r="BF2275">
        <f t="shared" si="502"/>
        <v>1.4581884583442892</v>
      </c>
      <c r="BG2275">
        <f t="shared" si="505"/>
        <v>7.9860170871865446</v>
      </c>
      <c r="BH2275">
        <f t="shared" si="505"/>
        <v>7.9860170871622742</v>
      </c>
      <c r="BI2275">
        <f t="shared" si="505"/>
        <v>7.9860170879304135</v>
      </c>
      <c r="BJ2275">
        <f t="shared" si="505"/>
        <v>7.9860170636195216</v>
      </c>
      <c r="BK2275">
        <f t="shared" si="505"/>
        <v>7.986017833034281</v>
      </c>
      <c r="BL2275">
        <f t="shared" si="505"/>
        <v>7.9859934796851215</v>
      </c>
      <c r="BM2275">
        <f t="shared" si="505"/>
        <v>7.9867621524931742</v>
      </c>
      <c r="BN2275">
        <f t="shared" si="504"/>
        <v>7.748106053039221</v>
      </c>
    </row>
    <row r="2276" spans="32:66" x14ac:dyDescent="0.2">
      <c r="AF2276" s="36"/>
      <c r="AG2276" s="7"/>
      <c r="BA2276">
        <f t="shared" si="497"/>
        <v>1.8987653654222433E-2</v>
      </c>
      <c r="BB2276">
        <f t="shared" si="498"/>
        <v>0.91353546204170422</v>
      </c>
      <c r="BC2276">
        <f t="shared" si="499"/>
        <v>0.90245097412386832</v>
      </c>
      <c r="BD2276">
        <f t="shared" si="500"/>
        <v>0.22388363869577074</v>
      </c>
      <c r="BE2276">
        <f t="shared" si="501"/>
        <v>1.939352469821771</v>
      </c>
      <c r="BF2276">
        <f t="shared" si="502"/>
        <v>1.4581884583442892</v>
      </c>
      <c r="BG2276">
        <f t="shared" si="505"/>
        <v>7.9860170871865446</v>
      </c>
      <c r="BH2276">
        <f t="shared" si="505"/>
        <v>7.9860170871622742</v>
      </c>
      <c r="BI2276">
        <f t="shared" si="505"/>
        <v>7.9860170879304135</v>
      </c>
      <c r="BJ2276">
        <f t="shared" si="505"/>
        <v>7.9860170636195216</v>
      </c>
      <c r="BK2276">
        <f t="shared" si="505"/>
        <v>7.986017833034281</v>
      </c>
      <c r="BL2276">
        <f t="shared" si="505"/>
        <v>7.9859934796851215</v>
      </c>
      <c r="BM2276">
        <f t="shared" si="505"/>
        <v>7.9867621524931742</v>
      </c>
      <c r="BN2276">
        <f t="shared" si="504"/>
        <v>7.748106053039221</v>
      </c>
    </row>
    <row r="2277" spans="32:66" x14ac:dyDescent="0.2">
      <c r="AF2277" s="36"/>
      <c r="AG2277" s="7"/>
      <c r="BA2277">
        <f t="shared" si="497"/>
        <v>1.8987653654222433E-2</v>
      </c>
      <c r="BB2277">
        <f t="shared" si="498"/>
        <v>0.91353546204170422</v>
      </c>
      <c r="BC2277">
        <f t="shared" si="499"/>
        <v>0.90245097412386832</v>
      </c>
      <c r="BD2277">
        <f t="shared" si="500"/>
        <v>0.22388363869577074</v>
      </c>
      <c r="BE2277">
        <f t="shared" si="501"/>
        <v>1.939352469821771</v>
      </c>
      <c r="BF2277">
        <f t="shared" si="502"/>
        <v>1.4581884583442892</v>
      </c>
      <c r="BG2277">
        <f t="shared" si="505"/>
        <v>7.9860170871865446</v>
      </c>
      <c r="BH2277">
        <f t="shared" si="505"/>
        <v>7.9860170871622742</v>
      </c>
      <c r="BI2277">
        <f t="shared" si="505"/>
        <v>7.9860170879304135</v>
      </c>
      <c r="BJ2277">
        <f t="shared" si="505"/>
        <v>7.9860170636195216</v>
      </c>
      <c r="BK2277">
        <f t="shared" si="505"/>
        <v>7.986017833034281</v>
      </c>
      <c r="BL2277">
        <f t="shared" si="505"/>
        <v>7.9859934796851215</v>
      </c>
      <c r="BM2277">
        <f t="shared" si="505"/>
        <v>7.9867621524931742</v>
      </c>
      <c r="BN2277">
        <f t="shared" si="504"/>
        <v>7.748106053039221</v>
      </c>
    </row>
    <row r="2278" spans="32:66" x14ac:dyDescent="0.2">
      <c r="AF2278" s="36"/>
      <c r="AG2278" s="7"/>
      <c r="BA2278">
        <f t="shared" si="497"/>
        <v>1.8987653654222433E-2</v>
      </c>
      <c r="BB2278">
        <f t="shared" si="498"/>
        <v>0.91353546204170422</v>
      </c>
      <c r="BC2278">
        <f t="shared" si="499"/>
        <v>0.90245097412386832</v>
      </c>
      <c r="BD2278">
        <f t="shared" si="500"/>
        <v>0.22388363869577074</v>
      </c>
      <c r="BE2278">
        <f t="shared" si="501"/>
        <v>1.939352469821771</v>
      </c>
      <c r="BF2278">
        <f t="shared" si="502"/>
        <v>1.4581884583442892</v>
      </c>
      <c r="BG2278">
        <f t="shared" si="505"/>
        <v>7.9860170871865446</v>
      </c>
      <c r="BH2278">
        <f t="shared" si="505"/>
        <v>7.9860170871622742</v>
      </c>
      <c r="BI2278">
        <f t="shared" si="505"/>
        <v>7.9860170879304135</v>
      </c>
      <c r="BJ2278">
        <f t="shared" si="505"/>
        <v>7.9860170636195216</v>
      </c>
      <c r="BK2278">
        <f t="shared" si="505"/>
        <v>7.986017833034281</v>
      </c>
      <c r="BL2278">
        <f t="shared" si="505"/>
        <v>7.9859934796851215</v>
      </c>
      <c r="BM2278">
        <f t="shared" si="505"/>
        <v>7.9867621524931742</v>
      </c>
      <c r="BN2278">
        <f t="shared" si="504"/>
        <v>7.748106053039221</v>
      </c>
    </row>
    <row r="2279" spans="32:66" x14ac:dyDescent="0.2">
      <c r="AF2279" s="36"/>
      <c r="AG2279" s="7"/>
      <c r="BA2279">
        <f t="shared" si="497"/>
        <v>1.8987653654222433E-2</v>
      </c>
      <c r="BB2279">
        <f t="shared" si="498"/>
        <v>0.91353546204170422</v>
      </c>
      <c r="BC2279">
        <f t="shared" si="499"/>
        <v>0.90245097412386832</v>
      </c>
      <c r="BD2279">
        <f t="shared" si="500"/>
        <v>0.22388363869577074</v>
      </c>
      <c r="BE2279">
        <f t="shared" si="501"/>
        <v>1.939352469821771</v>
      </c>
      <c r="BF2279">
        <f t="shared" si="502"/>
        <v>1.4581884583442892</v>
      </c>
      <c r="BG2279">
        <f t="shared" si="505"/>
        <v>7.9860170871865446</v>
      </c>
      <c r="BH2279">
        <f t="shared" si="505"/>
        <v>7.9860170871622742</v>
      </c>
      <c r="BI2279">
        <f t="shared" si="505"/>
        <v>7.9860170879304135</v>
      </c>
      <c r="BJ2279">
        <f t="shared" si="505"/>
        <v>7.9860170636195216</v>
      </c>
      <c r="BK2279">
        <f t="shared" si="505"/>
        <v>7.986017833034281</v>
      </c>
      <c r="BL2279">
        <f t="shared" si="505"/>
        <v>7.9859934796851215</v>
      </c>
      <c r="BM2279">
        <f t="shared" si="505"/>
        <v>7.9867621524931742</v>
      </c>
      <c r="BN2279">
        <f t="shared" si="504"/>
        <v>7.748106053039221</v>
      </c>
    </row>
    <row r="2280" spans="32:66" x14ac:dyDescent="0.2">
      <c r="AF2280" s="36"/>
      <c r="AG2280" s="7"/>
      <c r="BA2280">
        <f t="shared" si="497"/>
        <v>1.8987653654222433E-2</v>
      </c>
      <c r="BB2280">
        <f t="shared" si="498"/>
        <v>0.91353546204170422</v>
      </c>
      <c r="BC2280">
        <f t="shared" si="499"/>
        <v>0.90245097412386832</v>
      </c>
      <c r="BD2280">
        <f t="shared" si="500"/>
        <v>0.22388363869577074</v>
      </c>
      <c r="BE2280">
        <f t="shared" si="501"/>
        <v>1.939352469821771</v>
      </c>
      <c r="BF2280">
        <f t="shared" si="502"/>
        <v>1.4581884583442892</v>
      </c>
      <c r="BG2280">
        <f t="shared" si="505"/>
        <v>7.9860170871865446</v>
      </c>
      <c r="BH2280">
        <f t="shared" si="505"/>
        <v>7.9860170871622742</v>
      </c>
      <c r="BI2280">
        <f t="shared" si="505"/>
        <v>7.9860170879304135</v>
      </c>
      <c r="BJ2280">
        <f t="shared" si="505"/>
        <v>7.9860170636195216</v>
      </c>
      <c r="BK2280">
        <f t="shared" si="505"/>
        <v>7.986017833034281</v>
      </c>
      <c r="BL2280">
        <f t="shared" si="505"/>
        <v>7.9859934796851215</v>
      </c>
      <c r="BM2280">
        <f t="shared" si="505"/>
        <v>7.9867621524931742</v>
      </c>
      <c r="BN2280">
        <f t="shared" si="504"/>
        <v>7.748106053039221</v>
      </c>
    </row>
    <row r="2281" spans="32:66" x14ac:dyDescent="0.2">
      <c r="AF2281" s="36"/>
      <c r="AG2281" s="7"/>
      <c r="BA2281">
        <f t="shared" si="497"/>
        <v>1.8987653654222433E-2</v>
      </c>
      <c r="BB2281">
        <f t="shared" si="498"/>
        <v>0.91353546204170422</v>
      </c>
      <c r="BC2281">
        <f t="shared" si="499"/>
        <v>0.90245097412386832</v>
      </c>
      <c r="BD2281">
        <f t="shared" si="500"/>
        <v>0.22388363869577074</v>
      </c>
      <c r="BE2281">
        <f t="shared" si="501"/>
        <v>1.939352469821771</v>
      </c>
      <c r="BF2281">
        <f t="shared" si="502"/>
        <v>1.4581884583442892</v>
      </c>
      <c r="BG2281">
        <f t="shared" si="505"/>
        <v>7.9860170871865446</v>
      </c>
      <c r="BH2281">
        <f t="shared" si="505"/>
        <v>7.9860170871622742</v>
      </c>
      <c r="BI2281">
        <f t="shared" si="505"/>
        <v>7.9860170879304135</v>
      </c>
      <c r="BJ2281">
        <f t="shared" si="505"/>
        <v>7.9860170636195216</v>
      </c>
      <c r="BK2281">
        <f t="shared" si="505"/>
        <v>7.986017833034281</v>
      </c>
      <c r="BL2281">
        <f t="shared" si="505"/>
        <v>7.9859934796851215</v>
      </c>
      <c r="BM2281">
        <f t="shared" si="505"/>
        <v>7.9867621524931742</v>
      </c>
      <c r="BN2281">
        <f t="shared" si="504"/>
        <v>7.748106053039221</v>
      </c>
    </row>
    <row r="2282" spans="32:66" x14ac:dyDescent="0.2">
      <c r="AF2282" s="36"/>
      <c r="AG2282" s="7"/>
      <c r="BA2282">
        <f t="shared" si="497"/>
        <v>1.8987653654222433E-2</v>
      </c>
      <c r="BB2282">
        <f t="shared" si="498"/>
        <v>0.91353546204170422</v>
      </c>
      <c r="BC2282">
        <f t="shared" si="499"/>
        <v>0.90245097412386832</v>
      </c>
      <c r="BD2282">
        <f t="shared" si="500"/>
        <v>0.22388363869577074</v>
      </c>
      <c r="BE2282">
        <f t="shared" si="501"/>
        <v>1.939352469821771</v>
      </c>
      <c r="BF2282">
        <f t="shared" si="502"/>
        <v>1.4581884583442892</v>
      </c>
      <c r="BG2282">
        <f t="shared" si="505"/>
        <v>7.9860170871865446</v>
      </c>
      <c r="BH2282">
        <f t="shared" si="505"/>
        <v>7.9860170871622742</v>
      </c>
      <c r="BI2282">
        <f t="shared" si="505"/>
        <v>7.9860170879304135</v>
      </c>
      <c r="BJ2282">
        <f t="shared" si="505"/>
        <v>7.9860170636195216</v>
      </c>
      <c r="BK2282">
        <f t="shared" si="505"/>
        <v>7.986017833034281</v>
      </c>
      <c r="BL2282">
        <f t="shared" si="505"/>
        <v>7.9859934796851215</v>
      </c>
      <c r="BM2282">
        <f t="shared" si="505"/>
        <v>7.9867621524931742</v>
      </c>
      <c r="BN2282">
        <f t="shared" si="504"/>
        <v>7.748106053039221</v>
      </c>
    </row>
    <row r="2283" spans="32:66" x14ac:dyDescent="0.2">
      <c r="AF2283" s="36"/>
      <c r="AG2283" s="7"/>
      <c r="BA2283">
        <f t="shared" si="497"/>
        <v>1.8987653654222433E-2</v>
      </c>
      <c r="BB2283">
        <f t="shared" si="498"/>
        <v>0.91353546204170422</v>
      </c>
      <c r="BC2283">
        <f t="shared" si="499"/>
        <v>0.90245097412386832</v>
      </c>
      <c r="BD2283">
        <f t="shared" si="500"/>
        <v>0.22388363869577074</v>
      </c>
      <c r="BE2283">
        <f t="shared" si="501"/>
        <v>1.939352469821771</v>
      </c>
      <c r="BF2283">
        <f t="shared" si="502"/>
        <v>1.4581884583442892</v>
      </c>
      <c r="BG2283">
        <f t="shared" ref="BG2283:BM2298" si="506">$BN2283+$BB$7*SIN(BH2283)</f>
        <v>7.9860170871865446</v>
      </c>
      <c r="BH2283">
        <f t="shared" si="506"/>
        <v>7.9860170871622742</v>
      </c>
      <c r="BI2283">
        <f t="shared" si="506"/>
        <v>7.9860170879304135</v>
      </c>
      <c r="BJ2283">
        <f t="shared" si="506"/>
        <v>7.9860170636195216</v>
      </c>
      <c r="BK2283">
        <f t="shared" si="506"/>
        <v>7.986017833034281</v>
      </c>
      <c r="BL2283">
        <f t="shared" si="506"/>
        <v>7.9859934796851215</v>
      </c>
      <c r="BM2283">
        <f t="shared" si="506"/>
        <v>7.9867621524931742</v>
      </c>
      <c r="BN2283">
        <f t="shared" si="504"/>
        <v>7.748106053039221</v>
      </c>
    </row>
    <row r="2284" spans="32:66" x14ac:dyDescent="0.2">
      <c r="AF2284" s="36"/>
      <c r="AG2284" s="7"/>
      <c r="BA2284">
        <f t="shared" si="497"/>
        <v>1.8987653654222433E-2</v>
      </c>
      <c r="BB2284">
        <f t="shared" si="498"/>
        <v>0.91353546204170422</v>
      </c>
      <c r="BC2284">
        <f t="shared" si="499"/>
        <v>0.90245097412386832</v>
      </c>
      <c r="BD2284">
        <f t="shared" si="500"/>
        <v>0.22388363869577074</v>
      </c>
      <c r="BE2284">
        <f t="shared" si="501"/>
        <v>1.939352469821771</v>
      </c>
      <c r="BF2284">
        <f t="shared" si="502"/>
        <v>1.4581884583442892</v>
      </c>
      <c r="BG2284">
        <f t="shared" si="506"/>
        <v>7.9860170871865446</v>
      </c>
      <c r="BH2284">
        <f t="shared" si="506"/>
        <v>7.9860170871622742</v>
      </c>
      <c r="BI2284">
        <f t="shared" si="506"/>
        <v>7.9860170879304135</v>
      </c>
      <c r="BJ2284">
        <f t="shared" si="506"/>
        <v>7.9860170636195216</v>
      </c>
      <c r="BK2284">
        <f t="shared" si="506"/>
        <v>7.986017833034281</v>
      </c>
      <c r="BL2284">
        <f t="shared" si="506"/>
        <v>7.9859934796851215</v>
      </c>
      <c r="BM2284">
        <f t="shared" si="506"/>
        <v>7.9867621524931742</v>
      </c>
      <c r="BN2284">
        <f t="shared" si="504"/>
        <v>7.748106053039221</v>
      </c>
    </row>
    <row r="2285" spans="32:66" x14ac:dyDescent="0.2">
      <c r="AF2285" s="36"/>
      <c r="AG2285" s="7"/>
      <c r="BA2285">
        <f t="shared" si="497"/>
        <v>1.8987653654222433E-2</v>
      </c>
      <c r="BB2285">
        <f t="shared" si="498"/>
        <v>0.91353546204170422</v>
      </c>
      <c r="BC2285">
        <f t="shared" si="499"/>
        <v>0.90245097412386832</v>
      </c>
      <c r="BD2285">
        <f t="shared" si="500"/>
        <v>0.22388363869577074</v>
      </c>
      <c r="BE2285">
        <f t="shared" si="501"/>
        <v>1.939352469821771</v>
      </c>
      <c r="BF2285">
        <f t="shared" si="502"/>
        <v>1.4581884583442892</v>
      </c>
      <c r="BG2285">
        <f t="shared" si="506"/>
        <v>7.9860170871865446</v>
      </c>
      <c r="BH2285">
        <f t="shared" si="506"/>
        <v>7.9860170871622742</v>
      </c>
      <c r="BI2285">
        <f t="shared" si="506"/>
        <v>7.9860170879304135</v>
      </c>
      <c r="BJ2285">
        <f t="shared" si="506"/>
        <v>7.9860170636195216</v>
      </c>
      <c r="BK2285">
        <f t="shared" si="506"/>
        <v>7.986017833034281</v>
      </c>
      <c r="BL2285">
        <f t="shared" si="506"/>
        <v>7.9859934796851215</v>
      </c>
      <c r="BM2285">
        <f t="shared" si="506"/>
        <v>7.9867621524931742</v>
      </c>
      <c r="BN2285">
        <f t="shared" si="504"/>
        <v>7.748106053039221</v>
      </c>
    </row>
    <row r="2286" spans="32:66" x14ac:dyDescent="0.2">
      <c r="AF2286" s="36"/>
      <c r="AG2286" s="7"/>
      <c r="BA2286">
        <f t="shared" si="497"/>
        <v>1.8987653654222433E-2</v>
      </c>
      <c r="BB2286">
        <f t="shared" si="498"/>
        <v>0.91353546204170422</v>
      </c>
      <c r="BC2286">
        <f t="shared" si="499"/>
        <v>0.90245097412386832</v>
      </c>
      <c r="BD2286">
        <f t="shared" si="500"/>
        <v>0.22388363869577074</v>
      </c>
      <c r="BE2286">
        <f t="shared" si="501"/>
        <v>1.939352469821771</v>
      </c>
      <c r="BF2286">
        <f t="shared" si="502"/>
        <v>1.4581884583442892</v>
      </c>
      <c r="BG2286">
        <f t="shared" si="506"/>
        <v>7.9860170871865446</v>
      </c>
      <c r="BH2286">
        <f t="shared" si="506"/>
        <v>7.9860170871622742</v>
      </c>
      <c r="BI2286">
        <f t="shared" si="506"/>
        <v>7.9860170879304135</v>
      </c>
      <c r="BJ2286">
        <f t="shared" si="506"/>
        <v>7.9860170636195216</v>
      </c>
      <c r="BK2286">
        <f t="shared" si="506"/>
        <v>7.986017833034281</v>
      </c>
      <c r="BL2286">
        <f t="shared" si="506"/>
        <v>7.9859934796851215</v>
      </c>
      <c r="BM2286">
        <f t="shared" si="506"/>
        <v>7.9867621524931742</v>
      </c>
      <c r="BN2286">
        <f t="shared" si="504"/>
        <v>7.748106053039221</v>
      </c>
    </row>
    <row r="2287" spans="32:66" x14ac:dyDescent="0.2">
      <c r="AF2287" s="36"/>
      <c r="AG2287" s="7"/>
      <c r="BA2287">
        <f t="shared" si="497"/>
        <v>1.8987653654222433E-2</v>
      </c>
      <c r="BB2287">
        <f t="shared" si="498"/>
        <v>0.91353546204170422</v>
      </c>
      <c r="BC2287">
        <f t="shared" si="499"/>
        <v>0.90245097412386832</v>
      </c>
      <c r="BD2287">
        <f t="shared" si="500"/>
        <v>0.22388363869577074</v>
      </c>
      <c r="BE2287">
        <f t="shared" si="501"/>
        <v>1.939352469821771</v>
      </c>
      <c r="BF2287">
        <f t="shared" si="502"/>
        <v>1.4581884583442892</v>
      </c>
      <c r="BG2287">
        <f t="shared" si="506"/>
        <v>7.9860170871865446</v>
      </c>
      <c r="BH2287">
        <f t="shared" si="506"/>
        <v>7.9860170871622742</v>
      </c>
      <c r="BI2287">
        <f t="shared" si="506"/>
        <v>7.9860170879304135</v>
      </c>
      <c r="BJ2287">
        <f t="shared" si="506"/>
        <v>7.9860170636195216</v>
      </c>
      <c r="BK2287">
        <f t="shared" si="506"/>
        <v>7.986017833034281</v>
      </c>
      <c r="BL2287">
        <f t="shared" si="506"/>
        <v>7.9859934796851215</v>
      </c>
      <c r="BM2287">
        <f t="shared" si="506"/>
        <v>7.9867621524931742</v>
      </c>
      <c r="BN2287">
        <f t="shared" si="504"/>
        <v>7.748106053039221</v>
      </c>
    </row>
    <row r="2288" spans="32:66" x14ac:dyDescent="0.2">
      <c r="AF2288" s="36"/>
      <c r="AG2288" s="7"/>
      <c r="BA2288">
        <f t="shared" si="497"/>
        <v>1.8987653654222433E-2</v>
      </c>
      <c r="BB2288">
        <f t="shared" si="498"/>
        <v>0.91353546204170422</v>
      </c>
      <c r="BC2288">
        <f t="shared" si="499"/>
        <v>0.90245097412386832</v>
      </c>
      <c r="BD2288">
        <f t="shared" si="500"/>
        <v>0.22388363869577074</v>
      </c>
      <c r="BE2288">
        <f t="shared" si="501"/>
        <v>1.939352469821771</v>
      </c>
      <c r="BF2288">
        <f t="shared" si="502"/>
        <v>1.4581884583442892</v>
      </c>
      <c r="BG2288">
        <f t="shared" si="506"/>
        <v>7.9860170871865446</v>
      </c>
      <c r="BH2288">
        <f t="shared" si="506"/>
        <v>7.9860170871622742</v>
      </c>
      <c r="BI2288">
        <f t="shared" si="506"/>
        <v>7.9860170879304135</v>
      </c>
      <c r="BJ2288">
        <f t="shared" si="506"/>
        <v>7.9860170636195216</v>
      </c>
      <c r="BK2288">
        <f t="shared" si="506"/>
        <v>7.986017833034281</v>
      </c>
      <c r="BL2288">
        <f t="shared" si="506"/>
        <v>7.9859934796851215</v>
      </c>
      <c r="BM2288">
        <f t="shared" si="506"/>
        <v>7.9867621524931742</v>
      </c>
      <c r="BN2288">
        <f t="shared" si="504"/>
        <v>7.748106053039221</v>
      </c>
    </row>
    <row r="2289" spans="32:66" x14ac:dyDescent="0.2">
      <c r="AF2289" s="36"/>
      <c r="AG2289" s="7"/>
      <c r="BA2289">
        <f t="shared" si="497"/>
        <v>1.8987653654222433E-2</v>
      </c>
      <c r="BB2289">
        <f t="shared" si="498"/>
        <v>0.91353546204170422</v>
      </c>
      <c r="BC2289">
        <f t="shared" si="499"/>
        <v>0.90245097412386832</v>
      </c>
      <c r="BD2289">
        <f t="shared" si="500"/>
        <v>0.22388363869577074</v>
      </c>
      <c r="BE2289">
        <f t="shared" si="501"/>
        <v>1.939352469821771</v>
      </c>
      <c r="BF2289">
        <f t="shared" si="502"/>
        <v>1.4581884583442892</v>
      </c>
      <c r="BG2289">
        <f t="shared" si="506"/>
        <v>7.9860170871865446</v>
      </c>
      <c r="BH2289">
        <f t="shared" si="506"/>
        <v>7.9860170871622742</v>
      </c>
      <c r="BI2289">
        <f t="shared" si="506"/>
        <v>7.9860170879304135</v>
      </c>
      <c r="BJ2289">
        <f t="shared" si="506"/>
        <v>7.9860170636195216</v>
      </c>
      <c r="BK2289">
        <f t="shared" si="506"/>
        <v>7.986017833034281</v>
      </c>
      <c r="BL2289">
        <f t="shared" si="506"/>
        <v>7.9859934796851215</v>
      </c>
      <c r="BM2289">
        <f t="shared" si="506"/>
        <v>7.9867621524931742</v>
      </c>
      <c r="BN2289">
        <f t="shared" si="504"/>
        <v>7.748106053039221</v>
      </c>
    </row>
    <row r="2290" spans="32:66" x14ac:dyDescent="0.2">
      <c r="AF2290" s="36"/>
      <c r="AG2290" s="7"/>
      <c r="BA2290">
        <f t="shared" si="497"/>
        <v>1.8987653654222433E-2</v>
      </c>
      <c r="BB2290">
        <f t="shared" si="498"/>
        <v>0.91353546204170422</v>
      </c>
      <c r="BC2290">
        <f t="shared" si="499"/>
        <v>0.90245097412386832</v>
      </c>
      <c r="BD2290">
        <f t="shared" si="500"/>
        <v>0.22388363869577074</v>
      </c>
      <c r="BE2290">
        <f t="shared" si="501"/>
        <v>1.939352469821771</v>
      </c>
      <c r="BF2290">
        <f t="shared" si="502"/>
        <v>1.4581884583442892</v>
      </c>
      <c r="BG2290">
        <f t="shared" si="506"/>
        <v>7.9860170871865446</v>
      </c>
      <c r="BH2290">
        <f t="shared" si="506"/>
        <v>7.9860170871622742</v>
      </c>
      <c r="BI2290">
        <f t="shared" si="506"/>
        <v>7.9860170879304135</v>
      </c>
      <c r="BJ2290">
        <f t="shared" si="506"/>
        <v>7.9860170636195216</v>
      </c>
      <c r="BK2290">
        <f t="shared" si="506"/>
        <v>7.986017833034281</v>
      </c>
      <c r="BL2290">
        <f t="shared" si="506"/>
        <v>7.9859934796851215</v>
      </c>
      <c r="BM2290">
        <f t="shared" si="506"/>
        <v>7.9867621524931742</v>
      </c>
      <c r="BN2290">
        <f t="shared" si="504"/>
        <v>7.748106053039221</v>
      </c>
    </row>
    <row r="2291" spans="32:66" x14ac:dyDescent="0.2">
      <c r="AF2291" s="36"/>
      <c r="AG2291" s="7"/>
      <c r="BA2291">
        <f t="shared" si="497"/>
        <v>1.8987653654222433E-2</v>
      </c>
      <c r="BB2291">
        <f t="shared" si="498"/>
        <v>0.91353546204170422</v>
      </c>
      <c r="BC2291">
        <f t="shared" si="499"/>
        <v>0.90245097412386832</v>
      </c>
      <c r="BD2291">
        <f t="shared" si="500"/>
        <v>0.22388363869577074</v>
      </c>
      <c r="BE2291">
        <f t="shared" si="501"/>
        <v>1.939352469821771</v>
      </c>
      <c r="BF2291">
        <f t="shared" si="502"/>
        <v>1.4581884583442892</v>
      </c>
      <c r="BG2291">
        <f t="shared" si="506"/>
        <v>7.9860170871865446</v>
      </c>
      <c r="BH2291">
        <f t="shared" si="506"/>
        <v>7.9860170871622742</v>
      </c>
      <c r="BI2291">
        <f t="shared" si="506"/>
        <v>7.9860170879304135</v>
      </c>
      <c r="BJ2291">
        <f t="shared" si="506"/>
        <v>7.9860170636195216</v>
      </c>
      <c r="BK2291">
        <f t="shared" si="506"/>
        <v>7.986017833034281</v>
      </c>
      <c r="BL2291">
        <f t="shared" si="506"/>
        <v>7.9859934796851215</v>
      </c>
      <c r="BM2291">
        <f t="shared" si="506"/>
        <v>7.9867621524931742</v>
      </c>
      <c r="BN2291">
        <f t="shared" si="504"/>
        <v>7.748106053039221</v>
      </c>
    </row>
    <row r="2292" spans="32:66" x14ac:dyDescent="0.2">
      <c r="AF2292" s="36"/>
      <c r="AG2292" s="7"/>
      <c r="BA2292">
        <f t="shared" si="497"/>
        <v>1.8987653654222433E-2</v>
      </c>
      <c r="BB2292">
        <f t="shared" si="498"/>
        <v>0.91353546204170422</v>
      </c>
      <c r="BC2292">
        <f t="shared" si="499"/>
        <v>0.90245097412386832</v>
      </c>
      <c r="BD2292">
        <f t="shared" si="500"/>
        <v>0.22388363869577074</v>
      </c>
      <c r="BE2292">
        <f t="shared" si="501"/>
        <v>1.939352469821771</v>
      </c>
      <c r="BF2292">
        <f t="shared" si="502"/>
        <v>1.4581884583442892</v>
      </c>
      <c r="BG2292">
        <f t="shared" si="506"/>
        <v>7.9860170871865446</v>
      </c>
      <c r="BH2292">
        <f t="shared" si="506"/>
        <v>7.9860170871622742</v>
      </c>
      <c r="BI2292">
        <f t="shared" si="506"/>
        <v>7.9860170879304135</v>
      </c>
      <c r="BJ2292">
        <f t="shared" si="506"/>
        <v>7.9860170636195216</v>
      </c>
      <c r="BK2292">
        <f t="shared" si="506"/>
        <v>7.986017833034281</v>
      </c>
      <c r="BL2292">
        <f t="shared" si="506"/>
        <v>7.9859934796851215</v>
      </c>
      <c r="BM2292">
        <f t="shared" si="506"/>
        <v>7.9867621524931742</v>
      </c>
      <c r="BN2292">
        <f t="shared" si="504"/>
        <v>7.748106053039221</v>
      </c>
    </row>
    <row r="2293" spans="32:66" x14ac:dyDescent="0.2">
      <c r="AF2293" s="36"/>
      <c r="AG2293" s="7"/>
      <c r="BA2293">
        <f t="shared" si="497"/>
        <v>1.8987653654222433E-2</v>
      </c>
      <c r="BB2293">
        <f t="shared" si="498"/>
        <v>0.91353546204170422</v>
      </c>
      <c r="BC2293">
        <f t="shared" si="499"/>
        <v>0.90245097412386832</v>
      </c>
      <c r="BD2293">
        <f t="shared" si="500"/>
        <v>0.22388363869577074</v>
      </c>
      <c r="BE2293">
        <f t="shared" si="501"/>
        <v>1.939352469821771</v>
      </c>
      <c r="BF2293">
        <f t="shared" si="502"/>
        <v>1.4581884583442892</v>
      </c>
      <c r="BG2293">
        <f t="shared" si="506"/>
        <v>7.9860170871865446</v>
      </c>
      <c r="BH2293">
        <f t="shared" si="506"/>
        <v>7.9860170871622742</v>
      </c>
      <c r="BI2293">
        <f t="shared" si="506"/>
        <v>7.9860170879304135</v>
      </c>
      <c r="BJ2293">
        <f t="shared" si="506"/>
        <v>7.9860170636195216</v>
      </c>
      <c r="BK2293">
        <f t="shared" si="506"/>
        <v>7.986017833034281</v>
      </c>
      <c r="BL2293">
        <f t="shared" si="506"/>
        <v>7.9859934796851215</v>
      </c>
      <c r="BM2293">
        <f t="shared" si="506"/>
        <v>7.9867621524931742</v>
      </c>
      <c r="BN2293">
        <f t="shared" si="504"/>
        <v>7.748106053039221</v>
      </c>
    </row>
    <row r="2294" spans="32:66" x14ac:dyDescent="0.2">
      <c r="AF2294" s="36"/>
      <c r="AG2294" s="7"/>
      <c r="BA2294">
        <f t="shared" si="497"/>
        <v>1.8987653654222433E-2</v>
      </c>
      <c r="BB2294">
        <f t="shared" si="498"/>
        <v>0.91353546204170422</v>
      </c>
      <c r="BC2294">
        <f t="shared" si="499"/>
        <v>0.90245097412386832</v>
      </c>
      <c r="BD2294">
        <f t="shared" si="500"/>
        <v>0.22388363869577074</v>
      </c>
      <c r="BE2294">
        <f t="shared" si="501"/>
        <v>1.939352469821771</v>
      </c>
      <c r="BF2294">
        <f t="shared" si="502"/>
        <v>1.4581884583442892</v>
      </c>
      <c r="BG2294">
        <f t="shared" si="506"/>
        <v>7.9860170871865446</v>
      </c>
      <c r="BH2294">
        <f t="shared" si="506"/>
        <v>7.9860170871622742</v>
      </c>
      <c r="BI2294">
        <f t="shared" si="506"/>
        <v>7.9860170879304135</v>
      </c>
      <c r="BJ2294">
        <f t="shared" si="506"/>
        <v>7.9860170636195216</v>
      </c>
      <c r="BK2294">
        <f t="shared" si="506"/>
        <v>7.986017833034281</v>
      </c>
      <c r="BL2294">
        <f t="shared" si="506"/>
        <v>7.9859934796851215</v>
      </c>
      <c r="BM2294">
        <f t="shared" si="506"/>
        <v>7.9867621524931742</v>
      </c>
      <c r="BN2294">
        <f t="shared" si="504"/>
        <v>7.748106053039221</v>
      </c>
    </row>
    <row r="2295" spans="32:66" x14ac:dyDescent="0.2">
      <c r="AF2295" s="36"/>
      <c r="AG2295" s="7"/>
      <c r="BA2295">
        <f t="shared" si="497"/>
        <v>1.8987653654222433E-2</v>
      </c>
      <c r="BB2295">
        <f t="shared" si="498"/>
        <v>0.91353546204170422</v>
      </c>
      <c r="BC2295">
        <f t="shared" si="499"/>
        <v>0.90245097412386832</v>
      </c>
      <c r="BD2295">
        <f t="shared" si="500"/>
        <v>0.22388363869577074</v>
      </c>
      <c r="BE2295">
        <f t="shared" si="501"/>
        <v>1.939352469821771</v>
      </c>
      <c r="BF2295">
        <f t="shared" si="502"/>
        <v>1.4581884583442892</v>
      </c>
      <c r="BG2295">
        <f t="shared" si="506"/>
        <v>7.9860170871865446</v>
      </c>
      <c r="BH2295">
        <f t="shared" si="506"/>
        <v>7.9860170871622742</v>
      </c>
      <c r="BI2295">
        <f t="shared" si="506"/>
        <v>7.9860170879304135</v>
      </c>
      <c r="BJ2295">
        <f t="shared" si="506"/>
        <v>7.9860170636195216</v>
      </c>
      <c r="BK2295">
        <f t="shared" si="506"/>
        <v>7.986017833034281</v>
      </c>
      <c r="BL2295">
        <f t="shared" si="506"/>
        <v>7.9859934796851215</v>
      </c>
      <c r="BM2295">
        <f t="shared" si="506"/>
        <v>7.9867621524931742</v>
      </c>
      <c r="BN2295">
        <f t="shared" si="504"/>
        <v>7.748106053039221</v>
      </c>
    </row>
    <row r="2296" spans="32:66" x14ac:dyDescent="0.2">
      <c r="AF2296" s="36"/>
      <c r="AG2296" s="7"/>
      <c r="BA2296">
        <f t="shared" si="497"/>
        <v>1.8987653654222433E-2</v>
      </c>
      <c r="BB2296">
        <f t="shared" si="498"/>
        <v>0.91353546204170422</v>
      </c>
      <c r="BC2296">
        <f t="shared" si="499"/>
        <v>0.90245097412386832</v>
      </c>
      <c r="BD2296">
        <f t="shared" si="500"/>
        <v>0.22388363869577074</v>
      </c>
      <c r="BE2296">
        <f t="shared" si="501"/>
        <v>1.939352469821771</v>
      </c>
      <c r="BF2296">
        <f t="shared" si="502"/>
        <v>1.4581884583442892</v>
      </c>
      <c r="BG2296">
        <f t="shared" si="506"/>
        <v>7.9860170871865446</v>
      </c>
      <c r="BH2296">
        <f t="shared" si="506"/>
        <v>7.9860170871622742</v>
      </c>
      <c r="BI2296">
        <f t="shared" si="506"/>
        <v>7.9860170879304135</v>
      </c>
      <c r="BJ2296">
        <f t="shared" si="506"/>
        <v>7.9860170636195216</v>
      </c>
      <c r="BK2296">
        <f t="shared" si="506"/>
        <v>7.986017833034281</v>
      </c>
      <c r="BL2296">
        <f t="shared" si="506"/>
        <v>7.9859934796851215</v>
      </c>
      <c r="BM2296">
        <f t="shared" si="506"/>
        <v>7.9867621524931742</v>
      </c>
      <c r="BN2296">
        <f t="shared" si="504"/>
        <v>7.748106053039221</v>
      </c>
    </row>
    <row r="2297" spans="32:66" x14ac:dyDescent="0.2">
      <c r="AF2297" s="36"/>
      <c r="AG2297" s="7"/>
      <c r="BA2297">
        <f t="shared" si="497"/>
        <v>1.8987653654222433E-2</v>
      </c>
      <c r="BB2297">
        <f t="shared" si="498"/>
        <v>0.91353546204170422</v>
      </c>
      <c r="BC2297">
        <f t="shared" si="499"/>
        <v>0.90245097412386832</v>
      </c>
      <c r="BD2297">
        <f t="shared" si="500"/>
        <v>0.22388363869577074</v>
      </c>
      <c r="BE2297">
        <f t="shared" si="501"/>
        <v>1.939352469821771</v>
      </c>
      <c r="BF2297">
        <f t="shared" si="502"/>
        <v>1.4581884583442892</v>
      </c>
      <c r="BG2297">
        <f t="shared" si="506"/>
        <v>7.9860170871865446</v>
      </c>
      <c r="BH2297">
        <f t="shared" si="506"/>
        <v>7.9860170871622742</v>
      </c>
      <c r="BI2297">
        <f t="shared" si="506"/>
        <v>7.9860170879304135</v>
      </c>
      <c r="BJ2297">
        <f t="shared" si="506"/>
        <v>7.9860170636195216</v>
      </c>
      <c r="BK2297">
        <f t="shared" si="506"/>
        <v>7.986017833034281</v>
      </c>
      <c r="BL2297">
        <f t="shared" si="506"/>
        <v>7.9859934796851215</v>
      </c>
      <c r="BM2297">
        <f t="shared" si="506"/>
        <v>7.9867621524931742</v>
      </c>
      <c r="BN2297">
        <f t="shared" si="504"/>
        <v>7.748106053039221</v>
      </c>
    </row>
    <row r="2298" spans="32:66" x14ac:dyDescent="0.2">
      <c r="AF2298" s="36"/>
      <c r="AG2298" s="7"/>
      <c r="BA2298">
        <f t="shared" si="497"/>
        <v>1.8987653654222433E-2</v>
      </c>
      <c r="BB2298">
        <f t="shared" si="498"/>
        <v>0.91353546204170422</v>
      </c>
      <c r="BC2298">
        <f t="shared" si="499"/>
        <v>0.90245097412386832</v>
      </c>
      <c r="BD2298">
        <f t="shared" si="500"/>
        <v>0.22388363869577074</v>
      </c>
      <c r="BE2298">
        <f t="shared" si="501"/>
        <v>1.939352469821771</v>
      </c>
      <c r="BF2298">
        <f t="shared" si="502"/>
        <v>1.4581884583442892</v>
      </c>
      <c r="BG2298">
        <f t="shared" si="506"/>
        <v>7.9860170871865446</v>
      </c>
      <c r="BH2298">
        <f t="shared" si="506"/>
        <v>7.9860170871622742</v>
      </c>
      <c r="BI2298">
        <f t="shared" si="506"/>
        <v>7.9860170879304135</v>
      </c>
      <c r="BJ2298">
        <f t="shared" si="506"/>
        <v>7.9860170636195216</v>
      </c>
      <c r="BK2298">
        <f t="shared" si="506"/>
        <v>7.986017833034281</v>
      </c>
      <c r="BL2298">
        <f t="shared" si="506"/>
        <v>7.9859934796851215</v>
      </c>
      <c r="BM2298">
        <f t="shared" si="506"/>
        <v>7.9867621524931742</v>
      </c>
      <c r="BN2298">
        <f t="shared" si="504"/>
        <v>7.748106053039221</v>
      </c>
    </row>
    <row r="2299" spans="32:66" x14ac:dyDescent="0.2">
      <c r="AF2299" s="36"/>
      <c r="AG2299" s="7"/>
      <c r="BA2299">
        <f t="shared" si="497"/>
        <v>1.8987653654222433E-2</v>
      </c>
      <c r="BB2299">
        <f t="shared" si="498"/>
        <v>0.91353546204170422</v>
      </c>
      <c r="BC2299">
        <f t="shared" si="499"/>
        <v>0.90245097412386832</v>
      </c>
      <c r="BD2299">
        <f t="shared" si="500"/>
        <v>0.22388363869577074</v>
      </c>
      <c r="BE2299">
        <f t="shared" si="501"/>
        <v>1.939352469821771</v>
      </c>
      <c r="BF2299">
        <f t="shared" si="502"/>
        <v>1.4581884583442892</v>
      </c>
      <c r="BG2299">
        <f t="shared" ref="BG2299:BM2314" si="507">$BN2299+$BB$7*SIN(BH2299)</f>
        <v>7.9860170871865446</v>
      </c>
      <c r="BH2299">
        <f t="shared" si="507"/>
        <v>7.9860170871622742</v>
      </c>
      <c r="BI2299">
        <f t="shared" si="507"/>
        <v>7.9860170879304135</v>
      </c>
      <c r="BJ2299">
        <f t="shared" si="507"/>
        <v>7.9860170636195216</v>
      </c>
      <c r="BK2299">
        <f t="shared" si="507"/>
        <v>7.986017833034281</v>
      </c>
      <c r="BL2299">
        <f t="shared" si="507"/>
        <v>7.9859934796851215</v>
      </c>
      <c r="BM2299">
        <f t="shared" si="507"/>
        <v>7.9867621524931742</v>
      </c>
      <c r="BN2299">
        <f t="shared" si="504"/>
        <v>7.748106053039221</v>
      </c>
    </row>
    <row r="2300" spans="32:66" x14ac:dyDescent="0.2">
      <c r="AF2300" s="36"/>
      <c r="AG2300" s="7"/>
      <c r="BA2300">
        <f t="shared" si="497"/>
        <v>1.8987653654222433E-2</v>
      </c>
      <c r="BB2300">
        <f t="shared" si="498"/>
        <v>0.91353546204170422</v>
      </c>
      <c r="BC2300">
        <f t="shared" si="499"/>
        <v>0.90245097412386832</v>
      </c>
      <c r="BD2300">
        <f t="shared" si="500"/>
        <v>0.22388363869577074</v>
      </c>
      <c r="BE2300">
        <f t="shared" si="501"/>
        <v>1.939352469821771</v>
      </c>
      <c r="BF2300">
        <f t="shared" si="502"/>
        <v>1.4581884583442892</v>
      </c>
      <c r="BG2300">
        <f t="shared" si="507"/>
        <v>7.9860170871865446</v>
      </c>
      <c r="BH2300">
        <f t="shared" si="507"/>
        <v>7.9860170871622742</v>
      </c>
      <c r="BI2300">
        <f t="shared" si="507"/>
        <v>7.9860170879304135</v>
      </c>
      <c r="BJ2300">
        <f t="shared" si="507"/>
        <v>7.9860170636195216</v>
      </c>
      <c r="BK2300">
        <f t="shared" si="507"/>
        <v>7.986017833034281</v>
      </c>
      <c r="BL2300">
        <f t="shared" si="507"/>
        <v>7.9859934796851215</v>
      </c>
      <c r="BM2300">
        <f t="shared" si="507"/>
        <v>7.9867621524931742</v>
      </c>
      <c r="BN2300">
        <f t="shared" si="504"/>
        <v>7.748106053039221</v>
      </c>
    </row>
    <row r="2301" spans="32:66" x14ac:dyDescent="0.2">
      <c r="AF2301" s="36"/>
      <c r="AG2301" s="7"/>
      <c r="BA2301">
        <f t="shared" si="497"/>
        <v>1.8987653654222433E-2</v>
      </c>
      <c r="BB2301">
        <f t="shared" si="498"/>
        <v>0.91353546204170422</v>
      </c>
      <c r="BC2301">
        <f t="shared" si="499"/>
        <v>0.90245097412386832</v>
      </c>
      <c r="BD2301">
        <f t="shared" si="500"/>
        <v>0.22388363869577074</v>
      </c>
      <c r="BE2301">
        <f t="shared" si="501"/>
        <v>1.939352469821771</v>
      </c>
      <c r="BF2301">
        <f t="shared" si="502"/>
        <v>1.4581884583442892</v>
      </c>
      <c r="BG2301">
        <f t="shared" si="507"/>
        <v>7.9860170871865446</v>
      </c>
      <c r="BH2301">
        <f t="shared" si="507"/>
        <v>7.9860170871622742</v>
      </c>
      <c r="BI2301">
        <f t="shared" si="507"/>
        <v>7.9860170879304135</v>
      </c>
      <c r="BJ2301">
        <f t="shared" si="507"/>
        <v>7.9860170636195216</v>
      </c>
      <c r="BK2301">
        <f t="shared" si="507"/>
        <v>7.986017833034281</v>
      </c>
      <c r="BL2301">
        <f t="shared" si="507"/>
        <v>7.9859934796851215</v>
      </c>
      <c r="BM2301">
        <f t="shared" si="507"/>
        <v>7.9867621524931742</v>
      </c>
      <c r="BN2301">
        <f t="shared" si="504"/>
        <v>7.748106053039221</v>
      </c>
    </row>
    <row r="2302" spans="32:66" x14ac:dyDescent="0.2">
      <c r="AF2302" s="36"/>
      <c r="AG2302" s="7"/>
      <c r="BA2302">
        <f t="shared" si="497"/>
        <v>1.8987653654222433E-2</v>
      </c>
      <c r="BB2302">
        <f t="shared" si="498"/>
        <v>0.91353546204170422</v>
      </c>
      <c r="BC2302">
        <f t="shared" si="499"/>
        <v>0.90245097412386832</v>
      </c>
      <c r="BD2302">
        <f t="shared" si="500"/>
        <v>0.22388363869577074</v>
      </c>
      <c r="BE2302">
        <f t="shared" si="501"/>
        <v>1.939352469821771</v>
      </c>
      <c r="BF2302">
        <f t="shared" si="502"/>
        <v>1.4581884583442892</v>
      </c>
      <c r="BG2302">
        <f t="shared" si="507"/>
        <v>7.9860170871865446</v>
      </c>
      <c r="BH2302">
        <f t="shared" si="507"/>
        <v>7.9860170871622742</v>
      </c>
      <c r="BI2302">
        <f t="shared" si="507"/>
        <v>7.9860170879304135</v>
      </c>
      <c r="BJ2302">
        <f t="shared" si="507"/>
        <v>7.9860170636195216</v>
      </c>
      <c r="BK2302">
        <f t="shared" si="507"/>
        <v>7.986017833034281</v>
      </c>
      <c r="BL2302">
        <f t="shared" si="507"/>
        <v>7.9859934796851215</v>
      </c>
      <c r="BM2302">
        <f t="shared" si="507"/>
        <v>7.9867621524931742</v>
      </c>
      <c r="BN2302">
        <f t="shared" si="504"/>
        <v>7.748106053039221</v>
      </c>
    </row>
    <row r="2303" spans="32:66" x14ac:dyDescent="0.2">
      <c r="AF2303" s="36"/>
      <c r="AG2303" s="7"/>
      <c r="BA2303">
        <f t="shared" si="497"/>
        <v>1.8987653654222433E-2</v>
      </c>
      <c r="BB2303">
        <f t="shared" si="498"/>
        <v>0.91353546204170422</v>
      </c>
      <c r="BC2303">
        <f t="shared" si="499"/>
        <v>0.90245097412386832</v>
      </c>
      <c r="BD2303">
        <f t="shared" si="500"/>
        <v>0.22388363869577074</v>
      </c>
      <c r="BE2303">
        <f t="shared" si="501"/>
        <v>1.939352469821771</v>
      </c>
      <c r="BF2303">
        <f t="shared" si="502"/>
        <v>1.4581884583442892</v>
      </c>
      <c r="BG2303">
        <f t="shared" si="507"/>
        <v>7.9860170871865446</v>
      </c>
      <c r="BH2303">
        <f t="shared" si="507"/>
        <v>7.9860170871622742</v>
      </c>
      <c r="BI2303">
        <f t="shared" si="507"/>
        <v>7.9860170879304135</v>
      </c>
      <c r="BJ2303">
        <f t="shared" si="507"/>
        <v>7.9860170636195216</v>
      </c>
      <c r="BK2303">
        <f t="shared" si="507"/>
        <v>7.986017833034281</v>
      </c>
      <c r="BL2303">
        <f t="shared" si="507"/>
        <v>7.9859934796851215</v>
      </c>
      <c r="BM2303">
        <f t="shared" si="507"/>
        <v>7.9867621524931742</v>
      </c>
      <c r="BN2303">
        <f t="shared" si="504"/>
        <v>7.748106053039221</v>
      </c>
    </row>
    <row r="2304" spans="32:66" x14ac:dyDescent="0.2">
      <c r="AF2304" s="36"/>
      <c r="AG2304" s="7"/>
      <c r="BA2304">
        <f t="shared" si="497"/>
        <v>1.8987653654222433E-2</v>
      </c>
      <c r="BB2304">
        <f t="shared" si="498"/>
        <v>0.91353546204170422</v>
      </c>
      <c r="BC2304">
        <f t="shared" si="499"/>
        <v>0.90245097412386832</v>
      </c>
      <c r="BD2304">
        <f t="shared" si="500"/>
        <v>0.22388363869577074</v>
      </c>
      <c r="BE2304">
        <f t="shared" si="501"/>
        <v>1.939352469821771</v>
      </c>
      <c r="BF2304">
        <f t="shared" si="502"/>
        <v>1.4581884583442892</v>
      </c>
      <c r="BG2304">
        <f t="shared" si="507"/>
        <v>7.9860170871865446</v>
      </c>
      <c r="BH2304">
        <f t="shared" si="507"/>
        <v>7.9860170871622742</v>
      </c>
      <c r="BI2304">
        <f t="shared" si="507"/>
        <v>7.9860170879304135</v>
      </c>
      <c r="BJ2304">
        <f t="shared" si="507"/>
        <v>7.9860170636195216</v>
      </c>
      <c r="BK2304">
        <f t="shared" si="507"/>
        <v>7.986017833034281</v>
      </c>
      <c r="BL2304">
        <f t="shared" si="507"/>
        <v>7.9859934796851215</v>
      </c>
      <c r="BM2304">
        <f t="shared" si="507"/>
        <v>7.9867621524931742</v>
      </c>
      <c r="BN2304">
        <f t="shared" si="504"/>
        <v>7.748106053039221</v>
      </c>
    </row>
    <row r="2305" spans="32:66" x14ac:dyDescent="0.2">
      <c r="AF2305" s="36"/>
      <c r="AG2305" s="7"/>
      <c r="BA2305">
        <f t="shared" si="497"/>
        <v>1.8987653654222433E-2</v>
      </c>
      <c r="BB2305">
        <f t="shared" si="498"/>
        <v>0.91353546204170422</v>
      </c>
      <c r="BC2305">
        <f t="shared" si="499"/>
        <v>0.90245097412386832</v>
      </c>
      <c r="BD2305">
        <f t="shared" si="500"/>
        <v>0.22388363869577074</v>
      </c>
      <c r="BE2305">
        <f t="shared" si="501"/>
        <v>1.939352469821771</v>
      </c>
      <c r="BF2305">
        <f t="shared" si="502"/>
        <v>1.4581884583442892</v>
      </c>
      <c r="BG2305">
        <f t="shared" si="507"/>
        <v>7.9860170871865446</v>
      </c>
      <c r="BH2305">
        <f t="shared" si="507"/>
        <v>7.9860170871622742</v>
      </c>
      <c r="BI2305">
        <f t="shared" si="507"/>
        <v>7.9860170879304135</v>
      </c>
      <c r="BJ2305">
        <f t="shared" si="507"/>
        <v>7.9860170636195216</v>
      </c>
      <c r="BK2305">
        <f t="shared" si="507"/>
        <v>7.986017833034281</v>
      </c>
      <c r="BL2305">
        <f t="shared" si="507"/>
        <v>7.9859934796851215</v>
      </c>
      <c r="BM2305">
        <f t="shared" si="507"/>
        <v>7.9867621524931742</v>
      </c>
      <c r="BN2305">
        <f t="shared" si="504"/>
        <v>7.748106053039221</v>
      </c>
    </row>
    <row r="2306" spans="32:66" x14ac:dyDescent="0.2">
      <c r="AF2306" s="36"/>
      <c r="AG2306" s="7"/>
      <c r="BA2306">
        <f t="shared" si="497"/>
        <v>1.8987653654222433E-2</v>
      </c>
      <c r="BB2306">
        <f t="shared" si="498"/>
        <v>0.91353546204170422</v>
      </c>
      <c r="BC2306">
        <f t="shared" si="499"/>
        <v>0.90245097412386832</v>
      </c>
      <c r="BD2306">
        <f t="shared" si="500"/>
        <v>0.22388363869577074</v>
      </c>
      <c r="BE2306">
        <f t="shared" si="501"/>
        <v>1.939352469821771</v>
      </c>
      <c r="BF2306">
        <f t="shared" si="502"/>
        <v>1.4581884583442892</v>
      </c>
      <c r="BG2306">
        <f t="shared" si="507"/>
        <v>7.9860170871865446</v>
      </c>
      <c r="BH2306">
        <f t="shared" si="507"/>
        <v>7.9860170871622742</v>
      </c>
      <c r="BI2306">
        <f t="shared" si="507"/>
        <v>7.9860170879304135</v>
      </c>
      <c r="BJ2306">
        <f t="shared" si="507"/>
        <v>7.9860170636195216</v>
      </c>
      <c r="BK2306">
        <f t="shared" si="507"/>
        <v>7.986017833034281</v>
      </c>
      <c r="BL2306">
        <f t="shared" si="507"/>
        <v>7.9859934796851215</v>
      </c>
      <c r="BM2306">
        <f t="shared" si="507"/>
        <v>7.9867621524931742</v>
      </c>
      <c r="BN2306">
        <f t="shared" si="504"/>
        <v>7.748106053039221</v>
      </c>
    </row>
    <row r="2307" spans="32:66" x14ac:dyDescent="0.2">
      <c r="AF2307" s="36"/>
      <c r="AG2307" s="7"/>
      <c r="BA2307">
        <f t="shared" si="497"/>
        <v>1.8987653654222433E-2</v>
      </c>
      <c r="BB2307">
        <f t="shared" si="498"/>
        <v>0.91353546204170422</v>
      </c>
      <c r="BC2307">
        <f t="shared" si="499"/>
        <v>0.90245097412386832</v>
      </c>
      <c r="BD2307">
        <f t="shared" si="500"/>
        <v>0.22388363869577074</v>
      </c>
      <c r="BE2307">
        <f t="shared" si="501"/>
        <v>1.939352469821771</v>
      </c>
      <c r="BF2307">
        <f t="shared" si="502"/>
        <v>1.4581884583442892</v>
      </c>
      <c r="BG2307">
        <f t="shared" si="507"/>
        <v>7.9860170871865446</v>
      </c>
      <c r="BH2307">
        <f t="shared" si="507"/>
        <v>7.9860170871622742</v>
      </c>
      <c r="BI2307">
        <f t="shared" si="507"/>
        <v>7.9860170879304135</v>
      </c>
      <c r="BJ2307">
        <f t="shared" si="507"/>
        <v>7.9860170636195216</v>
      </c>
      <c r="BK2307">
        <f t="shared" si="507"/>
        <v>7.986017833034281</v>
      </c>
      <c r="BL2307">
        <f t="shared" si="507"/>
        <v>7.9859934796851215</v>
      </c>
      <c r="BM2307">
        <f t="shared" si="507"/>
        <v>7.9867621524931742</v>
      </c>
      <c r="BN2307">
        <f t="shared" si="504"/>
        <v>7.748106053039221</v>
      </c>
    </row>
    <row r="2308" spans="32:66" x14ac:dyDescent="0.2">
      <c r="AF2308" s="36"/>
      <c r="AG2308" s="7"/>
      <c r="BA2308">
        <f t="shared" si="497"/>
        <v>1.8987653654222433E-2</v>
      </c>
      <c r="BB2308">
        <f t="shared" si="498"/>
        <v>0.91353546204170422</v>
      </c>
      <c r="BC2308">
        <f t="shared" si="499"/>
        <v>0.90245097412386832</v>
      </c>
      <c r="BD2308">
        <f t="shared" si="500"/>
        <v>0.22388363869577074</v>
      </c>
      <c r="BE2308">
        <f t="shared" si="501"/>
        <v>1.939352469821771</v>
      </c>
      <c r="BF2308">
        <f t="shared" si="502"/>
        <v>1.4581884583442892</v>
      </c>
      <c r="BG2308">
        <f t="shared" si="507"/>
        <v>7.9860170871865446</v>
      </c>
      <c r="BH2308">
        <f t="shared" si="507"/>
        <v>7.9860170871622742</v>
      </c>
      <c r="BI2308">
        <f t="shared" si="507"/>
        <v>7.9860170879304135</v>
      </c>
      <c r="BJ2308">
        <f t="shared" si="507"/>
        <v>7.9860170636195216</v>
      </c>
      <c r="BK2308">
        <f t="shared" si="507"/>
        <v>7.986017833034281</v>
      </c>
      <c r="BL2308">
        <f t="shared" si="507"/>
        <v>7.9859934796851215</v>
      </c>
      <c r="BM2308">
        <f t="shared" si="507"/>
        <v>7.9867621524931742</v>
      </c>
      <c r="BN2308">
        <f t="shared" si="504"/>
        <v>7.748106053039221</v>
      </c>
    </row>
    <row r="2309" spans="32:66" x14ac:dyDescent="0.2">
      <c r="AF2309" s="36"/>
      <c r="AG2309" s="7"/>
      <c r="BA2309">
        <f t="shared" si="497"/>
        <v>1.8987653654222433E-2</v>
      </c>
      <c r="BB2309">
        <f t="shared" si="498"/>
        <v>0.91353546204170422</v>
      </c>
      <c r="BC2309">
        <f t="shared" si="499"/>
        <v>0.90245097412386832</v>
      </c>
      <c r="BD2309">
        <f t="shared" si="500"/>
        <v>0.22388363869577074</v>
      </c>
      <c r="BE2309">
        <f t="shared" si="501"/>
        <v>1.939352469821771</v>
      </c>
      <c r="BF2309">
        <f t="shared" si="502"/>
        <v>1.4581884583442892</v>
      </c>
      <c r="BG2309">
        <f t="shared" si="507"/>
        <v>7.9860170871865446</v>
      </c>
      <c r="BH2309">
        <f t="shared" si="507"/>
        <v>7.9860170871622742</v>
      </c>
      <c r="BI2309">
        <f t="shared" si="507"/>
        <v>7.9860170879304135</v>
      </c>
      <c r="BJ2309">
        <f t="shared" si="507"/>
        <v>7.9860170636195216</v>
      </c>
      <c r="BK2309">
        <f t="shared" si="507"/>
        <v>7.986017833034281</v>
      </c>
      <c r="BL2309">
        <f t="shared" si="507"/>
        <v>7.9859934796851215</v>
      </c>
      <c r="BM2309">
        <f t="shared" si="507"/>
        <v>7.9867621524931742</v>
      </c>
      <c r="BN2309">
        <f t="shared" si="504"/>
        <v>7.748106053039221</v>
      </c>
    </row>
    <row r="2310" spans="32:66" x14ac:dyDescent="0.2">
      <c r="AF2310" s="36"/>
      <c r="AG2310" s="7"/>
      <c r="BA2310">
        <f t="shared" si="497"/>
        <v>1.8987653654222433E-2</v>
      </c>
      <c r="BB2310">
        <f t="shared" si="498"/>
        <v>0.91353546204170422</v>
      </c>
      <c r="BC2310">
        <f t="shared" si="499"/>
        <v>0.90245097412386832</v>
      </c>
      <c r="BD2310">
        <f t="shared" si="500"/>
        <v>0.22388363869577074</v>
      </c>
      <c r="BE2310">
        <f t="shared" si="501"/>
        <v>1.939352469821771</v>
      </c>
      <c r="BF2310">
        <f t="shared" si="502"/>
        <v>1.4581884583442892</v>
      </c>
      <c r="BG2310">
        <f t="shared" si="507"/>
        <v>7.9860170871865446</v>
      </c>
      <c r="BH2310">
        <f t="shared" si="507"/>
        <v>7.9860170871622742</v>
      </c>
      <c r="BI2310">
        <f t="shared" si="507"/>
        <v>7.9860170879304135</v>
      </c>
      <c r="BJ2310">
        <f t="shared" si="507"/>
        <v>7.9860170636195216</v>
      </c>
      <c r="BK2310">
        <f t="shared" si="507"/>
        <v>7.986017833034281</v>
      </c>
      <c r="BL2310">
        <f t="shared" si="507"/>
        <v>7.9859934796851215</v>
      </c>
      <c r="BM2310">
        <f t="shared" si="507"/>
        <v>7.9867621524931742</v>
      </c>
      <c r="BN2310">
        <f t="shared" si="504"/>
        <v>7.748106053039221</v>
      </c>
    </row>
    <row r="2311" spans="32:66" x14ac:dyDescent="0.2">
      <c r="AF2311" s="36"/>
      <c r="AG2311" s="7"/>
      <c r="BA2311">
        <f t="shared" si="497"/>
        <v>1.8987653654222433E-2</v>
      </c>
      <c r="BB2311">
        <f t="shared" si="498"/>
        <v>0.91353546204170422</v>
      </c>
      <c r="BC2311">
        <f t="shared" si="499"/>
        <v>0.90245097412386832</v>
      </c>
      <c r="BD2311">
        <f t="shared" si="500"/>
        <v>0.22388363869577074</v>
      </c>
      <c r="BE2311">
        <f t="shared" si="501"/>
        <v>1.939352469821771</v>
      </c>
      <c r="BF2311">
        <f t="shared" si="502"/>
        <v>1.4581884583442892</v>
      </c>
      <c r="BG2311">
        <f t="shared" si="507"/>
        <v>7.9860170871865446</v>
      </c>
      <c r="BH2311">
        <f t="shared" si="507"/>
        <v>7.9860170871622742</v>
      </c>
      <c r="BI2311">
        <f t="shared" si="507"/>
        <v>7.9860170879304135</v>
      </c>
      <c r="BJ2311">
        <f t="shared" si="507"/>
        <v>7.9860170636195216</v>
      </c>
      <c r="BK2311">
        <f t="shared" si="507"/>
        <v>7.986017833034281</v>
      </c>
      <c r="BL2311">
        <f t="shared" si="507"/>
        <v>7.9859934796851215</v>
      </c>
      <c r="BM2311">
        <f t="shared" si="507"/>
        <v>7.9867621524931742</v>
      </c>
      <c r="BN2311">
        <f t="shared" si="504"/>
        <v>7.748106053039221</v>
      </c>
    </row>
    <row r="2312" spans="32:66" x14ac:dyDescent="0.2">
      <c r="AF2312" s="36"/>
      <c r="AG2312" s="7"/>
      <c r="BA2312">
        <f t="shared" si="497"/>
        <v>1.8987653654222433E-2</v>
      </c>
      <c r="BB2312">
        <f t="shared" si="498"/>
        <v>0.91353546204170422</v>
      </c>
      <c r="BC2312">
        <f t="shared" si="499"/>
        <v>0.90245097412386832</v>
      </c>
      <c r="BD2312">
        <f t="shared" si="500"/>
        <v>0.22388363869577074</v>
      </c>
      <c r="BE2312">
        <f t="shared" si="501"/>
        <v>1.939352469821771</v>
      </c>
      <c r="BF2312">
        <f t="shared" si="502"/>
        <v>1.4581884583442892</v>
      </c>
      <c r="BG2312">
        <f t="shared" si="507"/>
        <v>7.9860170871865446</v>
      </c>
      <c r="BH2312">
        <f t="shared" si="507"/>
        <v>7.9860170871622742</v>
      </c>
      <c r="BI2312">
        <f t="shared" si="507"/>
        <v>7.9860170879304135</v>
      </c>
      <c r="BJ2312">
        <f t="shared" si="507"/>
        <v>7.9860170636195216</v>
      </c>
      <c r="BK2312">
        <f t="shared" si="507"/>
        <v>7.986017833034281</v>
      </c>
      <c r="BL2312">
        <f t="shared" si="507"/>
        <v>7.9859934796851215</v>
      </c>
      <c r="BM2312">
        <f t="shared" si="507"/>
        <v>7.9867621524931742</v>
      </c>
      <c r="BN2312">
        <f t="shared" si="504"/>
        <v>7.748106053039221</v>
      </c>
    </row>
    <row r="2313" spans="32:66" x14ac:dyDescent="0.2">
      <c r="AF2313" s="36"/>
      <c r="AG2313" s="7"/>
      <c r="BA2313">
        <f t="shared" si="497"/>
        <v>1.8987653654222433E-2</v>
      </c>
      <c r="BB2313">
        <f t="shared" si="498"/>
        <v>0.91353546204170422</v>
      </c>
      <c r="BC2313">
        <f t="shared" si="499"/>
        <v>0.90245097412386832</v>
      </c>
      <c r="BD2313">
        <f t="shared" si="500"/>
        <v>0.22388363869577074</v>
      </c>
      <c r="BE2313">
        <f t="shared" si="501"/>
        <v>1.939352469821771</v>
      </c>
      <c r="BF2313">
        <f t="shared" si="502"/>
        <v>1.4581884583442892</v>
      </c>
      <c r="BG2313">
        <f t="shared" si="507"/>
        <v>7.9860170871865446</v>
      </c>
      <c r="BH2313">
        <f t="shared" si="507"/>
        <v>7.9860170871622742</v>
      </c>
      <c r="BI2313">
        <f t="shared" si="507"/>
        <v>7.9860170879304135</v>
      </c>
      <c r="BJ2313">
        <f t="shared" si="507"/>
        <v>7.9860170636195216</v>
      </c>
      <c r="BK2313">
        <f t="shared" si="507"/>
        <v>7.986017833034281</v>
      </c>
      <c r="BL2313">
        <f t="shared" si="507"/>
        <v>7.9859934796851215</v>
      </c>
      <c r="BM2313">
        <f t="shared" si="507"/>
        <v>7.9867621524931742</v>
      </c>
      <c r="BN2313">
        <f t="shared" si="504"/>
        <v>7.748106053039221</v>
      </c>
    </row>
    <row r="2314" spans="32:66" x14ac:dyDescent="0.2">
      <c r="AF2314" s="36"/>
      <c r="AG2314" s="7"/>
      <c r="BA2314">
        <f t="shared" si="497"/>
        <v>1.8987653654222433E-2</v>
      </c>
      <c r="BB2314">
        <f t="shared" si="498"/>
        <v>0.91353546204170422</v>
      </c>
      <c r="BC2314">
        <f t="shared" si="499"/>
        <v>0.90245097412386832</v>
      </c>
      <c r="BD2314">
        <f t="shared" si="500"/>
        <v>0.22388363869577074</v>
      </c>
      <c r="BE2314">
        <f t="shared" si="501"/>
        <v>1.939352469821771</v>
      </c>
      <c r="BF2314">
        <f t="shared" si="502"/>
        <v>1.4581884583442892</v>
      </c>
      <c r="BG2314">
        <f t="shared" si="507"/>
        <v>7.9860170871865446</v>
      </c>
      <c r="BH2314">
        <f t="shared" si="507"/>
        <v>7.9860170871622742</v>
      </c>
      <c r="BI2314">
        <f t="shared" si="507"/>
        <v>7.9860170879304135</v>
      </c>
      <c r="BJ2314">
        <f t="shared" si="507"/>
        <v>7.9860170636195216</v>
      </c>
      <c r="BK2314">
        <f t="shared" si="507"/>
        <v>7.986017833034281</v>
      </c>
      <c r="BL2314">
        <f t="shared" si="507"/>
        <v>7.9859934796851215</v>
      </c>
      <c r="BM2314">
        <f t="shared" si="507"/>
        <v>7.9867621524931742</v>
      </c>
      <c r="BN2314">
        <f t="shared" si="504"/>
        <v>7.748106053039221</v>
      </c>
    </row>
    <row r="2315" spans="32:66" x14ac:dyDescent="0.2">
      <c r="AF2315" s="36"/>
      <c r="AG2315" s="7"/>
      <c r="BA2315">
        <f t="shared" ref="BA2315:BA2378" si="508">$BB$6*($BB$11/BB2315*BC2315+$BB$12)</f>
        <v>1.8987653654222433E-2</v>
      </c>
      <c r="BB2315">
        <f t="shared" ref="BB2315:BB2378" si="509">1+$BB$7*COS(BE2315)</f>
        <v>0.91353546204170422</v>
      </c>
      <c r="BC2315">
        <f t="shared" ref="BC2315:BC2378" si="510">SIN(BE2315+RADIANS($BB$9))</f>
        <v>0.90245097412386832</v>
      </c>
      <c r="BD2315">
        <f t="shared" ref="BD2315:BD2378" si="511">$BB$7*SIN(BE2315)</f>
        <v>0.22388363869577074</v>
      </c>
      <c r="BE2315">
        <f t="shared" ref="BE2315:BE2378" si="512">2*ATAN(BF2315)</f>
        <v>1.939352469821771</v>
      </c>
      <c r="BF2315">
        <f t="shared" ref="BF2315:BF2378" si="513">TAN(BG2315/2)*SQRT((1+$BB$7)/(1-$BB$7))</f>
        <v>1.4581884583442892</v>
      </c>
      <c r="BG2315">
        <f t="shared" ref="BG2315:BM2330" si="514">$BN2315+$BB$7*SIN(BH2315)</f>
        <v>7.9860170871865446</v>
      </c>
      <c r="BH2315">
        <f t="shared" si="514"/>
        <v>7.9860170871622742</v>
      </c>
      <c r="BI2315">
        <f t="shared" si="514"/>
        <v>7.9860170879304135</v>
      </c>
      <c r="BJ2315">
        <f t="shared" si="514"/>
        <v>7.9860170636195216</v>
      </c>
      <c r="BK2315">
        <f t="shared" si="514"/>
        <v>7.986017833034281</v>
      </c>
      <c r="BL2315">
        <f t="shared" si="514"/>
        <v>7.9859934796851215</v>
      </c>
      <c r="BM2315">
        <f t="shared" si="514"/>
        <v>7.9867621524931742</v>
      </c>
      <c r="BN2315">
        <f t="shared" ref="BN2315:BN2378" si="515">RADIANS($BB$9)+$BB$18*(F2315-BB$15)</f>
        <v>7.748106053039221</v>
      </c>
    </row>
    <row r="2316" spans="32:66" x14ac:dyDescent="0.2">
      <c r="AF2316" s="36"/>
      <c r="AG2316" s="7"/>
      <c r="BA2316">
        <f t="shared" si="508"/>
        <v>1.8987653654222433E-2</v>
      </c>
      <c r="BB2316">
        <f t="shared" si="509"/>
        <v>0.91353546204170422</v>
      </c>
      <c r="BC2316">
        <f t="shared" si="510"/>
        <v>0.90245097412386832</v>
      </c>
      <c r="BD2316">
        <f t="shared" si="511"/>
        <v>0.22388363869577074</v>
      </c>
      <c r="BE2316">
        <f t="shared" si="512"/>
        <v>1.939352469821771</v>
      </c>
      <c r="BF2316">
        <f t="shared" si="513"/>
        <v>1.4581884583442892</v>
      </c>
      <c r="BG2316">
        <f t="shared" si="514"/>
        <v>7.9860170871865446</v>
      </c>
      <c r="BH2316">
        <f t="shared" si="514"/>
        <v>7.9860170871622742</v>
      </c>
      <c r="BI2316">
        <f t="shared" si="514"/>
        <v>7.9860170879304135</v>
      </c>
      <c r="BJ2316">
        <f t="shared" si="514"/>
        <v>7.9860170636195216</v>
      </c>
      <c r="BK2316">
        <f t="shared" si="514"/>
        <v>7.986017833034281</v>
      </c>
      <c r="BL2316">
        <f t="shared" si="514"/>
        <v>7.9859934796851215</v>
      </c>
      <c r="BM2316">
        <f t="shared" si="514"/>
        <v>7.9867621524931742</v>
      </c>
      <c r="BN2316">
        <f t="shared" si="515"/>
        <v>7.748106053039221</v>
      </c>
    </row>
    <row r="2317" spans="32:66" x14ac:dyDescent="0.2">
      <c r="AF2317" s="36"/>
      <c r="AG2317" s="7"/>
      <c r="BA2317">
        <f t="shared" si="508"/>
        <v>1.8987653654222433E-2</v>
      </c>
      <c r="BB2317">
        <f t="shared" si="509"/>
        <v>0.91353546204170422</v>
      </c>
      <c r="BC2317">
        <f t="shared" si="510"/>
        <v>0.90245097412386832</v>
      </c>
      <c r="BD2317">
        <f t="shared" si="511"/>
        <v>0.22388363869577074</v>
      </c>
      <c r="BE2317">
        <f t="shared" si="512"/>
        <v>1.939352469821771</v>
      </c>
      <c r="BF2317">
        <f t="shared" si="513"/>
        <v>1.4581884583442892</v>
      </c>
      <c r="BG2317">
        <f t="shared" si="514"/>
        <v>7.9860170871865446</v>
      </c>
      <c r="BH2317">
        <f t="shared" si="514"/>
        <v>7.9860170871622742</v>
      </c>
      <c r="BI2317">
        <f t="shared" si="514"/>
        <v>7.9860170879304135</v>
      </c>
      <c r="BJ2317">
        <f t="shared" si="514"/>
        <v>7.9860170636195216</v>
      </c>
      <c r="BK2317">
        <f t="shared" si="514"/>
        <v>7.986017833034281</v>
      </c>
      <c r="BL2317">
        <f t="shared" si="514"/>
        <v>7.9859934796851215</v>
      </c>
      <c r="BM2317">
        <f t="shared" si="514"/>
        <v>7.9867621524931742</v>
      </c>
      <c r="BN2317">
        <f t="shared" si="515"/>
        <v>7.748106053039221</v>
      </c>
    </row>
    <row r="2318" spans="32:66" x14ac:dyDescent="0.2">
      <c r="AF2318" s="36"/>
      <c r="AG2318" s="7"/>
      <c r="BA2318">
        <f t="shared" si="508"/>
        <v>1.8987653654222433E-2</v>
      </c>
      <c r="BB2318">
        <f t="shared" si="509"/>
        <v>0.91353546204170422</v>
      </c>
      <c r="BC2318">
        <f t="shared" si="510"/>
        <v>0.90245097412386832</v>
      </c>
      <c r="BD2318">
        <f t="shared" si="511"/>
        <v>0.22388363869577074</v>
      </c>
      <c r="BE2318">
        <f t="shared" si="512"/>
        <v>1.939352469821771</v>
      </c>
      <c r="BF2318">
        <f t="shared" si="513"/>
        <v>1.4581884583442892</v>
      </c>
      <c r="BG2318">
        <f t="shared" si="514"/>
        <v>7.9860170871865446</v>
      </c>
      <c r="BH2318">
        <f t="shared" si="514"/>
        <v>7.9860170871622742</v>
      </c>
      <c r="BI2318">
        <f t="shared" si="514"/>
        <v>7.9860170879304135</v>
      </c>
      <c r="BJ2318">
        <f t="shared" si="514"/>
        <v>7.9860170636195216</v>
      </c>
      <c r="BK2318">
        <f t="shared" si="514"/>
        <v>7.986017833034281</v>
      </c>
      <c r="BL2318">
        <f t="shared" si="514"/>
        <v>7.9859934796851215</v>
      </c>
      <c r="BM2318">
        <f t="shared" si="514"/>
        <v>7.9867621524931742</v>
      </c>
      <c r="BN2318">
        <f t="shared" si="515"/>
        <v>7.748106053039221</v>
      </c>
    </row>
    <row r="2319" spans="32:66" x14ac:dyDescent="0.2">
      <c r="AF2319" s="36"/>
      <c r="AG2319" s="7"/>
      <c r="BA2319">
        <f t="shared" si="508"/>
        <v>1.8987653654222433E-2</v>
      </c>
      <c r="BB2319">
        <f t="shared" si="509"/>
        <v>0.91353546204170422</v>
      </c>
      <c r="BC2319">
        <f t="shared" si="510"/>
        <v>0.90245097412386832</v>
      </c>
      <c r="BD2319">
        <f t="shared" si="511"/>
        <v>0.22388363869577074</v>
      </c>
      <c r="BE2319">
        <f t="shared" si="512"/>
        <v>1.939352469821771</v>
      </c>
      <c r="BF2319">
        <f t="shared" si="513"/>
        <v>1.4581884583442892</v>
      </c>
      <c r="BG2319">
        <f t="shared" si="514"/>
        <v>7.9860170871865446</v>
      </c>
      <c r="BH2319">
        <f t="shared" si="514"/>
        <v>7.9860170871622742</v>
      </c>
      <c r="BI2319">
        <f t="shared" si="514"/>
        <v>7.9860170879304135</v>
      </c>
      <c r="BJ2319">
        <f t="shared" si="514"/>
        <v>7.9860170636195216</v>
      </c>
      <c r="BK2319">
        <f t="shared" si="514"/>
        <v>7.986017833034281</v>
      </c>
      <c r="BL2319">
        <f t="shared" si="514"/>
        <v>7.9859934796851215</v>
      </c>
      <c r="BM2319">
        <f t="shared" si="514"/>
        <v>7.9867621524931742</v>
      </c>
      <c r="BN2319">
        <f t="shared" si="515"/>
        <v>7.748106053039221</v>
      </c>
    </row>
    <row r="2320" spans="32:66" x14ac:dyDescent="0.2">
      <c r="AF2320" s="36"/>
      <c r="AG2320" s="7"/>
      <c r="BA2320">
        <f t="shared" si="508"/>
        <v>1.8987653654222433E-2</v>
      </c>
      <c r="BB2320">
        <f t="shared" si="509"/>
        <v>0.91353546204170422</v>
      </c>
      <c r="BC2320">
        <f t="shared" si="510"/>
        <v>0.90245097412386832</v>
      </c>
      <c r="BD2320">
        <f t="shared" si="511"/>
        <v>0.22388363869577074</v>
      </c>
      <c r="BE2320">
        <f t="shared" si="512"/>
        <v>1.939352469821771</v>
      </c>
      <c r="BF2320">
        <f t="shared" si="513"/>
        <v>1.4581884583442892</v>
      </c>
      <c r="BG2320">
        <f t="shared" si="514"/>
        <v>7.9860170871865446</v>
      </c>
      <c r="BH2320">
        <f t="shared" si="514"/>
        <v>7.9860170871622742</v>
      </c>
      <c r="BI2320">
        <f t="shared" si="514"/>
        <v>7.9860170879304135</v>
      </c>
      <c r="BJ2320">
        <f t="shared" si="514"/>
        <v>7.9860170636195216</v>
      </c>
      <c r="BK2320">
        <f t="shared" si="514"/>
        <v>7.986017833034281</v>
      </c>
      <c r="BL2320">
        <f t="shared" si="514"/>
        <v>7.9859934796851215</v>
      </c>
      <c r="BM2320">
        <f t="shared" si="514"/>
        <v>7.9867621524931742</v>
      </c>
      <c r="BN2320">
        <f t="shared" si="515"/>
        <v>7.748106053039221</v>
      </c>
    </row>
    <row r="2321" spans="32:66" x14ac:dyDescent="0.2">
      <c r="AF2321" s="36"/>
      <c r="AG2321" s="7"/>
      <c r="BA2321">
        <f t="shared" si="508"/>
        <v>1.8987653654222433E-2</v>
      </c>
      <c r="BB2321">
        <f t="shared" si="509"/>
        <v>0.91353546204170422</v>
      </c>
      <c r="BC2321">
        <f t="shared" si="510"/>
        <v>0.90245097412386832</v>
      </c>
      <c r="BD2321">
        <f t="shared" si="511"/>
        <v>0.22388363869577074</v>
      </c>
      <c r="BE2321">
        <f t="shared" si="512"/>
        <v>1.939352469821771</v>
      </c>
      <c r="BF2321">
        <f t="shared" si="513"/>
        <v>1.4581884583442892</v>
      </c>
      <c r="BG2321">
        <f t="shared" si="514"/>
        <v>7.9860170871865446</v>
      </c>
      <c r="BH2321">
        <f t="shared" si="514"/>
        <v>7.9860170871622742</v>
      </c>
      <c r="BI2321">
        <f t="shared" si="514"/>
        <v>7.9860170879304135</v>
      </c>
      <c r="BJ2321">
        <f t="shared" si="514"/>
        <v>7.9860170636195216</v>
      </c>
      <c r="BK2321">
        <f t="shared" si="514"/>
        <v>7.986017833034281</v>
      </c>
      <c r="BL2321">
        <f t="shared" si="514"/>
        <v>7.9859934796851215</v>
      </c>
      <c r="BM2321">
        <f t="shared" si="514"/>
        <v>7.9867621524931742</v>
      </c>
      <c r="BN2321">
        <f t="shared" si="515"/>
        <v>7.748106053039221</v>
      </c>
    </row>
    <row r="2322" spans="32:66" x14ac:dyDescent="0.2">
      <c r="AF2322" s="36"/>
      <c r="AG2322" s="7"/>
      <c r="BA2322">
        <f t="shared" si="508"/>
        <v>1.8987653654222433E-2</v>
      </c>
      <c r="BB2322">
        <f t="shared" si="509"/>
        <v>0.91353546204170422</v>
      </c>
      <c r="BC2322">
        <f t="shared" si="510"/>
        <v>0.90245097412386832</v>
      </c>
      <c r="BD2322">
        <f t="shared" si="511"/>
        <v>0.22388363869577074</v>
      </c>
      <c r="BE2322">
        <f t="shared" si="512"/>
        <v>1.939352469821771</v>
      </c>
      <c r="BF2322">
        <f t="shared" si="513"/>
        <v>1.4581884583442892</v>
      </c>
      <c r="BG2322">
        <f t="shared" si="514"/>
        <v>7.9860170871865446</v>
      </c>
      <c r="BH2322">
        <f t="shared" si="514"/>
        <v>7.9860170871622742</v>
      </c>
      <c r="BI2322">
        <f t="shared" si="514"/>
        <v>7.9860170879304135</v>
      </c>
      <c r="BJ2322">
        <f t="shared" si="514"/>
        <v>7.9860170636195216</v>
      </c>
      <c r="BK2322">
        <f t="shared" si="514"/>
        <v>7.986017833034281</v>
      </c>
      <c r="BL2322">
        <f t="shared" si="514"/>
        <v>7.9859934796851215</v>
      </c>
      <c r="BM2322">
        <f t="shared" si="514"/>
        <v>7.9867621524931742</v>
      </c>
      <c r="BN2322">
        <f t="shared" si="515"/>
        <v>7.748106053039221</v>
      </c>
    </row>
    <row r="2323" spans="32:66" x14ac:dyDescent="0.2">
      <c r="AF2323" s="36"/>
      <c r="AG2323" s="7"/>
      <c r="BA2323">
        <f t="shared" si="508"/>
        <v>1.8987653654222433E-2</v>
      </c>
      <c r="BB2323">
        <f t="shared" si="509"/>
        <v>0.91353546204170422</v>
      </c>
      <c r="BC2323">
        <f t="shared" si="510"/>
        <v>0.90245097412386832</v>
      </c>
      <c r="BD2323">
        <f t="shared" si="511"/>
        <v>0.22388363869577074</v>
      </c>
      <c r="BE2323">
        <f t="shared" si="512"/>
        <v>1.939352469821771</v>
      </c>
      <c r="BF2323">
        <f t="shared" si="513"/>
        <v>1.4581884583442892</v>
      </c>
      <c r="BG2323">
        <f t="shared" si="514"/>
        <v>7.9860170871865446</v>
      </c>
      <c r="BH2323">
        <f t="shared" si="514"/>
        <v>7.9860170871622742</v>
      </c>
      <c r="BI2323">
        <f t="shared" si="514"/>
        <v>7.9860170879304135</v>
      </c>
      <c r="BJ2323">
        <f t="shared" si="514"/>
        <v>7.9860170636195216</v>
      </c>
      <c r="BK2323">
        <f t="shared" si="514"/>
        <v>7.986017833034281</v>
      </c>
      <c r="BL2323">
        <f t="shared" si="514"/>
        <v>7.9859934796851215</v>
      </c>
      <c r="BM2323">
        <f t="shared" si="514"/>
        <v>7.9867621524931742</v>
      </c>
      <c r="BN2323">
        <f t="shared" si="515"/>
        <v>7.748106053039221</v>
      </c>
    </row>
    <row r="2324" spans="32:66" x14ac:dyDescent="0.2">
      <c r="AF2324" s="36"/>
      <c r="AG2324" s="7"/>
      <c r="BA2324">
        <f t="shared" si="508"/>
        <v>1.8987653654222433E-2</v>
      </c>
      <c r="BB2324">
        <f t="shared" si="509"/>
        <v>0.91353546204170422</v>
      </c>
      <c r="BC2324">
        <f t="shared" si="510"/>
        <v>0.90245097412386832</v>
      </c>
      <c r="BD2324">
        <f t="shared" si="511"/>
        <v>0.22388363869577074</v>
      </c>
      <c r="BE2324">
        <f t="shared" si="512"/>
        <v>1.939352469821771</v>
      </c>
      <c r="BF2324">
        <f t="shared" si="513"/>
        <v>1.4581884583442892</v>
      </c>
      <c r="BG2324">
        <f t="shared" si="514"/>
        <v>7.9860170871865446</v>
      </c>
      <c r="BH2324">
        <f t="shared" si="514"/>
        <v>7.9860170871622742</v>
      </c>
      <c r="BI2324">
        <f t="shared" si="514"/>
        <v>7.9860170879304135</v>
      </c>
      <c r="BJ2324">
        <f t="shared" si="514"/>
        <v>7.9860170636195216</v>
      </c>
      <c r="BK2324">
        <f t="shared" si="514"/>
        <v>7.986017833034281</v>
      </c>
      <c r="BL2324">
        <f t="shared" si="514"/>
        <v>7.9859934796851215</v>
      </c>
      <c r="BM2324">
        <f t="shared" si="514"/>
        <v>7.9867621524931742</v>
      </c>
      <c r="BN2324">
        <f t="shared" si="515"/>
        <v>7.748106053039221</v>
      </c>
    </row>
    <row r="2325" spans="32:66" x14ac:dyDescent="0.2">
      <c r="AF2325" s="36"/>
      <c r="AG2325" s="7"/>
      <c r="BA2325">
        <f t="shared" si="508"/>
        <v>1.8987653654222433E-2</v>
      </c>
      <c r="BB2325">
        <f t="shared" si="509"/>
        <v>0.91353546204170422</v>
      </c>
      <c r="BC2325">
        <f t="shared" si="510"/>
        <v>0.90245097412386832</v>
      </c>
      <c r="BD2325">
        <f t="shared" si="511"/>
        <v>0.22388363869577074</v>
      </c>
      <c r="BE2325">
        <f t="shared" si="512"/>
        <v>1.939352469821771</v>
      </c>
      <c r="BF2325">
        <f t="shared" si="513"/>
        <v>1.4581884583442892</v>
      </c>
      <c r="BG2325">
        <f t="shared" si="514"/>
        <v>7.9860170871865446</v>
      </c>
      <c r="BH2325">
        <f t="shared" si="514"/>
        <v>7.9860170871622742</v>
      </c>
      <c r="BI2325">
        <f t="shared" si="514"/>
        <v>7.9860170879304135</v>
      </c>
      <c r="BJ2325">
        <f t="shared" si="514"/>
        <v>7.9860170636195216</v>
      </c>
      <c r="BK2325">
        <f t="shared" si="514"/>
        <v>7.986017833034281</v>
      </c>
      <c r="BL2325">
        <f t="shared" si="514"/>
        <v>7.9859934796851215</v>
      </c>
      <c r="BM2325">
        <f t="shared" si="514"/>
        <v>7.9867621524931742</v>
      </c>
      <c r="BN2325">
        <f t="shared" si="515"/>
        <v>7.748106053039221</v>
      </c>
    </row>
    <row r="2326" spans="32:66" x14ac:dyDescent="0.2">
      <c r="AF2326" s="36"/>
      <c r="AG2326" s="7"/>
      <c r="BA2326">
        <f t="shared" si="508"/>
        <v>1.8987653654222433E-2</v>
      </c>
      <c r="BB2326">
        <f t="shared" si="509"/>
        <v>0.91353546204170422</v>
      </c>
      <c r="BC2326">
        <f t="shared" si="510"/>
        <v>0.90245097412386832</v>
      </c>
      <c r="BD2326">
        <f t="shared" si="511"/>
        <v>0.22388363869577074</v>
      </c>
      <c r="BE2326">
        <f t="shared" si="512"/>
        <v>1.939352469821771</v>
      </c>
      <c r="BF2326">
        <f t="shared" si="513"/>
        <v>1.4581884583442892</v>
      </c>
      <c r="BG2326">
        <f t="shared" si="514"/>
        <v>7.9860170871865446</v>
      </c>
      <c r="BH2326">
        <f t="shared" si="514"/>
        <v>7.9860170871622742</v>
      </c>
      <c r="BI2326">
        <f t="shared" si="514"/>
        <v>7.9860170879304135</v>
      </c>
      <c r="BJ2326">
        <f t="shared" si="514"/>
        <v>7.9860170636195216</v>
      </c>
      <c r="BK2326">
        <f t="shared" si="514"/>
        <v>7.986017833034281</v>
      </c>
      <c r="BL2326">
        <f t="shared" si="514"/>
        <v>7.9859934796851215</v>
      </c>
      <c r="BM2326">
        <f t="shared" si="514"/>
        <v>7.9867621524931742</v>
      </c>
      <c r="BN2326">
        <f t="shared" si="515"/>
        <v>7.748106053039221</v>
      </c>
    </row>
    <row r="2327" spans="32:66" x14ac:dyDescent="0.2">
      <c r="AF2327" s="36"/>
      <c r="AG2327" s="7"/>
      <c r="BA2327">
        <f t="shared" si="508"/>
        <v>1.8987653654222433E-2</v>
      </c>
      <c r="BB2327">
        <f t="shared" si="509"/>
        <v>0.91353546204170422</v>
      </c>
      <c r="BC2327">
        <f t="shared" si="510"/>
        <v>0.90245097412386832</v>
      </c>
      <c r="BD2327">
        <f t="shared" si="511"/>
        <v>0.22388363869577074</v>
      </c>
      <c r="BE2327">
        <f t="shared" si="512"/>
        <v>1.939352469821771</v>
      </c>
      <c r="BF2327">
        <f t="shared" si="513"/>
        <v>1.4581884583442892</v>
      </c>
      <c r="BG2327">
        <f t="shared" si="514"/>
        <v>7.9860170871865446</v>
      </c>
      <c r="BH2327">
        <f t="shared" si="514"/>
        <v>7.9860170871622742</v>
      </c>
      <c r="BI2327">
        <f t="shared" si="514"/>
        <v>7.9860170879304135</v>
      </c>
      <c r="BJ2327">
        <f t="shared" si="514"/>
        <v>7.9860170636195216</v>
      </c>
      <c r="BK2327">
        <f t="shared" si="514"/>
        <v>7.986017833034281</v>
      </c>
      <c r="BL2327">
        <f t="shared" si="514"/>
        <v>7.9859934796851215</v>
      </c>
      <c r="BM2327">
        <f t="shared" si="514"/>
        <v>7.9867621524931742</v>
      </c>
      <c r="BN2327">
        <f t="shared" si="515"/>
        <v>7.748106053039221</v>
      </c>
    </row>
    <row r="2328" spans="32:66" x14ac:dyDescent="0.2">
      <c r="AF2328" s="36"/>
      <c r="AG2328" s="7"/>
      <c r="BA2328">
        <f t="shared" si="508"/>
        <v>1.8987653654222433E-2</v>
      </c>
      <c r="BB2328">
        <f t="shared" si="509"/>
        <v>0.91353546204170422</v>
      </c>
      <c r="BC2328">
        <f t="shared" si="510"/>
        <v>0.90245097412386832</v>
      </c>
      <c r="BD2328">
        <f t="shared" si="511"/>
        <v>0.22388363869577074</v>
      </c>
      <c r="BE2328">
        <f t="shared" si="512"/>
        <v>1.939352469821771</v>
      </c>
      <c r="BF2328">
        <f t="shared" si="513"/>
        <v>1.4581884583442892</v>
      </c>
      <c r="BG2328">
        <f t="shared" si="514"/>
        <v>7.9860170871865446</v>
      </c>
      <c r="BH2328">
        <f t="shared" si="514"/>
        <v>7.9860170871622742</v>
      </c>
      <c r="BI2328">
        <f t="shared" si="514"/>
        <v>7.9860170879304135</v>
      </c>
      <c r="BJ2328">
        <f t="shared" si="514"/>
        <v>7.9860170636195216</v>
      </c>
      <c r="BK2328">
        <f t="shared" si="514"/>
        <v>7.986017833034281</v>
      </c>
      <c r="BL2328">
        <f t="shared" si="514"/>
        <v>7.9859934796851215</v>
      </c>
      <c r="BM2328">
        <f t="shared" si="514"/>
        <v>7.9867621524931742</v>
      </c>
      <c r="BN2328">
        <f t="shared" si="515"/>
        <v>7.748106053039221</v>
      </c>
    </row>
    <row r="2329" spans="32:66" x14ac:dyDescent="0.2">
      <c r="AF2329" s="36"/>
      <c r="AG2329" s="7"/>
      <c r="BA2329">
        <f t="shared" si="508"/>
        <v>1.8987653654222433E-2</v>
      </c>
      <c r="BB2329">
        <f t="shared" si="509"/>
        <v>0.91353546204170422</v>
      </c>
      <c r="BC2329">
        <f t="shared" si="510"/>
        <v>0.90245097412386832</v>
      </c>
      <c r="BD2329">
        <f t="shared" si="511"/>
        <v>0.22388363869577074</v>
      </c>
      <c r="BE2329">
        <f t="shared" si="512"/>
        <v>1.939352469821771</v>
      </c>
      <c r="BF2329">
        <f t="shared" si="513"/>
        <v>1.4581884583442892</v>
      </c>
      <c r="BG2329">
        <f t="shared" si="514"/>
        <v>7.9860170871865446</v>
      </c>
      <c r="BH2329">
        <f t="shared" si="514"/>
        <v>7.9860170871622742</v>
      </c>
      <c r="BI2329">
        <f t="shared" si="514"/>
        <v>7.9860170879304135</v>
      </c>
      <c r="BJ2329">
        <f t="shared" si="514"/>
        <v>7.9860170636195216</v>
      </c>
      <c r="BK2329">
        <f t="shared" si="514"/>
        <v>7.986017833034281</v>
      </c>
      <c r="BL2329">
        <f t="shared" si="514"/>
        <v>7.9859934796851215</v>
      </c>
      <c r="BM2329">
        <f t="shared" si="514"/>
        <v>7.9867621524931742</v>
      </c>
      <c r="BN2329">
        <f t="shared" si="515"/>
        <v>7.748106053039221</v>
      </c>
    </row>
    <row r="2330" spans="32:66" x14ac:dyDescent="0.2">
      <c r="AF2330" s="36"/>
      <c r="AG2330" s="7"/>
      <c r="BA2330">
        <f t="shared" si="508"/>
        <v>1.8987653654222433E-2</v>
      </c>
      <c r="BB2330">
        <f t="shared" si="509"/>
        <v>0.91353546204170422</v>
      </c>
      <c r="BC2330">
        <f t="shared" si="510"/>
        <v>0.90245097412386832</v>
      </c>
      <c r="BD2330">
        <f t="shared" si="511"/>
        <v>0.22388363869577074</v>
      </c>
      <c r="BE2330">
        <f t="shared" si="512"/>
        <v>1.939352469821771</v>
      </c>
      <c r="BF2330">
        <f t="shared" si="513"/>
        <v>1.4581884583442892</v>
      </c>
      <c r="BG2330">
        <f t="shared" si="514"/>
        <v>7.9860170871865446</v>
      </c>
      <c r="BH2330">
        <f t="shared" si="514"/>
        <v>7.9860170871622742</v>
      </c>
      <c r="BI2330">
        <f t="shared" si="514"/>
        <v>7.9860170879304135</v>
      </c>
      <c r="BJ2330">
        <f t="shared" si="514"/>
        <v>7.9860170636195216</v>
      </c>
      <c r="BK2330">
        <f t="shared" si="514"/>
        <v>7.986017833034281</v>
      </c>
      <c r="BL2330">
        <f t="shared" si="514"/>
        <v>7.9859934796851215</v>
      </c>
      <c r="BM2330">
        <f t="shared" si="514"/>
        <v>7.9867621524931742</v>
      </c>
      <c r="BN2330">
        <f t="shared" si="515"/>
        <v>7.748106053039221</v>
      </c>
    </row>
    <row r="2331" spans="32:66" x14ac:dyDescent="0.2">
      <c r="AF2331" s="36"/>
      <c r="AG2331" s="7"/>
      <c r="BA2331">
        <f t="shared" si="508"/>
        <v>1.8987653654222433E-2</v>
      </c>
      <c r="BB2331">
        <f t="shared" si="509"/>
        <v>0.91353546204170422</v>
      </c>
      <c r="BC2331">
        <f t="shared" si="510"/>
        <v>0.90245097412386832</v>
      </c>
      <c r="BD2331">
        <f t="shared" si="511"/>
        <v>0.22388363869577074</v>
      </c>
      <c r="BE2331">
        <f t="shared" si="512"/>
        <v>1.939352469821771</v>
      </c>
      <c r="BF2331">
        <f t="shared" si="513"/>
        <v>1.4581884583442892</v>
      </c>
      <c r="BG2331">
        <f t="shared" ref="BG2331:BM2346" si="516">$BN2331+$BB$7*SIN(BH2331)</f>
        <v>7.9860170871865446</v>
      </c>
      <c r="BH2331">
        <f t="shared" si="516"/>
        <v>7.9860170871622742</v>
      </c>
      <c r="BI2331">
        <f t="shared" si="516"/>
        <v>7.9860170879304135</v>
      </c>
      <c r="BJ2331">
        <f t="shared" si="516"/>
        <v>7.9860170636195216</v>
      </c>
      <c r="BK2331">
        <f t="shared" si="516"/>
        <v>7.986017833034281</v>
      </c>
      <c r="BL2331">
        <f t="shared" si="516"/>
        <v>7.9859934796851215</v>
      </c>
      <c r="BM2331">
        <f t="shared" si="516"/>
        <v>7.9867621524931742</v>
      </c>
      <c r="BN2331">
        <f t="shared" si="515"/>
        <v>7.748106053039221</v>
      </c>
    </row>
    <row r="2332" spans="32:66" x14ac:dyDescent="0.2">
      <c r="AF2332" s="36"/>
      <c r="AG2332" s="7"/>
      <c r="BA2332">
        <f t="shared" si="508"/>
        <v>1.8987653654222433E-2</v>
      </c>
      <c r="BB2332">
        <f t="shared" si="509"/>
        <v>0.91353546204170422</v>
      </c>
      <c r="BC2332">
        <f t="shared" si="510"/>
        <v>0.90245097412386832</v>
      </c>
      <c r="BD2332">
        <f t="shared" si="511"/>
        <v>0.22388363869577074</v>
      </c>
      <c r="BE2332">
        <f t="shared" si="512"/>
        <v>1.939352469821771</v>
      </c>
      <c r="BF2332">
        <f t="shared" si="513"/>
        <v>1.4581884583442892</v>
      </c>
      <c r="BG2332">
        <f t="shared" si="516"/>
        <v>7.9860170871865446</v>
      </c>
      <c r="BH2332">
        <f t="shared" si="516"/>
        <v>7.9860170871622742</v>
      </c>
      <c r="BI2332">
        <f t="shared" si="516"/>
        <v>7.9860170879304135</v>
      </c>
      <c r="BJ2332">
        <f t="shared" si="516"/>
        <v>7.9860170636195216</v>
      </c>
      <c r="BK2332">
        <f t="shared" si="516"/>
        <v>7.986017833034281</v>
      </c>
      <c r="BL2332">
        <f t="shared" si="516"/>
        <v>7.9859934796851215</v>
      </c>
      <c r="BM2332">
        <f t="shared" si="516"/>
        <v>7.9867621524931742</v>
      </c>
      <c r="BN2332">
        <f t="shared" si="515"/>
        <v>7.748106053039221</v>
      </c>
    </row>
    <row r="2333" spans="32:66" x14ac:dyDescent="0.2">
      <c r="AF2333" s="36"/>
      <c r="AG2333" s="7"/>
      <c r="BA2333">
        <f t="shared" si="508"/>
        <v>1.8987653654222433E-2</v>
      </c>
      <c r="BB2333">
        <f t="shared" si="509"/>
        <v>0.91353546204170422</v>
      </c>
      <c r="BC2333">
        <f t="shared" si="510"/>
        <v>0.90245097412386832</v>
      </c>
      <c r="BD2333">
        <f t="shared" si="511"/>
        <v>0.22388363869577074</v>
      </c>
      <c r="BE2333">
        <f t="shared" si="512"/>
        <v>1.939352469821771</v>
      </c>
      <c r="BF2333">
        <f t="shared" si="513"/>
        <v>1.4581884583442892</v>
      </c>
      <c r="BG2333">
        <f t="shared" si="516"/>
        <v>7.9860170871865446</v>
      </c>
      <c r="BH2333">
        <f t="shared" si="516"/>
        <v>7.9860170871622742</v>
      </c>
      <c r="BI2333">
        <f t="shared" si="516"/>
        <v>7.9860170879304135</v>
      </c>
      <c r="BJ2333">
        <f t="shared" si="516"/>
        <v>7.9860170636195216</v>
      </c>
      <c r="BK2333">
        <f t="shared" si="516"/>
        <v>7.986017833034281</v>
      </c>
      <c r="BL2333">
        <f t="shared" si="516"/>
        <v>7.9859934796851215</v>
      </c>
      <c r="BM2333">
        <f t="shared" si="516"/>
        <v>7.9867621524931742</v>
      </c>
      <c r="BN2333">
        <f t="shared" si="515"/>
        <v>7.748106053039221</v>
      </c>
    </row>
    <row r="2334" spans="32:66" x14ac:dyDescent="0.2">
      <c r="AF2334" s="36"/>
      <c r="AG2334" s="7"/>
      <c r="BA2334">
        <f t="shared" si="508"/>
        <v>1.8987653654222433E-2</v>
      </c>
      <c r="BB2334">
        <f t="shared" si="509"/>
        <v>0.91353546204170422</v>
      </c>
      <c r="BC2334">
        <f t="shared" si="510"/>
        <v>0.90245097412386832</v>
      </c>
      <c r="BD2334">
        <f t="shared" si="511"/>
        <v>0.22388363869577074</v>
      </c>
      <c r="BE2334">
        <f t="shared" si="512"/>
        <v>1.939352469821771</v>
      </c>
      <c r="BF2334">
        <f t="shared" si="513"/>
        <v>1.4581884583442892</v>
      </c>
      <c r="BG2334">
        <f t="shared" si="516"/>
        <v>7.9860170871865446</v>
      </c>
      <c r="BH2334">
        <f t="shared" si="516"/>
        <v>7.9860170871622742</v>
      </c>
      <c r="BI2334">
        <f t="shared" si="516"/>
        <v>7.9860170879304135</v>
      </c>
      <c r="BJ2334">
        <f t="shared" si="516"/>
        <v>7.9860170636195216</v>
      </c>
      <c r="BK2334">
        <f t="shared" si="516"/>
        <v>7.986017833034281</v>
      </c>
      <c r="BL2334">
        <f t="shared" si="516"/>
        <v>7.9859934796851215</v>
      </c>
      <c r="BM2334">
        <f t="shared" si="516"/>
        <v>7.9867621524931742</v>
      </c>
      <c r="BN2334">
        <f t="shared" si="515"/>
        <v>7.748106053039221</v>
      </c>
    </row>
    <row r="2335" spans="32:66" x14ac:dyDescent="0.2">
      <c r="AF2335" s="36"/>
      <c r="AG2335" s="7"/>
      <c r="BA2335">
        <f t="shared" si="508"/>
        <v>1.8987653654222433E-2</v>
      </c>
      <c r="BB2335">
        <f t="shared" si="509"/>
        <v>0.91353546204170422</v>
      </c>
      <c r="BC2335">
        <f t="shared" si="510"/>
        <v>0.90245097412386832</v>
      </c>
      <c r="BD2335">
        <f t="shared" si="511"/>
        <v>0.22388363869577074</v>
      </c>
      <c r="BE2335">
        <f t="shared" si="512"/>
        <v>1.939352469821771</v>
      </c>
      <c r="BF2335">
        <f t="shared" si="513"/>
        <v>1.4581884583442892</v>
      </c>
      <c r="BG2335">
        <f t="shared" si="516"/>
        <v>7.9860170871865446</v>
      </c>
      <c r="BH2335">
        <f t="shared" si="516"/>
        <v>7.9860170871622742</v>
      </c>
      <c r="BI2335">
        <f t="shared" si="516"/>
        <v>7.9860170879304135</v>
      </c>
      <c r="BJ2335">
        <f t="shared" si="516"/>
        <v>7.9860170636195216</v>
      </c>
      <c r="BK2335">
        <f t="shared" si="516"/>
        <v>7.986017833034281</v>
      </c>
      <c r="BL2335">
        <f t="shared" si="516"/>
        <v>7.9859934796851215</v>
      </c>
      <c r="BM2335">
        <f t="shared" si="516"/>
        <v>7.9867621524931742</v>
      </c>
      <c r="BN2335">
        <f t="shared" si="515"/>
        <v>7.748106053039221</v>
      </c>
    </row>
    <row r="2336" spans="32:66" x14ac:dyDescent="0.2">
      <c r="AF2336" s="36"/>
      <c r="AG2336" s="7"/>
      <c r="BA2336">
        <f t="shared" si="508"/>
        <v>1.8987653654222433E-2</v>
      </c>
      <c r="BB2336">
        <f t="shared" si="509"/>
        <v>0.91353546204170422</v>
      </c>
      <c r="BC2336">
        <f t="shared" si="510"/>
        <v>0.90245097412386832</v>
      </c>
      <c r="BD2336">
        <f t="shared" si="511"/>
        <v>0.22388363869577074</v>
      </c>
      <c r="BE2336">
        <f t="shared" si="512"/>
        <v>1.939352469821771</v>
      </c>
      <c r="BF2336">
        <f t="shared" si="513"/>
        <v>1.4581884583442892</v>
      </c>
      <c r="BG2336">
        <f t="shared" si="516"/>
        <v>7.9860170871865446</v>
      </c>
      <c r="BH2336">
        <f t="shared" si="516"/>
        <v>7.9860170871622742</v>
      </c>
      <c r="BI2336">
        <f t="shared" si="516"/>
        <v>7.9860170879304135</v>
      </c>
      <c r="BJ2336">
        <f t="shared" si="516"/>
        <v>7.9860170636195216</v>
      </c>
      <c r="BK2336">
        <f t="shared" si="516"/>
        <v>7.986017833034281</v>
      </c>
      <c r="BL2336">
        <f t="shared" si="516"/>
        <v>7.9859934796851215</v>
      </c>
      <c r="BM2336">
        <f t="shared" si="516"/>
        <v>7.9867621524931742</v>
      </c>
      <c r="BN2336">
        <f t="shared" si="515"/>
        <v>7.748106053039221</v>
      </c>
    </row>
    <row r="2337" spans="32:66" x14ac:dyDescent="0.2">
      <c r="AF2337" s="36"/>
      <c r="AG2337" s="7"/>
      <c r="BA2337">
        <f t="shared" si="508"/>
        <v>1.8987653654222433E-2</v>
      </c>
      <c r="BB2337">
        <f t="shared" si="509"/>
        <v>0.91353546204170422</v>
      </c>
      <c r="BC2337">
        <f t="shared" si="510"/>
        <v>0.90245097412386832</v>
      </c>
      <c r="BD2337">
        <f t="shared" si="511"/>
        <v>0.22388363869577074</v>
      </c>
      <c r="BE2337">
        <f t="shared" si="512"/>
        <v>1.939352469821771</v>
      </c>
      <c r="BF2337">
        <f t="shared" si="513"/>
        <v>1.4581884583442892</v>
      </c>
      <c r="BG2337">
        <f t="shared" si="516"/>
        <v>7.9860170871865446</v>
      </c>
      <c r="BH2337">
        <f t="shared" si="516"/>
        <v>7.9860170871622742</v>
      </c>
      <c r="BI2337">
        <f t="shared" si="516"/>
        <v>7.9860170879304135</v>
      </c>
      <c r="BJ2337">
        <f t="shared" si="516"/>
        <v>7.9860170636195216</v>
      </c>
      <c r="BK2337">
        <f t="shared" si="516"/>
        <v>7.986017833034281</v>
      </c>
      <c r="BL2337">
        <f t="shared" si="516"/>
        <v>7.9859934796851215</v>
      </c>
      <c r="BM2337">
        <f t="shared" si="516"/>
        <v>7.9867621524931742</v>
      </c>
      <c r="BN2337">
        <f t="shared" si="515"/>
        <v>7.748106053039221</v>
      </c>
    </row>
    <row r="2338" spans="32:66" x14ac:dyDescent="0.2">
      <c r="AF2338" s="36"/>
      <c r="AG2338" s="7"/>
      <c r="BA2338">
        <f t="shared" si="508"/>
        <v>1.8987653654222433E-2</v>
      </c>
      <c r="BB2338">
        <f t="shared" si="509"/>
        <v>0.91353546204170422</v>
      </c>
      <c r="BC2338">
        <f t="shared" si="510"/>
        <v>0.90245097412386832</v>
      </c>
      <c r="BD2338">
        <f t="shared" si="511"/>
        <v>0.22388363869577074</v>
      </c>
      <c r="BE2338">
        <f t="shared" si="512"/>
        <v>1.939352469821771</v>
      </c>
      <c r="BF2338">
        <f t="shared" si="513"/>
        <v>1.4581884583442892</v>
      </c>
      <c r="BG2338">
        <f t="shared" si="516"/>
        <v>7.9860170871865446</v>
      </c>
      <c r="BH2338">
        <f t="shared" si="516"/>
        <v>7.9860170871622742</v>
      </c>
      <c r="BI2338">
        <f t="shared" si="516"/>
        <v>7.9860170879304135</v>
      </c>
      <c r="BJ2338">
        <f t="shared" si="516"/>
        <v>7.9860170636195216</v>
      </c>
      <c r="BK2338">
        <f t="shared" si="516"/>
        <v>7.986017833034281</v>
      </c>
      <c r="BL2338">
        <f t="shared" si="516"/>
        <v>7.9859934796851215</v>
      </c>
      <c r="BM2338">
        <f t="shared" si="516"/>
        <v>7.9867621524931742</v>
      </c>
      <c r="BN2338">
        <f t="shared" si="515"/>
        <v>7.748106053039221</v>
      </c>
    </row>
    <row r="2339" spans="32:66" x14ac:dyDescent="0.2">
      <c r="AF2339" s="36"/>
      <c r="AG2339" s="7"/>
      <c r="BA2339">
        <f t="shared" si="508"/>
        <v>1.8987653654222433E-2</v>
      </c>
      <c r="BB2339">
        <f t="shared" si="509"/>
        <v>0.91353546204170422</v>
      </c>
      <c r="BC2339">
        <f t="shared" si="510"/>
        <v>0.90245097412386832</v>
      </c>
      <c r="BD2339">
        <f t="shared" si="511"/>
        <v>0.22388363869577074</v>
      </c>
      <c r="BE2339">
        <f t="shared" si="512"/>
        <v>1.939352469821771</v>
      </c>
      <c r="BF2339">
        <f t="shared" si="513"/>
        <v>1.4581884583442892</v>
      </c>
      <c r="BG2339">
        <f t="shared" si="516"/>
        <v>7.9860170871865446</v>
      </c>
      <c r="BH2339">
        <f t="shared" si="516"/>
        <v>7.9860170871622742</v>
      </c>
      <c r="BI2339">
        <f t="shared" si="516"/>
        <v>7.9860170879304135</v>
      </c>
      <c r="BJ2339">
        <f t="shared" si="516"/>
        <v>7.9860170636195216</v>
      </c>
      <c r="BK2339">
        <f t="shared" si="516"/>
        <v>7.986017833034281</v>
      </c>
      <c r="BL2339">
        <f t="shared" si="516"/>
        <v>7.9859934796851215</v>
      </c>
      <c r="BM2339">
        <f t="shared" si="516"/>
        <v>7.9867621524931742</v>
      </c>
      <c r="BN2339">
        <f t="shared" si="515"/>
        <v>7.748106053039221</v>
      </c>
    </row>
    <row r="2340" spans="32:66" x14ac:dyDescent="0.2">
      <c r="AF2340" s="36"/>
      <c r="AG2340" s="7"/>
      <c r="BA2340">
        <f t="shared" si="508"/>
        <v>1.8987653654222433E-2</v>
      </c>
      <c r="BB2340">
        <f t="shared" si="509"/>
        <v>0.91353546204170422</v>
      </c>
      <c r="BC2340">
        <f t="shared" si="510"/>
        <v>0.90245097412386832</v>
      </c>
      <c r="BD2340">
        <f t="shared" si="511"/>
        <v>0.22388363869577074</v>
      </c>
      <c r="BE2340">
        <f t="shared" si="512"/>
        <v>1.939352469821771</v>
      </c>
      <c r="BF2340">
        <f t="shared" si="513"/>
        <v>1.4581884583442892</v>
      </c>
      <c r="BG2340">
        <f t="shared" si="516"/>
        <v>7.9860170871865446</v>
      </c>
      <c r="BH2340">
        <f t="shared" si="516"/>
        <v>7.9860170871622742</v>
      </c>
      <c r="BI2340">
        <f t="shared" si="516"/>
        <v>7.9860170879304135</v>
      </c>
      <c r="BJ2340">
        <f t="shared" si="516"/>
        <v>7.9860170636195216</v>
      </c>
      <c r="BK2340">
        <f t="shared" si="516"/>
        <v>7.986017833034281</v>
      </c>
      <c r="BL2340">
        <f t="shared" si="516"/>
        <v>7.9859934796851215</v>
      </c>
      <c r="BM2340">
        <f t="shared" si="516"/>
        <v>7.9867621524931742</v>
      </c>
      <c r="BN2340">
        <f t="shared" si="515"/>
        <v>7.748106053039221</v>
      </c>
    </row>
    <row r="2341" spans="32:66" x14ac:dyDescent="0.2">
      <c r="AF2341" s="36"/>
      <c r="AG2341" s="7"/>
      <c r="BA2341">
        <f t="shared" si="508"/>
        <v>1.8987653654222433E-2</v>
      </c>
      <c r="BB2341">
        <f t="shared" si="509"/>
        <v>0.91353546204170422</v>
      </c>
      <c r="BC2341">
        <f t="shared" si="510"/>
        <v>0.90245097412386832</v>
      </c>
      <c r="BD2341">
        <f t="shared" si="511"/>
        <v>0.22388363869577074</v>
      </c>
      <c r="BE2341">
        <f t="shared" si="512"/>
        <v>1.939352469821771</v>
      </c>
      <c r="BF2341">
        <f t="shared" si="513"/>
        <v>1.4581884583442892</v>
      </c>
      <c r="BG2341">
        <f t="shared" si="516"/>
        <v>7.9860170871865446</v>
      </c>
      <c r="BH2341">
        <f t="shared" si="516"/>
        <v>7.9860170871622742</v>
      </c>
      <c r="BI2341">
        <f t="shared" si="516"/>
        <v>7.9860170879304135</v>
      </c>
      <c r="BJ2341">
        <f t="shared" si="516"/>
        <v>7.9860170636195216</v>
      </c>
      <c r="BK2341">
        <f t="shared" si="516"/>
        <v>7.986017833034281</v>
      </c>
      <c r="BL2341">
        <f t="shared" si="516"/>
        <v>7.9859934796851215</v>
      </c>
      <c r="BM2341">
        <f t="shared" si="516"/>
        <v>7.9867621524931742</v>
      </c>
      <c r="BN2341">
        <f t="shared" si="515"/>
        <v>7.748106053039221</v>
      </c>
    </row>
    <row r="2342" spans="32:66" x14ac:dyDescent="0.2">
      <c r="AF2342" s="36"/>
      <c r="AG2342" s="7"/>
      <c r="BA2342">
        <f t="shared" si="508"/>
        <v>1.8987653654222433E-2</v>
      </c>
      <c r="BB2342">
        <f t="shared" si="509"/>
        <v>0.91353546204170422</v>
      </c>
      <c r="BC2342">
        <f t="shared" si="510"/>
        <v>0.90245097412386832</v>
      </c>
      <c r="BD2342">
        <f t="shared" si="511"/>
        <v>0.22388363869577074</v>
      </c>
      <c r="BE2342">
        <f t="shared" si="512"/>
        <v>1.939352469821771</v>
      </c>
      <c r="BF2342">
        <f t="shared" si="513"/>
        <v>1.4581884583442892</v>
      </c>
      <c r="BG2342">
        <f t="shared" si="516"/>
        <v>7.9860170871865446</v>
      </c>
      <c r="BH2342">
        <f t="shared" si="516"/>
        <v>7.9860170871622742</v>
      </c>
      <c r="BI2342">
        <f t="shared" si="516"/>
        <v>7.9860170879304135</v>
      </c>
      <c r="BJ2342">
        <f t="shared" si="516"/>
        <v>7.9860170636195216</v>
      </c>
      <c r="BK2342">
        <f t="shared" si="516"/>
        <v>7.986017833034281</v>
      </c>
      <c r="BL2342">
        <f t="shared" si="516"/>
        <v>7.9859934796851215</v>
      </c>
      <c r="BM2342">
        <f t="shared" si="516"/>
        <v>7.9867621524931742</v>
      </c>
      <c r="BN2342">
        <f t="shared" si="515"/>
        <v>7.748106053039221</v>
      </c>
    </row>
    <row r="2343" spans="32:66" x14ac:dyDescent="0.2">
      <c r="AF2343" s="36"/>
      <c r="AG2343" s="7"/>
      <c r="BA2343">
        <f t="shared" si="508"/>
        <v>1.8987653654222433E-2</v>
      </c>
      <c r="BB2343">
        <f t="shared" si="509"/>
        <v>0.91353546204170422</v>
      </c>
      <c r="BC2343">
        <f t="shared" si="510"/>
        <v>0.90245097412386832</v>
      </c>
      <c r="BD2343">
        <f t="shared" si="511"/>
        <v>0.22388363869577074</v>
      </c>
      <c r="BE2343">
        <f t="shared" si="512"/>
        <v>1.939352469821771</v>
      </c>
      <c r="BF2343">
        <f t="shared" si="513"/>
        <v>1.4581884583442892</v>
      </c>
      <c r="BG2343">
        <f t="shared" si="516"/>
        <v>7.9860170871865446</v>
      </c>
      <c r="BH2343">
        <f t="shared" si="516"/>
        <v>7.9860170871622742</v>
      </c>
      <c r="BI2343">
        <f t="shared" si="516"/>
        <v>7.9860170879304135</v>
      </c>
      <c r="BJ2343">
        <f t="shared" si="516"/>
        <v>7.9860170636195216</v>
      </c>
      <c r="BK2343">
        <f t="shared" si="516"/>
        <v>7.986017833034281</v>
      </c>
      <c r="BL2343">
        <f t="shared" si="516"/>
        <v>7.9859934796851215</v>
      </c>
      <c r="BM2343">
        <f t="shared" si="516"/>
        <v>7.9867621524931742</v>
      </c>
      <c r="BN2343">
        <f t="shared" si="515"/>
        <v>7.748106053039221</v>
      </c>
    </row>
    <row r="2344" spans="32:66" x14ac:dyDescent="0.2">
      <c r="AF2344" s="36"/>
      <c r="AG2344" s="7"/>
      <c r="BA2344">
        <f t="shared" si="508"/>
        <v>1.8987653654222433E-2</v>
      </c>
      <c r="BB2344">
        <f t="shared" si="509"/>
        <v>0.91353546204170422</v>
      </c>
      <c r="BC2344">
        <f t="shared" si="510"/>
        <v>0.90245097412386832</v>
      </c>
      <c r="BD2344">
        <f t="shared" si="511"/>
        <v>0.22388363869577074</v>
      </c>
      <c r="BE2344">
        <f t="shared" si="512"/>
        <v>1.939352469821771</v>
      </c>
      <c r="BF2344">
        <f t="shared" si="513"/>
        <v>1.4581884583442892</v>
      </c>
      <c r="BG2344">
        <f t="shared" si="516"/>
        <v>7.9860170871865446</v>
      </c>
      <c r="BH2344">
        <f t="shared" si="516"/>
        <v>7.9860170871622742</v>
      </c>
      <c r="BI2344">
        <f t="shared" si="516"/>
        <v>7.9860170879304135</v>
      </c>
      <c r="BJ2344">
        <f t="shared" si="516"/>
        <v>7.9860170636195216</v>
      </c>
      <c r="BK2344">
        <f t="shared" si="516"/>
        <v>7.986017833034281</v>
      </c>
      <c r="BL2344">
        <f t="shared" si="516"/>
        <v>7.9859934796851215</v>
      </c>
      <c r="BM2344">
        <f t="shared" si="516"/>
        <v>7.9867621524931742</v>
      </c>
      <c r="BN2344">
        <f t="shared" si="515"/>
        <v>7.748106053039221</v>
      </c>
    </row>
    <row r="2345" spans="32:66" x14ac:dyDescent="0.2">
      <c r="AF2345" s="36"/>
      <c r="AG2345" s="7"/>
      <c r="BA2345">
        <f t="shared" si="508"/>
        <v>1.8987653654222433E-2</v>
      </c>
      <c r="BB2345">
        <f t="shared" si="509"/>
        <v>0.91353546204170422</v>
      </c>
      <c r="BC2345">
        <f t="shared" si="510"/>
        <v>0.90245097412386832</v>
      </c>
      <c r="BD2345">
        <f t="shared" si="511"/>
        <v>0.22388363869577074</v>
      </c>
      <c r="BE2345">
        <f t="shared" si="512"/>
        <v>1.939352469821771</v>
      </c>
      <c r="BF2345">
        <f t="shared" si="513"/>
        <v>1.4581884583442892</v>
      </c>
      <c r="BG2345">
        <f t="shared" si="516"/>
        <v>7.9860170871865446</v>
      </c>
      <c r="BH2345">
        <f t="shared" si="516"/>
        <v>7.9860170871622742</v>
      </c>
      <c r="BI2345">
        <f t="shared" si="516"/>
        <v>7.9860170879304135</v>
      </c>
      <c r="BJ2345">
        <f t="shared" si="516"/>
        <v>7.9860170636195216</v>
      </c>
      <c r="BK2345">
        <f t="shared" si="516"/>
        <v>7.986017833034281</v>
      </c>
      <c r="BL2345">
        <f t="shared" si="516"/>
        <v>7.9859934796851215</v>
      </c>
      <c r="BM2345">
        <f t="shared" si="516"/>
        <v>7.9867621524931742</v>
      </c>
      <c r="BN2345">
        <f t="shared" si="515"/>
        <v>7.748106053039221</v>
      </c>
    </row>
    <row r="2346" spans="32:66" x14ac:dyDescent="0.2">
      <c r="AF2346" s="36"/>
      <c r="AG2346" s="7"/>
      <c r="BA2346">
        <f t="shared" si="508"/>
        <v>1.8987653654222433E-2</v>
      </c>
      <c r="BB2346">
        <f t="shared" si="509"/>
        <v>0.91353546204170422</v>
      </c>
      <c r="BC2346">
        <f t="shared" si="510"/>
        <v>0.90245097412386832</v>
      </c>
      <c r="BD2346">
        <f t="shared" si="511"/>
        <v>0.22388363869577074</v>
      </c>
      <c r="BE2346">
        <f t="shared" si="512"/>
        <v>1.939352469821771</v>
      </c>
      <c r="BF2346">
        <f t="shared" si="513"/>
        <v>1.4581884583442892</v>
      </c>
      <c r="BG2346">
        <f t="shared" si="516"/>
        <v>7.9860170871865446</v>
      </c>
      <c r="BH2346">
        <f t="shared" si="516"/>
        <v>7.9860170871622742</v>
      </c>
      <c r="BI2346">
        <f t="shared" si="516"/>
        <v>7.9860170879304135</v>
      </c>
      <c r="BJ2346">
        <f t="shared" si="516"/>
        <v>7.9860170636195216</v>
      </c>
      <c r="BK2346">
        <f t="shared" si="516"/>
        <v>7.986017833034281</v>
      </c>
      <c r="BL2346">
        <f t="shared" si="516"/>
        <v>7.9859934796851215</v>
      </c>
      <c r="BM2346">
        <f t="shared" si="516"/>
        <v>7.9867621524931742</v>
      </c>
      <c r="BN2346">
        <f t="shared" si="515"/>
        <v>7.748106053039221</v>
      </c>
    </row>
    <row r="2347" spans="32:66" x14ac:dyDescent="0.2">
      <c r="AF2347" s="36"/>
      <c r="AG2347" s="7"/>
      <c r="BA2347">
        <f t="shared" si="508"/>
        <v>1.8987653654222433E-2</v>
      </c>
      <c r="BB2347">
        <f t="shared" si="509"/>
        <v>0.91353546204170422</v>
      </c>
      <c r="BC2347">
        <f t="shared" si="510"/>
        <v>0.90245097412386832</v>
      </c>
      <c r="BD2347">
        <f t="shared" si="511"/>
        <v>0.22388363869577074</v>
      </c>
      <c r="BE2347">
        <f t="shared" si="512"/>
        <v>1.939352469821771</v>
      </c>
      <c r="BF2347">
        <f t="shared" si="513"/>
        <v>1.4581884583442892</v>
      </c>
      <c r="BG2347">
        <f t="shared" ref="BG2347:BM2362" si="517">$BN2347+$BB$7*SIN(BH2347)</f>
        <v>7.9860170871865446</v>
      </c>
      <c r="BH2347">
        <f t="shared" si="517"/>
        <v>7.9860170871622742</v>
      </c>
      <c r="BI2347">
        <f t="shared" si="517"/>
        <v>7.9860170879304135</v>
      </c>
      <c r="BJ2347">
        <f t="shared" si="517"/>
        <v>7.9860170636195216</v>
      </c>
      <c r="BK2347">
        <f t="shared" si="517"/>
        <v>7.986017833034281</v>
      </c>
      <c r="BL2347">
        <f t="shared" si="517"/>
        <v>7.9859934796851215</v>
      </c>
      <c r="BM2347">
        <f t="shared" si="517"/>
        <v>7.9867621524931742</v>
      </c>
      <c r="BN2347">
        <f t="shared" si="515"/>
        <v>7.748106053039221</v>
      </c>
    </row>
    <row r="2348" spans="32:66" x14ac:dyDescent="0.2">
      <c r="AF2348" s="36"/>
      <c r="AG2348" s="7"/>
      <c r="BA2348">
        <f t="shared" si="508"/>
        <v>1.8987653654222433E-2</v>
      </c>
      <c r="BB2348">
        <f t="shared" si="509"/>
        <v>0.91353546204170422</v>
      </c>
      <c r="BC2348">
        <f t="shared" si="510"/>
        <v>0.90245097412386832</v>
      </c>
      <c r="BD2348">
        <f t="shared" si="511"/>
        <v>0.22388363869577074</v>
      </c>
      <c r="BE2348">
        <f t="shared" si="512"/>
        <v>1.939352469821771</v>
      </c>
      <c r="BF2348">
        <f t="shared" si="513"/>
        <v>1.4581884583442892</v>
      </c>
      <c r="BG2348">
        <f t="shared" si="517"/>
        <v>7.9860170871865446</v>
      </c>
      <c r="BH2348">
        <f t="shared" si="517"/>
        <v>7.9860170871622742</v>
      </c>
      <c r="BI2348">
        <f t="shared" si="517"/>
        <v>7.9860170879304135</v>
      </c>
      <c r="BJ2348">
        <f t="shared" si="517"/>
        <v>7.9860170636195216</v>
      </c>
      <c r="BK2348">
        <f t="shared" si="517"/>
        <v>7.986017833034281</v>
      </c>
      <c r="BL2348">
        <f t="shared" si="517"/>
        <v>7.9859934796851215</v>
      </c>
      <c r="BM2348">
        <f t="shared" si="517"/>
        <v>7.9867621524931742</v>
      </c>
      <c r="BN2348">
        <f t="shared" si="515"/>
        <v>7.748106053039221</v>
      </c>
    </row>
    <row r="2349" spans="32:66" x14ac:dyDescent="0.2">
      <c r="AF2349" s="36"/>
      <c r="AG2349" s="7"/>
      <c r="BA2349">
        <f t="shared" si="508"/>
        <v>1.8987653654222433E-2</v>
      </c>
      <c r="BB2349">
        <f t="shared" si="509"/>
        <v>0.91353546204170422</v>
      </c>
      <c r="BC2349">
        <f t="shared" si="510"/>
        <v>0.90245097412386832</v>
      </c>
      <c r="BD2349">
        <f t="shared" si="511"/>
        <v>0.22388363869577074</v>
      </c>
      <c r="BE2349">
        <f t="shared" si="512"/>
        <v>1.939352469821771</v>
      </c>
      <c r="BF2349">
        <f t="shared" si="513"/>
        <v>1.4581884583442892</v>
      </c>
      <c r="BG2349">
        <f t="shared" si="517"/>
        <v>7.9860170871865446</v>
      </c>
      <c r="BH2349">
        <f t="shared" si="517"/>
        <v>7.9860170871622742</v>
      </c>
      <c r="BI2349">
        <f t="shared" si="517"/>
        <v>7.9860170879304135</v>
      </c>
      <c r="BJ2349">
        <f t="shared" si="517"/>
        <v>7.9860170636195216</v>
      </c>
      <c r="BK2349">
        <f t="shared" si="517"/>
        <v>7.986017833034281</v>
      </c>
      <c r="BL2349">
        <f t="shared" si="517"/>
        <v>7.9859934796851215</v>
      </c>
      <c r="BM2349">
        <f t="shared" si="517"/>
        <v>7.9867621524931742</v>
      </c>
      <c r="BN2349">
        <f t="shared" si="515"/>
        <v>7.748106053039221</v>
      </c>
    </row>
    <row r="2350" spans="32:66" x14ac:dyDescent="0.2">
      <c r="AF2350" s="36"/>
      <c r="AG2350" s="7"/>
      <c r="BA2350">
        <f t="shared" si="508"/>
        <v>1.8987653654222433E-2</v>
      </c>
      <c r="BB2350">
        <f t="shared" si="509"/>
        <v>0.91353546204170422</v>
      </c>
      <c r="BC2350">
        <f t="shared" si="510"/>
        <v>0.90245097412386832</v>
      </c>
      <c r="BD2350">
        <f t="shared" si="511"/>
        <v>0.22388363869577074</v>
      </c>
      <c r="BE2350">
        <f t="shared" si="512"/>
        <v>1.939352469821771</v>
      </c>
      <c r="BF2350">
        <f t="shared" si="513"/>
        <v>1.4581884583442892</v>
      </c>
      <c r="BG2350">
        <f t="shared" si="517"/>
        <v>7.9860170871865446</v>
      </c>
      <c r="BH2350">
        <f t="shared" si="517"/>
        <v>7.9860170871622742</v>
      </c>
      <c r="BI2350">
        <f t="shared" si="517"/>
        <v>7.9860170879304135</v>
      </c>
      <c r="BJ2350">
        <f t="shared" si="517"/>
        <v>7.9860170636195216</v>
      </c>
      <c r="BK2350">
        <f t="shared" si="517"/>
        <v>7.986017833034281</v>
      </c>
      <c r="BL2350">
        <f t="shared" si="517"/>
        <v>7.9859934796851215</v>
      </c>
      <c r="BM2350">
        <f t="shared" si="517"/>
        <v>7.9867621524931742</v>
      </c>
      <c r="BN2350">
        <f t="shared" si="515"/>
        <v>7.748106053039221</v>
      </c>
    </row>
    <row r="2351" spans="32:66" x14ac:dyDescent="0.2">
      <c r="AF2351" s="36"/>
      <c r="AG2351" s="7"/>
      <c r="BA2351">
        <f t="shared" si="508"/>
        <v>1.8987653654222433E-2</v>
      </c>
      <c r="BB2351">
        <f t="shared" si="509"/>
        <v>0.91353546204170422</v>
      </c>
      <c r="BC2351">
        <f t="shared" si="510"/>
        <v>0.90245097412386832</v>
      </c>
      <c r="BD2351">
        <f t="shared" si="511"/>
        <v>0.22388363869577074</v>
      </c>
      <c r="BE2351">
        <f t="shared" si="512"/>
        <v>1.939352469821771</v>
      </c>
      <c r="BF2351">
        <f t="shared" si="513"/>
        <v>1.4581884583442892</v>
      </c>
      <c r="BG2351">
        <f t="shared" si="517"/>
        <v>7.9860170871865446</v>
      </c>
      <c r="BH2351">
        <f t="shared" si="517"/>
        <v>7.9860170871622742</v>
      </c>
      <c r="BI2351">
        <f t="shared" si="517"/>
        <v>7.9860170879304135</v>
      </c>
      <c r="BJ2351">
        <f t="shared" si="517"/>
        <v>7.9860170636195216</v>
      </c>
      <c r="BK2351">
        <f t="shared" si="517"/>
        <v>7.986017833034281</v>
      </c>
      <c r="BL2351">
        <f t="shared" si="517"/>
        <v>7.9859934796851215</v>
      </c>
      <c r="BM2351">
        <f t="shared" si="517"/>
        <v>7.9867621524931742</v>
      </c>
      <c r="BN2351">
        <f t="shared" si="515"/>
        <v>7.748106053039221</v>
      </c>
    </row>
    <row r="2352" spans="32:66" x14ac:dyDescent="0.2">
      <c r="AF2352" s="36"/>
      <c r="AG2352" s="7"/>
      <c r="BA2352">
        <f t="shared" si="508"/>
        <v>1.8987653654222433E-2</v>
      </c>
      <c r="BB2352">
        <f t="shared" si="509"/>
        <v>0.91353546204170422</v>
      </c>
      <c r="BC2352">
        <f t="shared" si="510"/>
        <v>0.90245097412386832</v>
      </c>
      <c r="BD2352">
        <f t="shared" si="511"/>
        <v>0.22388363869577074</v>
      </c>
      <c r="BE2352">
        <f t="shared" si="512"/>
        <v>1.939352469821771</v>
      </c>
      <c r="BF2352">
        <f t="shared" si="513"/>
        <v>1.4581884583442892</v>
      </c>
      <c r="BG2352">
        <f t="shared" si="517"/>
        <v>7.9860170871865446</v>
      </c>
      <c r="BH2352">
        <f t="shared" si="517"/>
        <v>7.9860170871622742</v>
      </c>
      <c r="BI2352">
        <f t="shared" si="517"/>
        <v>7.9860170879304135</v>
      </c>
      <c r="BJ2352">
        <f t="shared" si="517"/>
        <v>7.9860170636195216</v>
      </c>
      <c r="BK2352">
        <f t="shared" si="517"/>
        <v>7.986017833034281</v>
      </c>
      <c r="BL2352">
        <f t="shared" si="517"/>
        <v>7.9859934796851215</v>
      </c>
      <c r="BM2352">
        <f t="shared" si="517"/>
        <v>7.9867621524931742</v>
      </c>
      <c r="BN2352">
        <f t="shared" si="515"/>
        <v>7.748106053039221</v>
      </c>
    </row>
    <row r="2353" spans="32:66" x14ac:dyDescent="0.2">
      <c r="AF2353" s="36"/>
      <c r="AG2353" s="7"/>
      <c r="BA2353">
        <f t="shared" si="508"/>
        <v>1.8987653654222433E-2</v>
      </c>
      <c r="BB2353">
        <f t="shared" si="509"/>
        <v>0.91353546204170422</v>
      </c>
      <c r="BC2353">
        <f t="shared" si="510"/>
        <v>0.90245097412386832</v>
      </c>
      <c r="BD2353">
        <f t="shared" si="511"/>
        <v>0.22388363869577074</v>
      </c>
      <c r="BE2353">
        <f t="shared" si="512"/>
        <v>1.939352469821771</v>
      </c>
      <c r="BF2353">
        <f t="shared" si="513"/>
        <v>1.4581884583442892</v>
      </c>
      <c r="BG2353">
        <f t="shared" si="517"/>
        <v>7.9860170871865446</v>
      </c>
      <c r="BH2353">
        <f t="shared" si="517"/>
        <v>7.9860170871622742</v>
      </c>
      <c r="BI2353">
        <f t="shared" si="517"/>
        <v>7.9860170879304135</v>
      </c>
      <c r="BJ2353">
        <f t="shared" si="517"/>
        <v>7.9860170636195216</v>
      </c>
      <c r="BK2353">
        <f t="shared" si="517"/>
        <v>7.986017833034281</v>
      </c>
      <c r="BL2353">
        <f t="shared" si="517"/>
        <v>7.9859934796851215</v>
      </c>
      <c r="BM2353">
        <f t="shared" si="517"/>
        <v>7.9867621524931742</v>
      </c>
      <c r="BN2353">
        <f t="shared" si="515"/>
        <v>7.748106053039221</v>
      </c>
    </row>
    <row r="2354" spans="32:66" x14ac:dyDescent="0.2">
      <c r="AF2354" s="36"/>
      <c r="AG2354" s="7"/>
      <c r="BA2354">
        <f t="shared" si="508"/>
        <v>1.8987653654222433E-2</v>
      </c>
      <c r="BB2354">
        <f t="shared" si="509"/>
        <v>0.91353546204170422</v>
      </c>
      <c r="BC2354">
        <f t="shared" si="510"/>
        <v>0.90245097412386832</v>
      </c>
      <c r="BD2354">
        <f t="shared" si="511"/>
        <v>0.22388363869577074</v>
      </c>
      <c r="BE2354">
        <f t="shared" si="512"/>
        <v>1.939352469821771</v>
      </c>
      <c r="BF2354">
        <f t="shared" si="513"/>
        <v>1.4581884583442892</v>
      </c>
      <c r="BG2354">
        <f t="shared" si="517"/>
        <v>7.9860170871865446</v>
      </c>
      <c r="BH2354">
        <f t="shared" si="517"/>
        <v>7.9860170871622742</v>
      </c>
      <c r="BI2354">
        <f t="shared" si="517"/>
        <v>7.9860170879304135</v>
      </c>
      <c r="BJ2354">
        <f t="shared" si="517"/>
        <v>7.9860170636195216</v>
      </c>
      <c r="BK2354">
        <f t="shared" si="517"/>
        <v>7.986017833034281</v>
      </c>
      <c r="BL2354">
        <f t="shared" si="517"/>
        <v>7.9859934796851215</v>
      </c>
      <c r="BM2354">
        <f t="shared" si="517"/>
        <v>7.9867621524931742</v>
      </c>
      <c r="BN2354">
        <f t="shared" si="515"/>
        <v>7.748106053039221</v>
      </c>
    </row>
    <row r="2355" spans="32:66" x14ac:dyDescent="0.2">
      <c r="AF2355" s="36"/>
      <c r="AG2355" s="7"/>
      <c r="BA2355">
        <f t="shared" si="508"/>
        <v>1.8987653654222433E-2</v>
      </c>
      <c r="BB2355">
        <f t="shared" si="509"/>
        <v>0.91353546204170422</v>
      </c>
      <c r="BC2355">
        <f t="shared" si="510"/>
        <v>0.90245097412386832</v>
      </c>
      <c r="BD2355">
        <f t="shared" si="511"/>
        <v>0.22388363869577074</v>
      </c>
      <c r="BE2355">
        <f t="shared" si="512"/>
        <v>1.939352469821771</v>
      </c>
      <c r="BF2355">
        <f t="shared" si="513"/>
        <v>1.4581884583442892</v>
      </c>
      <c r="BG2355">
        <f t="shared" si="517"/>
        <v>7.9860170871865446</v>
      </c>
      <c r="BH2355">
        <f t="shared" si="517"/>
        <v>7.9860170871622742</v>
      </c>
      <c r="BI2355">
        <f t="shared" si="517"/>
        <v>7.9860170879304135</v>
      </c>
      <c r="BJ2355">
        <f t="shared" si="517"/>
        <v>7.9860170636195216</v>
      </c>
      <c r="BK2355">
        <f t="shared" si="517"/>
        <v>7.986017833034281</v>
      </c>
      <c r="BL2355">
        <f t="shared" si="517"/>
        <v>7.9859934796851215</v>
      </c>
      <c r="BM2355">
        <f t="shared" si="517"/>
        <v>7.9867621524931742</v>
      </c>
      <c r="BN2355">
        <f t="shared" si="515"/>
        <v>7.748106053039221</v>
      </c>
    </row>
    <row r="2356" spans="32:66" x14ac:dyDescent="0.2">
      <c r="AF2356" s="36"/>
      <c r="AG2356" s="7"/>
      <c r="BA2356">
        <f t="shared" si="508"/>
        <v>1.8987653654222433E-2</v>
      </c>
      <c r="BB2356">
        <f t="shared" si="509"/>
        <v>0.91353546204170422</v>
      </c>
      <c r="BC2356">
        <f t="shared" si="510"/>
        <v>0.90245097412386832</v>
      </c>
      <c r="BD2356">
        <f t="shared" si="511"/>
        <v>0.22388363869577074</v>
      </c>
      <c r="BE2356">
        <f t="shared" si="512"/>
        <v>1.939352469821771</v>
      </c>
      <c r="BF2356">
        <f t="shared" si="513"/>
        <v>1.4581884583442892</v>
      </c>
      <c r="BG2356">
        <f t="shared" si="517"/>
        <v>7.9860170871865446</v>
      </c>
      <c r="BH2356">
        <f t="shared" si="517"/>
        <v>7.9860170871622742</v>
      </c>
      <c r="BI2356">
        <f t="shared" si="517"/>
        <v>7.9860170879304135</v>
      </c>
      <c r="BJ2356">
        <f t="shared" si="517"/>
        <v>7.9860170636195216</v>
      </c>
      <c r="BK2356">
        <f t="shared" si="517"/>
        <v>7.986017833034281</v>
      </c>
      <c r="BL2356">
        <f t="shared" si="517"/>
        <v>7.9859934796851215</v>
      </c>
      <c r="BM2356">
        <f t="shared" si="517"/>
        <v>7.9867621524931742</v>
      </c>
      <c r="BN2356">
        <f t="shared" si="515"/>
        <v>7.748106053039221</v>
      </c>
    </row>
    <row r="2357" spans="32:66" x14ac:dyDescent="0.2">
      <c r="AF2357" s="36"/>
      <c r="AG2357" s="7"/>
      <c r="BA2357">
        <f t="shared" si="508"/>
        <v>1.8987653654222433E-2</v>
      </c>
      <c r="BB2357">
        <f t="shared" si="509"/>
        <v>0.91353546204170422</v>
      </c>
      <c r="BC2357">
        <f t="shared" si="510"/>
        <v>0.90245097412386832</v>
      </c>
      <c r="BD2357">
        <f t="shared" si="511"/>
        <v>0.22388363869577074</v>
      </c>
      <c r="BE2357">
        <f t="shared" si="512"/>
        <v>1.939352469821771</v>
      </c>
      <c r="BF2357">
        <f t="shared" si="513"/>
        <v>1.4581884583442892</v>
      </c>
      <c r="BG2357">
        <f t="shared" si="517"/>
        <v>7.9860170871865446</v>
      </c>
      <c r="BH2357">
        <f t="shared" si="517"/>
        <v>7.9860170871622742</v>
      </c>
      <c r="BI2357">
        <f t="shared" si="517"/>
        <v>7.9860170879304135</v>
      </c>
      <c r="BJ2357">
        <f t="shared" si="517"/>
        <v>7.9860170636195216</v>
      </c>
      <c r="BK2357">
        <f t="shared" si="517"/>
        <v>7.986017833034281</v>
      </c>
      <c r="BL2357">
        <f t="shared" si="517"/>
        <v>7.9859934796851215</v>
      </c>
      <c r="BM2357">
        <f t="shared" si="517"/>
        <v>7.9867621524931742</v>
      </c>
      <c r="BN2357">
        <f t="shared" si="515"/>
        <v>7.748106053039221</v>
      </c>
    </row>
    <row r="2358" spans="32:66" x14ac:dyDescent="0.2">
      <c r="AF2358" s="36"/>
      <c r="AG2358" s="7"/>
      <c r="BA2358">
        <f t="shared" si="508"/>
        <v>1.8987653654222433E-2</v>
      </c>
      <c r="BB2358">
        <f t="shared" si="509"/>
        <v>0.91353546204170422</v>
      </c>
      <c r="BC2358">
        <f t="shared" si="510"/>
        <v>0.90245097412386832</v>
      </c>
      <c r="BD2358">
        <f t="shared" si="511"/>
        <v>0.22388363869577074</v>
      </c>
      <c r="BE2358">
        <f t="shared" si="512"/>
        <v>1.939352469821771</v>
      </c>
      <c r="BF2358">
        <f t="shared" si="513"/>
        <v>1.4581884583442892</v>
      </c>
      <c r="BG2358">
        <f t="shared" si="517"/>
        <v>7.9860170871865446</v>
      </c>
      <c r="BH2358">
        <f t="shared" si="517"/>
        <v>7.9860170871622742</v>
      </c>
      <c r="BI2358">
        <f t="shared" si="517"/>
        <v>7.9860170879304135</v>
      </c>
      <c r="BJ2358">
        <f t="shared" si="517"/>
        <v>7.9860170636195216</v>
      </c>
      <c r="BK2358">
        <f t="shared" si="517"/>
        <v>7.986017833034281</v>
      </c>
      <c r="BL2358">
        <f t="shared" si="517"/>
        <v>7.9859934796851215</v>
      </c>
      <c r="BM2358">
        <f t="shared" si="517"/>
        <v>7.9867621524931742</v>
      </c>
      <c r="BN2358">
        <f t="shared" si="515"/>
        <v>7.748106053039221</v>
      </c>
    </row>
    <row r="2359" spans="32:66" x14ac:dyDescent="0.2">
      <c r="AF2359" s="36"/>
      <c r="AG2359" s="7"/>
      <c r="BA2359">
        <f t="shared" si="508"/>
        <v>1.8987653654222433E-2</v>
      </c>
      <c r="BB2359">
        <f t="shared" si="509"/>
        <v>0.91353546204170422</v>
      </c>
      <c r="BC2359">
        <f t="shared" si="510"/>
        <v>0.90245097412386832</v>
      </c>
      <c r="BD2359">
        <f t="shared" si="511"/>
        <v>0.22388363869577074</v>
      </c>
      <c r="BE2359">
        <f t="shared" si="512"/>
        <v>1.939352469821771</v>
      </c>
      <c r="BF2359">
        <f t="shared" si="513"/>
        <v>1.4581884583442892</v>
      </c>
      <c r="BG2359">
        <f t="shared" si="517"/>
        <v>7.9860170871865446</v>
      </c>
      <c r="BH2359">
        <f t="shared" si="517"/>
        <v>7.9860170871622742</v>
      </c>
      <c r="BI2359">
        <f t="shared" si="517"/>
        <v>7.9860170879304135</v>
      </c>
      <c r="BJ2359">
        <f t="shared" si="517"/>
        <v>7.9860170636195216</v>
      </c>
      <c r="BK2359">
        <f t="shared" si="517"/>
        <v>7.986017833034281</v>
      </c>
      <c r="BL2359">
        <f t="shared" si="517"/>
        <v>7.9859934796851215</v>
      </c>
      <c r="BM2359">
        <f t="shared" si="517"/>
        <v>7.9867621524931742</v>
      </c>
      <c r="BN2359">
        <f t="shared" si="515"/>
        <v>7.748106053039221</v>
      </c>
    </row>
    <row r="2360" spans="32:66" x14ac:dyDescent="0.2">
      <c r="AF2360" s="36"/>
      <c r="AG2360" s="7"/>
      <c r="BA2360">
        <f t="shared" si="508"/>
        <v>1.8987653654222433E-2</v>
      </c>
      <c r="BB2360">
        <f t="shared" si="509"/>
        <v>0.91353546204170422</v>
      </c>
      <c r="BC2360">
        <f t="shared" si="510"/>
        <v>0.90245097412386832</v>
      </c>
      <c r="BD2360">
        <f t="shared" si="511"/>
        <v>0.22388363869577074</v>
      </c>
      <c r="BE2360">
        <f t="shared" si="512"/>
        <v>1.939352469821771</v>
      </c>
      <c r="BF2360">
        <f t="shared" si="513"/>
        <v>1.4581884583442892</v>
      </c>
      <c r="BG2360">
        <f t="shared" si="517"/>
        <v>7.9860170871865446</v>
      </c>
      <c r="BH2360">
        <f t="shared" si="517"/>
        <v>7.9860170871622742</v>
      </c>
      <c r="BI2360">
        <f t="shared" si="517"/>
        <v>7.9860170879304135</v>
      </c>
      <c r="BJ2360">
        <f t="shared" si="517"/>
        <v>7.9860170636195216</v>
      </c>
      <c r="BK2360">
        <f t="shared" si="517"/>
        <v>7.986017833034281</v>
      </c>
      <c r="BL2360">
        <f t="shared" si="517"/>
        <v>7.9859934796851215</v>
      </c>
      <c r="BM2360">
        <f t="shared" si="517"/>
        <v>7.9867621524931742</v>
      </c>
      <c r="BN2360">
        <f t="shared" si="515"/>
        <v>7.748106053039221</v>
      </c>
    </row>
    <row r="2361" spans="32:66" x14ac:dyDescent="0.2">
      <c r="AF2361" s="36"/>
      <c r="AG2361" s="7"/>
      <c r="BA2361">
        <f t="shared" si="508"/>
        <v>1.8987653654222433E-2</v>
      </c>
      <c r="BB2361">
        <f t="shared" si="509"/>
        <v>0.91353546204170422</v>
      </c>
      <c r="BC2361">
        <f t="shared" si="510"/>
        <v>0.90245097412386832</v>
      </c>
      <c r="BD2361">
        <f t="shared" si="511"/>
        <v>0.22388363869577074</v>
      </c>
      <c r="BE2361">
        <f t="shared" si="512"/>
        <v>1.939352469821771</v>
      </c>
      <c r="BF2361">
        <f t="shared" si="513"/>
        <v>1.4581884583442892</v>
      </c>
      <c r="BG2361">
        <f t="shared" si="517"/>
        <v>7.9860170871865446</v>
      </c>
      <c r="BH2361">
        <f t="shared" si="517"/>
        <v>7.9860170871622742</v>
      </c>
      <c r="BI2361">
        <f t="shared" si="517"/>
        <v>7.9860170879304135</v>
      </c>
      <c r="BJ2361">
        <f t="shared" si="517"/>
        <v>7.9860170636195216</v>
      </c>
      <c r="BK2361">
        <f t="shared" si="517"/>
        <v>7.986017833034281</v>
      </c>
      <c r="BL2361">
        <f t="shared" si="517"/>
        <v>7.9859934796851215</v>
      </c>
      <c r="BM2361">
        <f t="shared" si="517"/>
        <v>7.9867621524931742</v>
      </c>
      <c r="BN2361">
        <f t="shared" si="515"/>
        <v>7.748106053039221</v>
      </c>
    </row>
    <row r="2362" spans="32:66" x14ac:dyDescent="0.2">
      <c r="AF2362" s="36"/>
      <c r="AG2362" s="7"/>
      <c r="BA2362">
        <f t="shared" si="508"/>
        <v>1.8987653654222433E-2</v>
      </c>
      <c r="BB2362">
        <f t="shared" si="509"/>
        <v>0.91353546204170422</v>
      </c>
      <c r="BC2362">
        <f t="shared" si="510"/>
        <v>0.90245097412386832</v>
      </c>
      <c r="BD2362">
        <f t="shared" si="511"/>
        <v>0.22388363869577074</v>
      </c>
      <c r="BE2362">
        <f t="shared" si="512"/>
        <v>1.939352469821771</v>
      </c>
      <c r="BF2362">
        <f t="shared" si="513"/>
        <v>1.4581884583442892</v>
      </c>
      <c r="BG2362">
        <f t="shared" si="517"/>
        <v>7.9860170871865446</v>
      </c>
      <c r="BH2362">
        <f t="shared" si="517"/>
        <v>7.9860170871622742</v>
      </c>
      <c r="BI2362">
        <f t="shared" si="517"/>
        <v>7.9860170879304135</v>
      </c>
      <c r="BJ2362">
        <f t="shared" si="517"/>
        <v>7.9860170636195216</v>
      </c>
      <c r="BK2362">
        <f t="shared" si="517"/>
        <v>7.986017833034281</v>
      </c>
      <c r="BL2362">
        <f t="shared" si="517"/>
        <v>7.9859934796851215</v>
      </c>
      <c r="BM2362">
        <f t="shared" si="517"/>
        <v>7.9867621524931742</v>
      </c>
      <c r="BN2362">
        <f t="shared" si="515"/>
        <v>7.748106053039221</v>
      </c>
    </row>
    <row r="2363" spans="32:66" x14ac:dyDescent="0.2">
      <c r="AF2363" s="36"/>
      <c r="AG2363" s="7"/>
      <c r="BA2363">
        <f t="shared" si="508"/>
        <v>1.8987653654222433E-2</v>
      </c>
      <c r="BB2363">
        <f t="shared" si="509"/>
        <v>0.91353546204170422</v>
      </c>
      <c r="BC2363">
        <f t="shared" si="510"/>
        <v>0.90245097412386832</v>
      </c>
      <c r="BD2363">
        <f t="shared" si="511"/>
        <v>0.22388363869577074</v>
      </c>
      <c r="BE2363">
        <f t="shared" si="512"/>
        <v>1.939352469821771</v>
      </c>
      <c r="BF2363">
        <f t="shared" si="513"/>
        <v>1.4581884583442892</v>
      </c>
      <c r="BG2363">
        <f t="shared" ref="BG2363:BM2378" si="518">$BN2363+$BB$7*SIN(BH2363)</f>
        <v>7.9860170871865446</v>
      </c>
      <c r="BH2363">
        <f t="shared" si="518"/>
        <v>7.9860170871622742</v>
      </c>
      <c r="BI2363">
        <f t="shared" si="518"/>
        <v>7.9860170879304135</v>
      </c>
      <c r="BJ2363">
        <f t="shared" si="518"/>
        <v>7.9860170636195216</v>
      </c>
      <c r="BK2363">
        <f t="shared" si="518"/>
        <v>7.986017833034281</v>
      </c>
      <c r="BL2363">
        <f t="shared" si="518"/>
        <v>7.9859934796851215</v>
      </c>
      <c r="BM2363">
        <f t="shared" si="518"/>
        <v>7.9867621524931742</v>
      </c>
      <c r="BN2363">
        <f t="shared" si="515"/>
        <v>7.748106053039221</v>
      </c>
    </row>
    <row r="2364" spans="32:66" x14ac:dyDescent="0.2">
      <c r="AF2364" s="36"/>
      <c r="AG2364" s="7"/>
      <c r="BA2364">
        <f t="shared" si="508"/>
        <v>1.8987653654222433E-2</v>
      </c>
      <c r="BB2364">
        <f t="shared" si="509"/>
        <v>0.91353546204170422</v>
      </c>
      <c r="BC2364">
        <f t="shared" si="510"/>
        <v>0.90245097412386832</v>
      </c>
      <c r="BD2364">
        <f t="shared" si="511"/>
        <v>0.22388363869577074</v>
      </c>
      <c r="BE2364">
        <f t="shared" si="512"/>
        <v>1.939352469821771</v>
      </c>
      <c r="BF2364">
        <f t="shared" si="513"/>
        <v>1.4581884583442892</v>
      </c>
      <c r="BG2364">
        <f t="shared" si="518"/>
        <v>7.9860170871865446</v>
      </c>
      <c r="BH2364">
        <f t="shared" si="518"/>
        <v>7.9860170871622742</v>
      </c>
      <c r="BI2364">
        <f t="shared" si="518"/>
        <v>7.9860170879304135</v>
      </c>
      <c r="BJ2364">
        <f t="shared" si="518"/>
        <v>7.9860170636195216</v>
      </c>
      <c r="BK2364">
        <f t="shared" si="518"/>
        <v>7.986017833034281</v>
      </c>
      <c r="BL2364">
        <f t="shared" si="518"/>
        <v>7.9859934796851215</v>
      </c>
      <c r="BM2364">
        <f t="shared" si="518"/>
        <v>7.9867621524931742</v>
      </c>
      <c r="BN2364">
        <f t="shared" si="515"/>
        <v>7.748106053039221</v>
      </c>
    </row>
    <row r="2365" spans="32:66" x14ac:dyDescent="0.2">
      <c r="AF2365" s="36"/>
      <c r="AG2365" s="7"/>
      <c r="BA2365">
        <f t="shared" si="508"/>
        <v>1.8987653654222433E-2</v>
      </c>
      <c r="BB2365">
        <f t="shared" si="509"/>
        <v>0.91353546204170422</v>
      </c>
      <c r="BC2365">
        <f t="shared" si="510"/>
        <v>0.90245097412386832</v>
      </c>
      <c r="BD2365">
        <f t="shared" si="511"/>
        <v>0.22388363869577074</v>
      </c>
      <c r="BE2365">
        <f t="shared" si="512"/>
        <v>1.939352469821771</v>
      </c>
      <c r="BF2365">
        <f t="shared" si="513"/>
        <v>1.4581884583442892</v>
      </c>
      <c r="BG2365">
        <f t="shared" si="518"/>
        <v>7.9860170871865446</v>
      </c>
      <c r="BH2365">
        <f t="shared" si="518"/>
        <v>7.9860170871622742</v>
      </c>
      <c r="BI2365">
        <f t="shared" si="518"/>
        <v>7.9860170879304135</v>
      </c>
      <c r="BJ2365">
        <f t="shared" si="518"/>
        <v>7.9860170636195216</v>
      </c>
      <c r="BK2365">
        <f t="shared" si="518"/>
        <v>7.986017833034281</v>
      </c>
      <c r="BL2365">
        <f t="shared" si="518"/>
        <v>7.9859934796851215</v>
      </c>
      <c r="BM2365">
        <f t="shared" si="518"/>
        <v>7.9867621524931742</v>
      </c>
      <c r="BN2365">
        <f t="shared" si="515"/>
        <v>7.748106053039221</v>
      </c>
    </row>
    <row r="2366" spans="32:66" x14ac:dyDescent="0.2">
      <c r="AF2366" s="36"/>
      <c r="AG2366" s="7"/>
      <c r="BA2366">
        <f t="shared" si="508"/>
        <v>1.8987653654222433E-2</v>
      </c>
      <c r="BB2366">
        <f t="shared" si="509"/>
        <v>0.91353546204170422</v>
      </c>
      <c r="BC2366">
        <f t="shared" si="510"/>
        <v>0.90245097412386832</v>
      </c>
      <c r="BD2366">
        <f t="shared" si="511"/>
        <v>0.22388363869577074</v>
      </c>
      <c r="BE2366">
        <f t="shared" si="512"/>
        <v>1.939352469821771</v>
      </c>
      <c r="BF2366">
        <f t="shared" si="513"/>
        <v>1.4581884583442892</v>
      </c>
      <c r="BG2366">
        <f t="shared" si="518"/>
        <v>7.9860170871865446</v>
      </c>
      <c r="BH2366">
        <f t="shared" si="518"/>
        <v>7.9860170871622742</v>
      </c>
      <c r="BI2366">
        <f t="shared" si="518"/>
        <v>7.9860170879304135</v>
      </c>
      <c r="BJ2366">
        <f t="shared" si="518"/>
        <v>7.9860170636195216</v>
      </c>
      <c r="BK2366">
        <f t="shared" si="518"/>
        <v>7.986017833034281</v>
      </c>
      <c r="BL2366">
        <f t="shared" si="518"/>
        <v>7.9859934796851215</v>
      </c>
      <c r="BM2366">
        <f t="shared" si="518"/>
        <v>7.9867621524931742</v>
      </c>
      <c r="BN2366">
        <f t="shared" si="515"/>
        <v>7.748106053039221</v>
      </c>
    </row>
    <row r="2367" spans="32:66" x14ac:dyDescent="0.2">
      <c r="AF2367" s="36"/>
      <c r="AG2367" s="7"/>
      <c r="BA2367">
        <f t="shared" si="508"/>
        <v>1.8987653654222433E-2</v>
      </c>
      <c r="BB2367">
        <f t="shared" si="509"/>
        <v>0.91353546204170422</v>
      </c>
      <c r="BC2367">
        <f t="shared" si="510"/>
        <v>0.90245097412386832</v>
      </c>
      <c r="BD2367">
        <f t="shared" si="511"/>
        <v>0.22388363869577074</v>
      </c>
      <c r="BE2367">
        <f t="shared" si="512"/>
        <v>1.939352469821771</v>
      </c>
      <c r="BF2367">
        <f t="shared" si="513"/>
        <v>1.4581884583442892</v>
      </c>
      <c r="BG2367">
        <f t="shared" si="518"/>
        <v>7.9860170871865446</v>
      </c>
      <c r="BH2367">
        <f t="shared" si="518"/>
        <v>7.9860170871622742</v>
      </c>
      <c r="BI2367">
        <f t="shared" si="518"/>
        <v>7.9860170879304135</v>
      </c>
      <c r="BJ2367">
        <f t="shared" si="518"/>
        <v>7.9860170636195216</v>
      </c>
      <c r="BK2367">
        <f t="shared" si="518"/>
        <v>7.986017833034281</v>
      </c>
      <c r="BL2367">
        <f t="shared" si="518"/>
        <v>7.9859934796851215</v>
      </c>
      <c r="BM2367">
        <f t="shared" si="518"/>
        <v>7.9867621524931742</v>
      </c>
      <c r="BN2367">
        <f t="shared" si="515"/>
        <v>7.748106053039221</v>
      </c>
    </row>
    <row r="2368" spans="32:66" x14ac:dyDescent="0.2">
      <c r="AF2368" s="36"/>
      <c r="AG2368" s="7"/>
      <c r="BA2368">
        <f t="shared" si="508"/>
        <v>1.8987653654222433E-2</v>
      </c>
      <c r="BB2368">
        <f t="shared" si="509"/>
        <v>0.91353546204170422</v>
      </c>
      <c r="BC2368">
        <f t="shared" si="510"/>
        <v>0.90245097412386832</v>
      </c>
      <c r="BD2368">
        <f t="shared" si="511"/>
        <v>0.22388363869577074</v>
      </c>
      <c r="BE2368">
        <f t="shared" si="512"/>
        <v>1.939352469821771</v>
      </c>
      <c r="BF2368">
        <f t="shared" si="513"/>
        <v>1.4581884583442892</v>
      </c>
      <c r="BG2368">
        <f t="shared" si="518"/>
        <v>7.9860170871865446</v>
      </c>
      <c r="BH2368">
        <f t="shared" si="518"/>
        <v>7.9860170871622742</v>
      </c>
      <c r="BI2368">
        <f t="shared" si="518"/>
        <v>7.9860170879304135</v>
      </c>
      <c r="BJ2368">
        <f t="shared" si="518"/>
        <v>7.9860170636195216</v>
      </c>
      <c r="BK2368">
        <f t="shared" si="518"/>
        <v>7.986017833034281</v>
      </c>
      <c r="BL2368">
        <f t="shared" si="518"/>
        <v>7.9859934796851215</v>
      </c>
      <c r="BM2368">
        <f t="shared" si="518"/>
        <v>7.9867621524931742</v>
      </c>
      <c r="BN2368">
        <f t="shared" si="515"/>
        <v>7.748106053039221</v>
      </c>
    </row>
    <row r="2369" spans="32:66" x14ac:dyDescent="0.2">
      <c r="AF2369" s="36"/>
      <c r="AG2369" s="7"/>
      <c r="BA2369">
        <f t="shared" si="508"/>
        <v>1.8987653654222433E-2</v>
      </c>
      <c r="BB2369">
        <f t="shared" si="509"/>
        <v>0.91353546204170422</v>
      </c>
      <c r="BC2369">
        <f t="shared" si="510"/>
        <v>0.90245097412386832</v>
      </c>
      <c r="BD2369">
        <f t="shared" si="511"/>
        <v>0.22388363869577074</v>
      </c>
      <c r="BE2369">
        <f t="shared" si="512"/>
        <v>1.939352469821771</v>
      </c>
      <c r="BF2369">
        <f t="shared" si="513"/>
        <v>1.4581884583442892</v>
      </c>
      <c r="BG2369">
        <f t="shared" si="518"/>
        <v>7.9860170871865446</v>
      </c>
      <c r="BH2369">
        <f t="shared" si="518"/>
        <v>7.9860170871622742</v>
      </c>
      <c r="BI2369">
        <f t="shared" si="518"/>
        <v>7.9860170879304135</v>
      </c>
      <c r="BJ2369">
        <f t="shared" si="518"/>
        <v>7.9860170636195216</v>
      </c>
      <c r="BK2369">
        <f t="shared" si="518"/>
        <v>7.986017833034281</v>
      </c>
      <c r="BL2369">
        <f t="shared" si="518"/>
        <v>7.9859934796851215</v>
      </c>
      <c r="BM2369">
        <f t="shared" si="518"/>
        <v>7.9867621524931742</v>
      </c>
      <c r="BN2369">
        <f t="shared" si="515"/>
        <v>7.748106053039221</v>
      </c>
    </row>
    <row r="2370" spans="32:66" x14ac:dyDescent="0.2">
      <c r="AF2370" s="36"/>
      <c r="AG2370" s="7"/>
      <c r="BA2370">
        <f t="shared" si="508"/>
        <v>1.8987653654222433E-2</v>
      </c>
      <c r="BB2370">
        <f t="shared" si="509"/>
        <v>0.91353546204170422</v>
      </c>
      <c r="BC2370">
        <f t="shared" si="510"/>
        <v>0.90245097412386832</v>
      </c>
      <c r="BD2370">
        <f t="shared" si="511"/>
        <v>0.22388363869577074</v>
      </c>
      <c r="BE2370">
        <f t="shared" si="512"/>
        <v>1.939352469821771</v>
      </c>
      <c r="BF2370">
        <f t="shared" si="513"/>
        <v>1.4581884583442892</v>
      </c>
      <c r="BG2370">
        <f t="shared" si="518"/>
        <v>7.9860170871865446</v>
      </c>
      <c r="BH2370">
        <f t="shared" si="518"/>
        <v>7.9860170871622742</v>
      </c>
      <c r="BI2370">
        <f t="shared" si="518"/>
        <v>7.9860170879304135</v>
      </c>
      <c r="BJ2370">
        <f t="shared" si="518"/>
        <v>7.9860170636195216</v>
      </c>
      <c r="BK2370">
        <f t="shared" si="518"/>
        <v>7.986017833034281</v>
      </c>
      <c r="BL2370">
        <f t="shared" si="518"/>
        <v>7.9859934796851215</v>
      </c>
      <c r="BM2370">
        <f t="shared" si="518"/>
        <v>7.9867621524931742</v>
      </c>
      <c r="BN2370">
        <f t="shared" si="515"/>
        <v>7.748106053039221</v>
      </c>
    </row>
    <row r="2371" spans="32:66" x14ac:dyDescent="0.2">
      <c r="AF2371" s="36"/>
      <c r="AG2371" s="7"/>
      <c r="BA2371">
        <f t="shared" si="508"/>
        <v>1.8987653654222433E-2</v>
      </c>
      <c r="BB2371">
        <f t="shared" si="509"/>
        <v>0.91353546204170422</v>
      </c>
      <c r="BC2371">
        <f t="shared" si="510"/>
        <v>0.90245097412386832</v>
      </c>
      <c r="BD2371">
        <f t="shared" si="511"/>
        <v>0.22388363869577074</v>
      </c>
      <c r="BE2371">
        <f t="shared" si="512"/>
        <v>1.939352469821771</v>
      </c>
      <c r="BF2371">
        <f t="shared" si="513"/>
        <v>1.4581884583442892</v>
      </c>
      <c r="BG2371">
        <f t="shared" si="518"/>
        <v>7.9860170871865446</v>
      </c>
      <c r="BH2371">
        <f t="shared" si="518"/>
        <v>7.9860170871622742</v>
      </c>
      <c r="BI2371">
        <f t="shared" si="518"/>
        <v>7.9860170879304135</v>
      </c>
      <c r="BJ2371">
        <f t="shared" si="518"/>
        <v>7.9860170636195216</v>
      </c>
      <c r="BK2371">
        <f t="shared" si="518"/>
        <v>7.986017833034281</v>
      </c>
      <c r="BL2371">
        <f t="shared" si="518"/>
        <v>7.9859934796851215</v>
      </c>
      <c r="BM2371">
        <f t="shared" si="518"/>
        <v>7.9867621524931742</v>
      </c>
      <c r="BN2371">
        <f t="shared" si="515"/>
        <v>7.748106053039221</v>
      </c>
    </row>
    <row r="2372" spans="32:66" x14ac:dyDescent="0.2">
      <c r="AF2372" s="36"/>
      <c r="AG2372" s="7"/>
      <c r="BA2372">
        <f t="shared" si="508"/>
        <v>1.8987653654222433E-2</v>
      </c>
      <c r="BB2372">
        <f t="shared" si="509"/>
        <v>0.91353546204170422</v>
      </c>
      <c r="BC2372">
        <f t="shared" si="510"/>
        <v>0.90245097412386832</v>
      </c>
      <c r="BD2372">
        <f t="shared" si="511"/>
        <v>0.22388363869577074</v>
      </c>
      <c r="BE2372">
        <f t="shared" si="512"/>
        <v>1.939352469821771</v>
      </c>
      <c r="BF2372">
        <f t="shared" si="513"/>
        <v>1.4581884583442892</v>
      </c>
      <c r="BG2372">
        <f t="shared" si="518"/>
        <v>7.9860170871865446</v>
      </c>
      <c r="BH2372">
        <f t="shared" si="518"/>
        <v>7.9860170871622742</v>
      </c>
      <c r="BI2372">
        <f t="shared" si="518"/>
        <v>7.9860170879304135</v>
      </c>
      <c r="BJ2372">
        <f t="shared" si="518"/>
        <v>7.9860170636195216</v>
      </c>
      <c r="BK2372">
        <f t="shared" si="518"/>
        <v>7.986017833034281</v>
      </c>
      <c r="BL2372">
        <f t="shared" si="518"/>
        <v>7.9859934796851215</v>
      </c>
      <c r="BM2372">
        <f t="shared" si="518"/>
        <v>7.9867621524931742</v>
      </c>
      <c r="BN2372">
        <f t="shared" si="515"/>
        <v>7.748106053039221</v>
      </c>
    </row>
    <row r="2373" spans="32:66" x14ac:dyDescent="0.2">
      <c r="AF2373" s="36"/>
      <c r="AG2373" s="7"/>
      <c r="BA2373">
        <f t="shared" si="508"/>
        <v>1.8987653654222433E-2</v>
      </c>
      <c r="BB2373">
        <f t="shared" si="509"/>
        <v>0.91353546204170422</v>
      </c>
      <c r="BC2373">
        <f t="shared" si="510"/>
        <v>0.90245097412386832</v>
      </c>
      <c r="BD2373">
        <f t="shared" si="511"/>
        <v>0.22388363869577074</v>
      </c>
      <c r="BE2373">
        <f t="shared" si="512"/>
        <v>1.939352469821771</v>
      </c>
      <c r="BF2373">
        <f t="shared" si="513"/>
        <v>1.4581884583442892</v>
      </c>
      <c r="BG2373">
        <f t="shared" si="518"/>
        <v>7.9860170871865446</v>
      </c>
      <c r="BH2373">
        <f t="shared" si="518"/>
        <v>7.9860170871622742</v>
      </c>
      <c r="BI2373">
        <f t="shared" si="518"/>
        <v>7.9860170879304135</v>
      </c>
      <c r="BJ2373">
        <f t="shared" si="518"/>
        <v>7.9860170636195216</v>
      </c>
      <c r="BK2373">
        <f t="shared" si="518"/>
        <v>7.986017833034281</v>
      </c>
      <c r="BL2373">
        <f t="shared" si="518"/>
        <v>7.9859934796851215</v>
      </c>
      <c r="BM2373">
        <f t="shared" si="518"/>
        <v>7.9867621524931742</v>
      </c>
      <c r="BN2373">
        <f t="shared" si="515"/>
        <v>7.748106053039221</v>
      </c>
    </row>
    <row r="2374" spans="32:66" x14ac:dyDescent="0.2">
      <c r="AF2374" s="36"/>
      <c r="AG2374" s="7"/>
      <c r="BA2374">
        <f t="shared" si="508"/>
        <v>1.8987653654222433E-2</v>
      </c>
      <c r="BB2374">
        <f t="shared" si="509"/>
        <v>0.91353546204170422</v>
      </c>
      <c r="BC2374">
        <f t="shared" si="510"/>
        <v>0.90245097412386832</v>
      </c>
      <c r="BD2374">
        <f t="shared" si="511"/>
        <v>0.22388363869577074</v>
      </c>
      <c r="BE2374">
        <f t="shared" si="512"/>
        <v>1.939352469821771</v>
      </c>
      <c r="BF2374">
        <f t="shared" si="513"/>
        <v>1.4581884583442892</v>
      </c>
      <c r="BG2374">
        <f t="shared" si="518"/>
        <v>7.9860170871865446</v>
      </c>
      <c r="BH2374">
        <f t="shared" si="518"/>
        <v>7.9860170871622742</v>
      </c>
      <c r="BI2374">
        <f t="shared" si="518"/>
        <v>7.9860170879304135</v>
      </c>
      <c r="BJ2374">
        <f t="shared" si="518"/>
        <v>7.9860170636195216</v>
      </c>
      <c r="BK2374">
        <f t="shared" si="518"/>
        <v>7.986017833034281</v>
      </c>
      <c r="BL2374">
        <f t="shared" si="518"/>
        <v>7.9859934796851215</v>
      </c>
      <c r="BM2374">
        <f t="shared" si="518"/>
        <v>7.9867621524931742</v>
      </c>
      <c r="BN2374">
        <f t="shared" si="515"/>
        <v>7.748106053039221</v>
      </c>
    </row>
    <row r="2375" spans="32:66" x14ac:dyDescent="0.2">
      <c r="AF2375" s="36"/>
      <c r="AG2375" s="7"/>
      <c r="BA2375">
        <f t="shared" si="508"/>
        <v>1.8987653654222433E-2</v>
      </c>
      <c r="BB2375">
        <f t="shared" si="509"/>
        <v>0.91353546204170422</v>
      </c>
      <c r="BC2375">
        <f t="shared" si="510"/>
        <v>0.90245097412386832</v>
      </c>
      <c r="BD2375">
        <f t="shared" si="511"/>
        <v>0.22388363869577074</v>
      </c>
      <c r="BE2375">
        <f t="shared" si="512"/>
        <v>1.939352469821771</v>
      </c>
      <c r="BF2375">
        <f t="shared" si="513"/>
        <v>1.4581884583442892</v>
      </c>
      <c r="BG2375">
        <f t="shared" si="518"/>
        <v>7.9860170871865446</v>
      </c>
      <c r="BH2375">
        <f t="shared" si="518"/>
        <v>7.9860170871622742</v>
      </c>
      <c r="BI2375">
        <f t="shared" si="518"/>
        <v>7.9860170879304135</v>
      </c>
      <c r="BJ2375">
        <f t="shared" si="518"/>
        <v>7.9860170636195216</v>
      </c>
      <c r="BK2375">
        <f t="shared" si="518"/>
        <v>7.986017833034281</v>
      </c>
      <c r="BL2375">
        <f t="shared" si="518"/>
        <v>7.9859934796851215</v>
      </c>
      <c r="BM2375">
        <f t="shared" si="518"/>
        <v>7.9867621524931742</v>
      </c>
      <c r="BN2375">
        <f t="shared" si="515"/>
        <v>7.748106053039221</v>
      </c>
    </row>
    <row r="2376" spans="32:66" x14ac:dyDescent="0.2">
      <c r="AF2376" s="36"/>
      <c r="AG2376" s="7"/>
      <c r="BA2376">
        <f t="shared" si="508"/>
        <v>1.8987653654222433E-2</v>
      </c>
      <c r="BB2376">
        <f t="shared" si="509"/>
        <v>0.91353546204170422</v>
      </c>
      <c r="BC2376">
        <f t="shared" si="510"/>
        <v>0.90245097412386832</v>
      </c>
      <c r="BD2376">
        <f t="shared" si="511"/>
        <v>0.22388363869577074</v>
      </c>
      <c r="BE2376">
        <f t="shared" si="512"/>
        <v>1.939352469821771</v>
      </c>
      <c r="BF2376">
        <f t="shared" si="513"/>
        <v>1.4581884583442892</v>
      </c>
      <c r="BG2376">
        <f t="shared" si="518"/>
        <v>7.9860170871865446</v>
      </c>
      <c r="BH2376">
        <f t="shared" si="518"/>
        <v>7.9860170871622742</v>
      </c>
      <c r="BI2376">
        <f t="shared" si="518"/>
        <v>7.9860170879304135</v>
      </c>
      <c r="BJ2376">
        <f t="shared" si="518"/>
        <v>7.9860170636195216</v>
      </c>
      <c r="BK2376">
        <f t="shared" si="518"/>
        <v>7.986017833034281</v>
      </c>
      <c r="BL2376">
        <f t="shared" si="518"/>
        <v>7.9859934796851215</v>
      </c>
      <c r="BM2376">
        <f t="shared" si="518"/>
        <v>7.9867621524931742</v>
      </c>
      <c r="BN2376">
        <f t="shared" si="515"/>
        <v>7.748106053039221</v>
      </c>
    </row>
    <row r="2377" spans="32:66" x14ac:dyDescent="0.2">
      <c r="AF2377" s="36"/>
      <c r="AG2377" s="7"/>
      <c r="BA2377">
        <f t="shared" si="508"/>
        <v>1.8987653654222433E-2</v>
      </c>
      <c r="BB2377">
        <f t="shared" si="509"/>
        <v>0.91353546204170422</v>
      </c>
      <c r="BC2377">
        <f t="shared" si="510"/>
        <v>0.90245097412386832</v>
      </c>
      <c r="BD2377">
        <f t="shared" si="511"/>
        <v>0.22388363869577074</v>
      </c>
      <c r="BE2377">
        <f t="shared" si="512"/>
        <v>1.939352469821771</v>
      </c>
      <c r="BF2377">
        <f t="shared" si="513"/>
        <v>1.4581884583442892</v>
      </c>
      <c r="BG2377">
        <f t="shared" si="518"/>
        <v>7.9860170871865446</v>
      </c>
      <c r="BH2377">
        <f t="shared" si="518"/>
        <v>7.9860170871622742</v>
      </c>
      <c r="BI2377">
        <f t="shared" si="518"/>
        <v>7.9860170879304135</v>
      </c>
      <c r="BJ2377">
        <f t="shared" si="518"/>
        <v>7.9860170636195216</v>
      </c>
      <c r="BK2377">
        <f t="shared" si="518"/>
        <v>7.986017833034281</v>
      </c>
      <c r="BL2377">
        <f t="shared" si="518"/>
        <v>7.9859934796851215</v>
      </c>
      <c r="BM2377">
        <f t="shared" si="518"/>
        <v>7.9867621524931742</v>
      </c>
      <c r="BN2377">
        <f t="shared" si="515"/>
        <v>7.748106053039221</v>
      </c>
    </row>
    <row r="2378" spans="32:66" x14ac:dyDescent="0.2">
      <c r="AF2378" s="36"/>
      <c r="AG2378" s="7"/>
      <c r="BA2378">
        <f t="shared" si="508"/>
        <v>1.8987653654222433E-2</v>
      </c>
      <c r="BB2378">
        <f t="shared" si="509"/>
        <v>0.91353546204170422</v>
      </c>
      <c r="BC2378">
        <f t="shared" si="510"/>
        <v>0.90245097412386832</v>
      </c>
      <c r="BD2378">
        <f t="shared" si="511"/>
        <v>0.22388363869577074</v>
      </c>
      <c r="BE2378">
        <f t="shared" si="512"/>
        <v>1.939352469821771</v>
      </c>
      <c r="BF2378">
        <f t="shared" si="513"/>
        <v>1.4581884583442892</v>
      </c>
      <c r="BG2378">
        <f t="shared" si="518"/>
        <v>7.9860170871865446</v>
      </c>
      <c r="BH2378">
        <f t="shared" si="518"/>
        <v>7.9860170871622742</v>
      </c>
      <c r="BI2378">
        <f t="shared" si="518"/>
        <v>7.9860170879304135</v>
      </c>
      <c r="BJ2378">
        <f t="shared" si="518"/>
        <v>7.9860170636195216</v>
      </c>
      <c r="BK2378">
        <f t="shared" si="518"/>
        <v>7.986017833034281</v>
      </c>
      <c r="BL2378">
        <f t="shared" si="518"/>
        <v>7.9859934796851215</v>
      </c>
      <c r="BM2378">
        <f t="shared" si="518"/>
        <v>7.9867621524931742</v>
      </c>
      <c r="BN2378">
        <f t="shared" si="515"/>
        <v>7.748106053039221</v>
      </c>
    </row>
    <row r="2379" spans="32:66" x14ac:dyDescent="0.2">
      <c r="AF2379" s="36"/>
      <c r="AG2379" s="7"/>
      <c r="BA2379">
        <f t="shared" ref="BA2379:BA2442" si="519">$BB$6*($BB$11/BB2379*BC2379+$BB$12)</f>
        <v>1.8987653654222433E-2</v>
      </c>
      <c r="BB2379">
        <f t="shared" ref="BB2379:BB2442" si="520">1+$BB$7*COS(BE2379)</f>
        <v>0.91353546204170422</v>
      </c>
      <c r="BC2379">
        <f t="shared" ref="BC2379:BC2442" si="521">SIN(BE2379+RADIANS($BB$9))</f>
        <v>0.90245097412386832</v>
      </c>
      <c r="BD2379">
        <f t="shared" ref="BD2379:BD2442" si="522">$BB$7*SIN(BE2379)</f>
        <v>0.22388363869577074</v>
      </c>
      <c r="BE2379">
        <f t="shared" ref="BE2379:BE2442" si="523">2*ATAN(BF2379)</f>
        <v>1.939352469821771</v>
      </c>
      <c r="BF2379">
        <f t="shared" ref="BF2379:BF2442" si="524">TAN(BG2379/2)*SQRT((1+$BB$7)/(1-$BB$7))</f>
        <v>1.4581884583442892</v>
      </c>
      <c r="BG2379">
        <f t="shared" ref="BG2379:BM2394" si="525">$BN2379+$BB$7*SIN(BH2379)</f>
        <v>7.9860170871865446</v>
      </c>
      <c r="BH2379">
        <f t="shared" si="525"/>
        <v>7.9860170871622742</v>
      </c>
      <c r="BI2379">
        <f t="shared" si="525"/>
        <v>7.9860170879304135</v>
      </c>
      <c r="BJ2379">
        <f t="shared" si="525"/>
        <v>7.9860170636195216</v>
      </c>
      <c r="BK2379">
        <f t="shared" si="525"/>
        <v>7.986017833034281</v>
      </c>
      <c r="BL2379">
        <f t="shared" si="525"/>
        <v>7.9859934796851215</v>
      </c>
      <c r="BM2379">
        <f t="shared" si="525"/>
        <v>7.9867621524931742</v>
      </c>
      <c r="BN2379">
        <f t="shared" ref="BN2379:BN2442" si="526">RADIANS($BB$9)+$BB$18*(F2379-BB$15)</f>
        <v>7.748106053039221</v>
      </c>
    </row>
    <row r="2380" spans="32:66" x14ac:dyDescent="0.2">
      <c r="AF2380" s="36"/>
      <c r="AG2380" s="7"/>
      <c r="BA2380">
        <f t="shared" si="519"/>
        <v>1.8987653654222433E-2</v>
      </c>
      <c r="BB2380">
        <f t="shared" si="520"/>
        <v>0.91353546204170422</v>
      </c>
      <c r="BC2380">
        <f t="shared" si="521"/>
        <v>0.90245097412386832</v>
      </c>
      <c r="BD2380">
        <f t="shared" si="522"/>
        <v>0.22388363869577074</v>
      </c>
      <c r="BE2380">
        <f t="shared" si="523"/>
        <v>1.939352469821771</v>
      </c>
      <c r="BF2380">
        <f t="shared" si="524"/>
        <v>1.4581884583442892</v>
      </c>
      <c r="BG2380">
        <f t="shared" si="525"/>
        <v>7.9860170871865446</v>
      </c>
      <c r="BH2380">
        <f t="shared" si="525"/>
        <v>7.9860170871622742</v>
      </c>
      <c r="BI2380">
        <f t="shared" si="525"/>
        <v>7.9860170879304135</v>
      </c>
      <c r="BJ2380">
        <f t="shared" si="525"/>
        <v>7.9860170636195216</v>
      </c>
      <c r="BK2380">
        <f t="shared" si="525"/>
        <v>7.986017833034281</v>
      </c>
      <c r="BL2380">
        <f t="shared" si="525"/>
        <v>7.9859934796851215</v>
      </c>
      <c r="BM2380">
        <f t="shared" si="525"/>
        <v>7.9867621524931742</v>
      </c>
      <c r="BN2380">
        <f t="shared" si="526"/>
        <v>7.748106053039221</v>
      </c>
    </row>
    <row r="2381" spans="32:66" x14ac:dyDescent="0.2">
      <c r="AF2381" s="36"/>
      <c r="AG2381" s="7"/>
      <c r="BA2381">
        <f t="shared" si="519"/>
        <v>1.8987653654222433E-2</v>
      </c>
      <c r="BB2381">
        <f t="shared" si="520"/>
        <v>0.91353546204170422</v>
      </c>
      <c r="BC2381">
        <f t="shared" si="521"/>
        <v>0.90245097412386832</v>
      </c>
      <c r="BD2381">
        <f t="shared" si="522"/>
        <v>0.22388363869577074</v>
      </c>
      <c r="BE2381">
        <f t="shared" si="523"/>
        <v>1.939352469821771</v>
      </c>
      <c r="BF2381">
        <f t="shared" si="524"/>
        <v>1.4581884583442892</v>
      </c>
      <c r="BG2381">
        <f t="shared" si="525"/>
        <v>7.9860170871865446</v>
      </c>
      <c r="BH2381">
        <f t="shared" si="525"/>
        <v>7.9860170871622742</v>
      </c>
      <c r="BI2381">
        <f t="shared" si="525"/>
        <v>7.9860170879304135</v>
      </c>
      <c r="BJ2381">
        <f t="shared" si="525"/>
        <v>7.9860170636195216</v>
      </c>
      <c r="BK2381">
        <f t="shared" si="525"/>
        <v>7.986017833034281</v>
      </c>
      <c r="BL2381">
        <f t="shared" si="525"/>
        <v>7.9859934796851215</v>
      </c>
      <c r="BM2381">
        <f t="shared" si="525"/>
        <v>7.9867621524931742</v>
      </c>
      <c r="BN2381">
        <f t="shared" si="526"/>
        <v>7.748106053039221</v>
      </c>
    </row>
    <row r="2382" spans="32:66" x14ac:dyDescent="0.2">
      <c r="AF2382" s="36"/>
      <c r="AG2382" s="7"/>
      <c r="BA2382">
        <f t="shared" si="519"/>
        <v>1.8987653654222433E-2</v>
      </c>
      <c r="BB2382">
        <f t="shared" si="520"/>
        <v>0.91353546204170422</v>
      </c>
      <c r="BC2382">
        <f t="shared" si="521"/>
        <v>0.90245097412386832</v>
      </c>
      <c r="BD2382">
        <f t="shared" si="522"/>
        <v>0.22388363869577074</v>
      </c>
      <c r="BE2382">
        <f t="shared" si="523"/>
        <v>1.939352469821771</v>
      </c>
      <c r="BF2382">
        <f t="shared" si="524"/>
        <v>1.4581884583442892</v>
      </c>
      <c r="BG2382">
        <f t="shared" si="525"/>
        <v>7.9860170871865446</v>
      </c>
      <c r="BH2382">
        <f t="shared" si="525"/>
        <v>7.9860170871622742</v>
      </c>
      <c r="BI2382">
        <f t="shared" si="525"/>
        <v>7.9860170879304135</v>
      </c>
      <c r="BJ2382">
        <f t="shared" si="525"/>
        <v>7.9860170636195216</v>
      </c>
      <c r="BK2382">
        <f t="shared" si="525"/>
        <v>7.986017833034281</v>
      </c>
      <c r="BL2382">
        <f t="shared" si="525"/>
        <v>7.9859934796851215</v>
      </c>
      <c r="BM2382">
        <f t="shared" si="525"/>
        <v>7.9867621524931742</v>
      </c>
      <c r="BN2382">
        <f t="shared" si="526"/>
        <v>7.748106053039221</v>
      </c>
    </row>
    <row r="2383" spans="32:66" x14ac:dyDescent="0.2">
      <c r="AF2383" s="36"/>
      <c r="AG2383" s="7"/>
      <c r="BA2383">
        <f t="shared" si="519"/>
        <v>1.8987653654222433E-2</v>
      </c>
      <c r="BB2383">
        <f t="shared" si="520"/>
        <v>0.91353546204170422</v>
      </c>
      <c r="BC2383">
        <f t="shared" si="521"/>
        <v>0.90245097412386832</v>
      </c>
      <c r="BD2383">
        <f t="shared" si="522"/>
        <v>0.22388363869577074</v>
      </c>
      <c r="BE2383">
        <f t="shared" si="523"/>
        <v>1.939352469821771</v>
      </c>
      <c r="BF2383">
        <f t="shared" si="524"/>
        <v>1.4581884583442892</v>
      </c>
      <c r="BG2383">
        <f t="shared" si="525"/>
        <v>7.9860170871865446</v>
      </c>
      <c r="BH2383">
        <f t="shared" si="525"/>
        <v>7.9860170871622742</v>
      </c>
      <c r="BI2383">
        <f t="shared" si="525"/>
        <v>7.9860170879304135</v>
      </c>
      <c r="BJ2383">
        <f t="shared" si="525"/>
        <v>7.9860170636195216</v>
      </c>
      <c r="BK2383">
        <f t="shared" si="525"/>
        <v>7.986017833034281</v>
      </c>
      <c r="BL2383">
        <f t="shared" si="525"/>
        <v>7.9859934796851215</v>
      </c>
      <c r="BM2383">
        <f t="shared" si="525"/>
        <v>7.9867621524931742</v>
      </c>
      <c r="BN2383">
        <f t="shared" si="526"/>
        <v>7.748106053039221</v>
      </c>
    </row>
    <row r="2384" spans="32:66" x14ac:dyDescent="0.2">
      <c r="AF2384" s="36"/>
      <c r="AG2384" s="7"/>
      <c r="BA2384">
        <f t="shared" si="519"/>
        <v>1.8987653654222433E-2</v>
      </c>
      <c r="BB2384">
        <f t="shared" si="520"/>
        <v>0.91353546204170422</v>
      </c>
      <c r="BC2384">
        <f t="shared" si="521"/>
        <v>0.90245097412386832</v>
      </c>
      <c r="BD2384">
        <f t="shared" si="522"/>
        <v>0.22388363869577074</v>
      </c>
      <c r="BE2384">
        <f t="shared" si="523"/>
        <v>1.939352469821771</v>
      </c>
      <c r="BF2384">
        <f t="shared" si="524"/>
        <v>1.4581884583442892</v>
      </c>
      <c r="BG2384">
        <f t="shared" si="525"/>
        <v>7.9860170871865446</v>
      </c>
      <c r="BH2384">
        <f t="shared" si="525"/>
        <v>7.9860170871622742</v>
      </c>
      <c r="BI2384">
        <f t="shared" si="525"/>
        <v>7.9860170879304135</v>
      </c>
      <c r="BJ2384">
        <f t="shared" si="525"/>
        <v>7.9860170636195216</v>
      </c>
      <c r="BK2384">
        <f t="shared" si="525"/>
        <v>7.986017833034281</v>
      </c>
      <c r="BL2384">
        <f t="shared" si="525"/>
        <v>7.9859934796851215</v>
      </c>
      <c r="BM2384">
        <f t="shared" si="525"/>
        <v>7.9867621524931742</v>
      </c>
      <c r="BN2384">
        <f t="shared" si="526"/>
        <v>7.748106053039221</v>
      </c>
    </row>
    <row r="2385" spans="32:66" x14ac:dyDescent="0.2">
      <c r="AF2385" s="36"/>
      <c r="AG2385" s="7"/>
      <c r="BA2385">
        <f t="shared" si="519"/>
        <v>1.8987653654222433E-2</v>
      </c>
      <c r="BB2385">
        <f t="shared" si="520"/>
        <v>0.91353546204170422</v>
      </c>
      <c r="BC2385">
        <f t="shared" si="521"/>
        <v>0.90245097412386832</v>
      </c>
      <c r="BD2385">
        <f t="shared" si="522"/>
        <v>0.22388363869577074</v>
      </c>
      <c r="BE2385">
        <f t="shared" si="523"/>
        <v>1.939352469821771</v>
      </c>
      <c r="BF2385">
        <f t="shared" si="524"/>
        <v>1.4581884583442892</v>
      </c>
      <c r="BG2385">
        <f t="shared" si="525"/>
        <v>7.9860170871865446</v>
      </c>
      <c r="BH2385">
        <f t="shared" si="525"/>
        <v>7.9860170871622742</v>
      </c>
      <c r="BI2385">
        <f t="shared" si="525"/>
        <v>7.9860170879304135</v>
      </c>
      <c r="BJ2385">
        <f t="shared" si="525"/>
        <v>7.9860170636195216</v>
      </c>
      <c r="BK2385">
        <f t="shared" si="525"/>
        <v>7.986017833034281</v>
      </c>
      <c r="BL2385">
        <f t="shared" si="525"/>
        <v>7.9859934796851215</v>
      </c>
      <c r="BM2385">
        <f t="shared" si="525"/>
        <v>7.9867621524931742</v>
      </c>
      <c r="BN2385">
        <f t="shared" si="526"/>
        <v>7.748106053039221</v>
      </c>
    </row>
    <row r="2386" spans="32:66" x14ac:dyDescent="0.2">
      <c r="AF2386" s="36"/>
      <c r="AG2386" s="7"/>
      <c r="BA2386">
        <f t="shared" si="519"/>
        <v>1.8987653654222433E-2</v>
      </c>
      <c r="BB2386">
        <f t="shared" si="520"/>
        <v>0.91353546204170422</v>
      </c>
      <c r="BC2386">
        <f t="shared" si="521"/>
        <v>0.90245097412386832</v>
      </c>
      <c r="BD2386">
        <f t="shared" si="522"/>
        <v>0.22388363869577074</v>
      </c>
      <c r="BE2386">
        <f t="shared" si="523"/>
        <v>1.939352469821771</v>
      </c>
      <c r="BF2386">
        <f t="shared" si="524"/>
        <v>1.4581884583442892</v>
      </c>
      <c r="BG2386">
        <f t="shared" si="525"/>
        <v>7.9860170871865446</v>
      </c>
      <c r="BH2386">
        <f t="shared" si="525"/>
        <v>7.9860170871622742</v>
      </c>
      <c r="BI2386">
        <f t="shared" si="525"/>
        <v>7.9860170879304135</v>
      </c>
      <c r="BJ2386">
        <f t="shared" si="525"/>
        <v>7.9860170636195216</v>
      </c>
      <c r="BK2386">
        <f t="shared" si="525"/>
        <v>7.986017833034281</v>
      </c>
      <c r="BL2386">
        <f t="shared" si="525"/>
        <v>7.9859934796851215</v>
      </c>
      <c r="BM2386">
        <f t="shared" si="525"/>
        <v>7.9867621524931742</v>
      </c>
      <c r="BN2386">
        <f t="shared" si="526"/>
        <v>7.748106053039221</v>
      </c>
    </row>
    <row r="2387" spans="32:66" x14ac:dyDescent="0.2">
      <c r="AF2387" s="36"/>
      <c r="AG2387" s="7"/>
      <c r="BA2387">
        <f t="shared" si="519"/>
        <v>1.8987653654222433E-2</v>
      </c>
      <c r="BB2387">
        <f t="shared" si="520"/>
        <v>0.91353546204170422</v>
      </c>
      <c r="BC2387">
        <f t="shared" si="521"/>
        <v>0.90245097412386832</v>
      </c>
      <c r="BD2387">
        <f t="shared" si="522"/>
        <v>0.22388363869577074</v>
      </c>
      <c r="BE2387">
        <f t="shared" si="523"/>
        <v>1.939352469821771</v>
      </c>
      <c r="BF2387">
        <f t="shared" si="524"/>
        <v>1.4581884583442892</v>
      </c>
      <c r="BG2387">
        <f t="shared" si="525"/>
        <v>7.9860170871865446</v>
      </c>
      <c r="BH2387">
        <f t="shared" si="525"/>
        <v>7.9860170871622742</v>
      </c>
      <c r="BI2387">
        <f t="shared" si="525"/>
        <v>7.9860170879304135</v>
      </c>
      <c r="BJ2387">
        <f t="shared" si="525"/>
        <v>7.9860170636195216</v>
      </c>
      <c r="BK2387">
        <f t="shared" si="525"/>
        <v>7.986017833034281</v>
      </c>
      <c r="BL2387">
        <f t="shared" si="525"/>
        <v>7.9859934796851215</v>
      </c>
      <c r="BM2387">
        <f t="shared" si="525"/>
        <v>7.9867621524931742</v>
      </c>
      <c r="BN2387">
        <f t="shared" si="526"/>
        <v>7.748106053039221</v>
      </c>
    </row>
    <row r="2388" spans="32:66" x14ac:dyDescent="0.2">
      <c r="AF2388" s="36"/>
      <c r="AG2388" s="7"/>
      <c r="BA2388">
        <f t="shared" si="519"/>
        <v>1.8987653654222433E-2</v>
      </c>
      <c r="BB2388">
        <f t="shared" si="520"/>
        <v>0.91353546204170422</v>
      </c>
      <c r="BC2388">
        <f t="shared" si="521"/>
        <v>0.90245097412386832</v>
      </c>
      <c r="BD2388">
        <f t="shared" si="522"/>
        <v>0.22388363869577074</v>
      </c>
      <c r="BE2388">
        <f t="shared" si="523"/>
        <v>1.939352469821771</v>
      </c>
      <c r="BF2388">
        <f t="shared" si="524"/>
        <v>1.4581884583442892</v>
      </c>
      <c r="BG2388">
        <f t="shared" si="525"/>
        <v>7.9860170871865446</v>
      </c>
      <c r="BH2388">
        <f t="shared" si="525"/>
        <v>7.9860170871622742</v>
      </c>
      <c r="BI2388">
        <f t="shared" si="525"/>
        <v>7.9860170879304135</v>
      </c>
      <c r="BJ2388">
        <f t="shared" si="525"/>
        <v>7.9860170636195216</v>
      </c>
      <c r="BK2388">
        <f t="shared" si="525"/>
        <v>7.986017833034281</v>
      </c>
      <c r="BL2388">
        <f t="shared" si="525"/>
        <v>7.9859934796851215</v>
      </c>
      <c r="BM2388">
        <f t="shared" si="525"/>
        <v>7.9867621524931742</v>
      </c>
      <c r="BN2388">
        <f t="shared" si="526"/>
        <v>7.748106053039221</v>
      </c>
    </row>
    <row r="2389" spans="32:66" x14ac:dyDescent="0.2">
      <c r="AF2389" s="36"/>
      <c r="AG2389" s="7"/>
      <c r="BA2389">
        <f t="shared" si="519"/>
        <v>1.8987653654222433E-2</v>
      </c>
      <c r="BB2389">
        <f t="shared" si="520"/>
        <v>0.91353546204170422</v>
      </c>
      <c r="BC2389">
        <f t="shared" si="521"/>
        <v>0.90245097412386832</v>
      </c>
      <c r="BD2389">
        <f t="shared" si="522"/>
        <v>0.22388363869577074</v>
      </c>
      <c r="BE2389">
        <f t="shared" si="523"/>
        <v>1.939352469821771</v>
      </c>
      <c r="BF2389">
        <f t="shared" si="524"/>
        <v>1.4581884583442892</v>
      </c>
      <c r="BG2389">
        <f t="shared" si="525"/>
        <v>7.9860170871865446</v>
      </c>
      <c r="BH2389">
        <f t="shared" si="525"/>
        <v>7.9860170871622742</v>
      </c>
      <c r="BI2389">
        <f t="shared" si="525"/>
        <v>7.9860170879304135</v>
      </c>
      <c r="BJ2389">
        <f t="shared" si="525"/>
        <v>7.9860170636195216</v>
      </c>
      <c r="BK2389">
        <f t="shared" si="525"/>
        <v>7.986017833034281</v>
      </c>
      <c r="BL2389">
        <f t="shared" si="525"/>
        <v>7.9859934796851215</v>
      </c>
      <c r="BM2389">
        <f t="shared" si="525"/>
        <v>7.9867621524931742</v>
      </c>
      <c r="BN2389">
        <f t="shared" si="526"/>
        <v>7.748106053039221</v>
      </c>
    </row>
    <row r="2390" spans="32:66" x14ac:dyDescent="0.2">
      <c r="AF2390" s="36"/>
      <c r="AG2390" s="7"/>
      <c r="BA2390">
        <f t="shared" si="519"/>
        <v>1.8987653654222433E-2</v>
      </c>
      <c r="BB2390">
        <f t="shared" si="520"/>
        <v>0.91353546204170422</v>
      </c>
      <c r="BC2390">
        <f t="shared" si="521"/>
        <v>0.90245097412386832</v>
      </c>
      <c r="BD2390">
        <f t="shared" si="522"/>
        <v>0.22388363869577074</v>
      </c>
      <c r="BE2390">
        <f t="shared" si="523"/>
        <v>1.939352469821771</v>
      </c>
      <c r="BF2390">
        <f t="shared" si="524"/>
        <v>1.4581884583442892</v>
      </c>
      <c r="BG2390">
        <f t="shared" si="525"/>
        <v>7.9860170871865446</v>
      </c>
      <c r="BH2390">
        <f t="shared" si="525"/>
        <v>7.9860170871622742</v>
      </c>
      <c r="BI2390">
        <f t="shared" si="525"/>
        <v>7.9860170879304135</v>
      </c>
      <c r="BJ2390">
        <f t="shared" si="525"/>
        <v>7.9860170636195216</v>
      </c>
      <c r="BK2390">
        <f t="shared" si="525"/>
        <v>7.986017833034281</v>
      </c>
      <c r="BL2390">
        <f t="shared" si="525"/>
        <v>7.9859934796851215</v>
      </c>
      <c r="BM2390">
        <f t="shared" si="525"/>
        <v>7.9867621524931742</v>
      </c>
      <c r="BN2390">
        <f t="shared" si="526"/>
        <v>7.748106053039221</v>
      </c>
    </row>
    <row r="2391" spans="32:66" x14ac:dyDescent="0.2">
      <c r="AF2391" s="36"/>
      <c r="AG2391" s="7"/>
      <c r="BA2391">
        <f t="shared" si="519"/>
        <v>1.8987653654222433E-2</v>
      </c>
      <c r="BB2391">
        <f t="shared" si="520"/>
        <v>0.91353546204170422</v>
      </c>
      <c r="BC2391">
        <f t="shared" si="521"/>
        <v>0.90245097412386832</v>
      </c>
      <c r="BD2391">
        <f t="shared" si="522"/>
        <v>0.22388363869577074</v>
      </c>
      <c r="BE2391">
        <f t="shared" si="523"/>
        <v>1.939352469821771</v>
      </c>
      <c r="BF2391">
        <f t="shared" si="524"/>
        <v>1.4581884583442892</v>
      </c>
      <c r="BG2391">
        <f t="shared" si="525"/>
        <v>7.9860170871865446</v>
      </c>
      <c r="BH2391">
        <f t="shared" si="525"/>
        <v>7.9860170871622742</v>
      </c>
      <c r="BI2391">
        <f t="shared" si="525"/>
        <v>7.9860170879304135</v>
      </c>
      <c r="BJ2391">
        <f t="shared" si="525"/>
        <v>7.9860170636195216</v>
      </c>
      <c r="BK2391">
        <f t="shared" si="525"/>
        <v>7.986017833034281</v>
      </c>
      <c r="BL2391">
        <f t="shared" si="525"/>
        <v>7.9859934796851215</v>
      </c>
      <c r="BM2391">
        <f t="shared" si="525"/>
        <v>7.9867621524931742</v>
      </c>
      <c r="BN2391">
        <f t="shared" si="526"/>
        <v>7.748106053039221</v>
      </c>
    </row>
    <row r="2392" spans="32:66" x14ac:dyDescent="0.2">
      <c r="AF2392" s="36"/>
      <c r="AG2392" s="7"/>
      <c r="BA2392">
        <f t="shared" si="519"/>
        <v>1.8987653654222433E-2</v>
      </c>
      <c r="BB2392">
        <f t="shared" si="520"/>
        <v>0.91353546204170422</v>
      </c>
      <c r="BC2392">
        <f t="shared" si="521"/>
        <v>0.90245097412386832</v>
      </c>
      <c r="BD2392">
        <f t="shared" si="522"/>
        <v>0.22388363869577074</v>
      </c>
      <c r="BE2392">
        <f t="shared" si="523"/>
        <v>1.939352469821771</v>
      </c>
      <c r="BF2392">
        <f t="shared" si="524"/>
        <v>1.4581884583442892</v>
      </c>
      <c r="BG2392">
        <f t="shared" si="525"/>
        <v>7.9860170871865446</v>
      </c>
      <c r="BH2392">
        <f t="shared" si="525"/>
        <v>7.9860170871622742</v>
      </c>
      <c r="BI2392">
        <f t="shared" si="525"/>
        <v>7.9860170879304135</v>
      </c>
      <c r="BJ2392">
        <f t="shared" si="525"/>
        <v>7.9860170636195216</v>
      </c>
      <c r="BK2392">
        <f t="shared" si="525"/>
        <v>7.986017833034281</v>
      </c>
      <c r="BL2392">
        <f t="shared" si="525"/>
        <v>7.9859934796851215</v>
      </c>
      <c r="BM2392">
        <f t="shared" si="525"/>
        <v>7.9867621524931742</v>
      </c>
      <c r="BN2392">
        <f t="shared" si="526"/>
        <v>7.748106053039221</v>
      </c>
    </row>
    <row r="2393" spans="32:66" x14ac:dyDescent="0.2">
      <c r="AF2393" s="36"/>
      <c r="AG2393" s="7"/>
      <c r="BA2393">
        <f t="shared" si="519"/>
        <v>1.8987653654222433E-2</v>
      </c>
      <c r="BB2393">
        <f t="shared" si="520"/>
        <v>0.91353546204170422</v>
      </c>
      <c r="BC2393">
        <f t="shared" si="521"/>
        <v>0.90245097412386832</v>
      </c>
      <c r="BD2393">
        <f t="shared" si="522"/>
        <v>0.22388363869577074</v>
      </c>
      <c r="BE2393">
        <f t="shared" si="523"/>
        <v>1.939352469821771</v>
      </c>
      <c r="BF2393">
        <f t="shared" si="524"/>
        <v>1.4581884583442892</v>
      </c>
      <c r="BG2393">
        <f t="shared" si="525"/>
        <v>7.9860170871865446</v>
      </c>
      <c r="BH2393">
        <f t="shared" si="525"/>
        <v>7.9860170871622742</v>
      </c>
      <c r="BI2393">
        <f t="shared" si="525"/>
        <v>7.9860170879304135</v>
      </c>
      <c r="BJ2393">
        <f t="shared" si="525"/>
        <v>7.9860170636195216</v>
      </c>
      <c r="BK2393">
        <f t="shared" si="525"/>
        <v>7.986017833034281</v>
      </c>
      <c r="BL2393">
        <f t="shared" si="525"/>
        <v>7.9859934796851215</v>
      </c>
      <c r="BM2393">
        <f t="shared" si="525"/>
        <v>7.9867621524931742</v>
      </c>
      <c r="BN2393">
        <f t="shared" si="526"/>
        <v>7.748106053039221</v>
      </c>
    </row>
    <row r="2394" spans="32:66" x14ac:dyDescent="0.2">
      <c r="AF2394" s="36"/>
      <c r="AG2394" s="7"/>
      <c r="BA2394">
        <f t="shared" si="519"/>
        <v>1.8987653654222433E-2</v>
      </c>
      <c r="BB2394">
        <f t="shared" si="520"/>
        <v>0.91353546204170422</v>
      </c>
      <c r="BC2394">
        <f t="shared" si="521"/>
        <v>0.90245097412386832</v>
      </c>
      <c r="BD2394">
        <f t="shared" si="522"/>
        <v>0.22388363869577074</v>
      </c>
      <c r="BE2394">
        <f t="shared" si="523"/>
        <v>1.939352469821771</v>
      </c>
      <c r="BF2394">
        <f t="shared" si="524"/>
        <v>1.4581884583442892</v>
      </c>
      <c r="BG2394">
        <f t="shared" si="525"/>
        <v>7.9860170871865446</v>
      </c>
      <c r="BH2394">
        <f t="shared" si="525"/>
        <v>7.9860170871622742</v>
      </c>
      <c r="BI2394">
        <f t="shared" si="525"/>
        <v>7.9860170879304135</v>
      </c>
      <c r="BJ2394">
        <f t="shared" si="525"/>
        <v>7.9860170636195216</v>
      </c>
      <c r="BK2394">
        <f t="shared" si="525"/>
        <v>7.986017833034281</v>
      </c>
      <c r="BL2394">
        <f t="shared" si="525"/>
        <v>7.9859934796851215</v>
      </c>
      <c r="BM2394">
        <f t="shared" si="525"/>
        <v>7.9867621524931742</v>
      </c>
      <c r="BN2394">
        <f t="shared" si="526"/>
        <v>7.748106053039221</v>
      </c>
    </row>
    <row r="2395" spans="32:66" x14ac:dyDescent="0.2">
      <c r="AF2395" s="36"/>
      <c r="AG2395" s="7"/>
      <c r="BA2395">
        <f t="shared" si="519"/>
        <v>1.8987653654222433E-2</v>
      </c>
      <c r="BB2395">
        <f t="shared" si="520"/>
        <v>0.91353546204170422</v>
      </c>
      <c r="BC2395">
        <f t="shared" si="521"/>
        <v>0.90245097412386832</v>
      </c>
      <c r="BD2395">
        <f t="shared" si="522"/>
        <v>0.22388363869577074</v>
      </c>
      <c r="BE2395">
        <f t="shared" si="523"/>
        <v>1.939352469821771</v>
      </c>
      <c r="BF2395">
        <f t="shared" si="524"/>
        <v>1.4581884583442892</v>
      </c>
      <c r="BG2395">
        <f t="shared" ref="BG2395:BM2410" si="527">$BN2395+$BB$7*SIN(BH2395)</f>
        <v>7.9860170871865446</v>
      </c>
      <c r="BH2395">
        <f t="shared" si="527"/>
        <v>7.9860170871622742</v>
      </c>
      <c r="BI2395">
        <f t="shared" si="527"/>
        <v>7.9860170879304135</v>
      </c>
      <c r="BJ2395">
        <f t="shared" si="527"/>
        <v>7.9860170636195216</v>
      </c>
      <c r="BK2395">
        <f t="shared" si="527"/>
        <v>7.986017833034281</v>
      </c>
      <c r="BL2395">
        <f t="shared" si="527"/>
        <v>7.9859934796851215</v>
      </c>
      <c r="BM2395">
        <f t="shared" si="527"/>
        <v>7.9867621524931742</v>
      </c>
      <c r="BN2395">
        <f t="shared" si="526"/>
        <v>7.748106053039221</v>
      </c>
    </row>
    <row r="2396" spans="32:66" x14ac:dyDescent="0.2">
      <c r="AF2396" s="36"/>
      <c r="AG2396" s="7"/>
      <c r="BA2396">
        <f t="shared" si="519"/>
        <v>1.8987653654222433E-2</v>
      </c>
      <c r="BB2396">
        <f t="shared" si="520"/>
        <v>0.91353546204170422</v>
      </c>
      <c r="BC2396">
        <f t="shared" si="521"/>
        <v>0.90245097412386832</v>
      </c>
      <c r="BD2396">
        <f t="shared" si="522"/>
        <v>0.22388363869577074</v>
      </c>
      <c r="BE2396">
        <f t="shared" si="523"/>
        <v>1.939352469821771</v>
      </c>
      <c r="BF2396">
        <f t="shared" si="524"/>
        <v>1.4581884583442892</v>
      </c>
      <c r="BG2396">
        <f t="shared" si="527"/>
        <v>7.9860170871865446</v>
      </c>
      <c r="BH2396">
        <f t="shared" si="527"/>
        <v>7.9860170871622742</v>
      </c>
      <c r="BI2396">
        <f t="shared" si="527"/>
        <v>7.9860170879304135</v>
      </c>
      <c r="BJ2396">
        <f t="shared" si="527"/>
        <v>7.9860170636195216</v>
      </c>
      <c r="BK2396">
        <f t="shared" si="527"/>
        <v>7.986017833034281</v>
      </c>
      <c r="BL2396">
        <f t="shared" si="527"/>
        <v>7.9859934796851215</v>
      </c>
      <c r="BM2396">
        <f t="shared" si="527"/>
        <v>7.9867621524931742</v>
      </c>
      <c r="BN2396">
        <f t="shared" si="526"/>
        <v>7.748106053039221</v>
      </c>
    </row>
    <row r="2397" spans="32:66" x14ac:dyDescent="0.2">
      <c r="AF2397" s="36"/>
      <c r="AG2397" s="7"/>
      <c r="BA2397">
        <f t="shared" si="519"/>
        <v>1.8987653654222433E-2</v>
      </c>
      <c r="BB2397">
        <f t="shared" si="520"/>
        <v>0.91353546204170422</v>
      </c>
      <c r="BC2397">
        <f t="shared" si="521"/>
        <v>0.90245097412386832</v>
      </c>
      <c r="BD2397">
        <f t="shared" si="522"/>
        <v>0.22388363869577074</v>
      </c>
      <c r="BE2397">
        <f t="shared" si="523"/>
        <v>1.939352469821771</v>
      </c>
      <c r="BF2397">
        <f t="shared" si="524"/>
        <v>1.4581884583442892</v>
      </c>
      <c r="BG2397">
        <f t="shared" si="527"/>
        <v>7.9860170871865446</v>
      </c>
      <c r="BH2397">
        <f t="shared" si="527"/>
        <v>7.9860170871622742</v>
      </c>
      <c r="BI2397">
        <f t="shared" si="527"/>
        <v>7.9860170879304135</v>
      </c>
      <c r="BJ2397">
        <f t="shared" si="527"/>
        <v>7.9860170636195216</v>
      </c>
      <c r="BK2397">
        <f t="shared" si="527"/>
        <v>7.986017833034281</v>
      </c>
      <c r="BL2397">
        <f t="shared" si="527"/>
        <v>7.9859934796851215</v>
      </c>
      <c r="BM2397">
        <f t="shared" si="527"/>
        <v>7.9867621524931742</v>
      </c>
      <c r="BN2397">
        <f t="shared" si="526"/>
        <v>7.748106053039221</v>
      </c>
    </row>
    <row r="2398" spans="32:66" x14ac:dyDescent="0.2">
      <c r="AF2398" s="36"/>
      <c r="AG2398" s="7"/>
      <c r="BA2398">
        <f t="shared" si="519"/>
        <v>1.8987653654222433E-2</v>
      </c>
      <c r="BB2398">
        <f t="shared" si="520"/>
        <v>0.91353546204170422</v>
      </c>
      <c r="BC2398">
        <f t="shared" si="521"/>
        <v>0.90245097412386832</v>
      </c>
      <c r="BD2398">
        <f t="shared" si="522"/>
        <v>0.22388363869577074</v>
      </c>
      <c r="BE2398">
        <f t="shared" si="523"/>
        <v>1.939352469821771</v>
      </c>
      <c r="BF2398">
        <f t="shared" si="524"/>
        <v>1.4581884583442892</v>
      </c>
      <c r="BG2398">
        <f t="shared" si="527"/>
        <v>7.9860170871865446</v>
      </c>
      <c r="BH2398">
        <f t="shared" si="527"/>
        <v>7.9860170871622742</v>
      </c>
      <c r="BI2398">
        <f t="shared" si="527"/>
        <v>7.9860170879304135</v>
      </c>
      <c r="BJ2398">
        <f t="shared" si="527"/>
        <v>7.9860170636195216</v>
      </c>
      <c r="BK2398">
        <f t="shared" si="527"/>
        <v>7.986017833034281</v>
      </c>
      <c r="BL2398">
        <f t="shared" si="527"/>
        <v>7.9859934796851215</v>
      </c>
      <c r="BM2398">
        <f t="shared" si="527"/>
        <v>7.9867621524931742</v>
      </c>
      <c r="BN2398">
        <f t="shared" si="526"/>
        <v>7.748106053039221</v>
      </c>
    </row>
    <row r="2399" spans="32:66" x14ac:dyDescent="0.2">
      <c r="AF2399" s="36"/>
      <c r="AG2399" s="7"/>
      <c r="BA2399">
        <f t="shared" si="519"/>
        <v>1.8987653654222433E-2</v>
      </c>
      <c r="BB2399">
        <f t="shared" si="520"/>
        <v>0.91353546204170422</v>
      </c>
      <c r="BC2399">
        <f t="shared" si="521"/>
        <v>0.90245097412386832</v>
      </c>
      <c r="BD2399">
        <f t="shared" si="522"/>
        <v>0.22388363869577074</v>
      </c>
      <c r="BE2399">
        <f t="shared" si="523"/>
        <v>1.939352469821771</v>
      </c>
      <c r="BF2399">
        <f t="shared" si="524"/>
        <v>1.4581884583442892</v>
      </c>
      <c r="BG2399">
        <f t="shared" si="527"/>
        <v>7.9860170871865446</v>
      </c>
      <c r="BH2399">
        <f t="shared" si="527"/>
        <v>7.9860170871622742</v>
      </c>
      <c r="BI2399">
        <f t="shared" si="527"/>
        <v>7.9860170879304135</v>
      </c>
      <c r="BJ2399">
        <f t="shared" si="527"/>
        <v>7.9860170636195216</v>
      </c>
      <c r="BK2399">
        <f t="shared" si="527"/>
        <v>7.986017833034281</v>
      </c>
      <c r="BL2399">
        <f t="shared" si="527"/>
        <v>7.9859934796851215</v>
      </c>
      <c r="BM2399">
        <f t="shared" si="527"/>
        <v>7.9867621524931742</v>
      </c>
      <c r="BN2399">
        <f t="shared" si="526"/>
        <v>7.748106053039221</v>
      </c>
    </row>
    <row r="2400" spans="32:66" x14ac:dyDescent="0.2">
      <c r="AF2400" s="36"/>
      <c r="AG2400" s="7"/>
      <c r="BA2400">
        <f t="shared" si="519"/>
        <v>1.8987653654222433E-2</v>
      </c>
      <c r="BB2400">
        <f t="shared" si="520"/>
        <v>0.91353546204170422</v>
      </c>
      <c r="BC2400">
        <f t="shared" si="521"/>
        <v>0.90245097412386832</v>
      </c>
      <c r="BD2400">
        <f t="shared" si="522"/>
        <v>0.22388363869577074</v>
      </c>
      <c r="BE2400">
        <f t="shared" si="523"/>
        <v>1.939352469821771</v>
      </c>
      <c r="BF2400">
        <f t="shared" si="524"/>
        <v>1.4581884583442892</v>
      </c>
      <c r="BG2400">
        <f t="shared" si="527"/>
        <v>7.9860170871865446</v>
      </c>
      <c r="BH2400">
        <f t="shared" si="527"/>
        <v>7.9860170871622742</v>
      </c>
      <c r="BI2400">
        <f t="shared" si="527"/>
        <v>7.9860170879304135</v>
      </c>
      <c r="BJ2400">
        <f t="shared" si="527"/>
        <v>7.9860170636195216</v>
      </c>
      <c r="BK2400">
        <f t="shared" si="527"/>
        <v>7.986017833034281</v>
      </c>
      <c r="BL2400">
        <f t="shared" si="527"/>
        <v>7.9859934796851215</v>
      </c>
      <c r="BM2400">
        <f t="shared" si="527"/>
        <v>7.9867621524931742</v>
      </c>
      <c r="BN2400">
        <f t="shared" si="526"/>
        <v>7.748106053039221</v>
      </c>
    </row>
    <row r="2401" spans="32:66" x14ac:dyDescent="0.2">
      <c r="AF2401" s="36"/>
      <c r="AG2401" s="7"/>
      <c r="BA2401">
        <f t="shared" si="519"/>
        <v>1.8987653654222433E-2</v>
      </c>
      <c r="BB2401">
        <f t="shared" si="520"/>
        <v>0.91353546204170422</v>
      </c>
      <c r="BC2401">
        <f t="shared" si="521"/>
        <v>0.90245097412386832</v>
      </c>
      <c r="BD2401">
        <f t="shared" si="522"/>
        <v>0.22388363869577074</v>
      </c>
      <c r="BE2401">
        <f t="shared" si="523"/>
        <v>1.939352469821771</v>
      </c>
      <c r="BF2401">
        <f t="shared" si="524"/>
        <v>1.4581884583442892</v>
      </c>
      <c r="BG2401">
        <f t="shared" si="527"/>
        <v>7.9860170871865446</v>
      </c>
      <c r="BH2401">
        <f t="shared" si="527"/>
        <v>7.9860170871622742</v>
      </c>
      <c r="BI2401">
        <f t="shared" si="527"/>
        <v>7.9860170879304135</v>
      </c>
      <c r="BJ2401">
        <f t="shared" si="527"/>
        <v>7.9860170636195216</v>
      </c>
      <c r="BK2401">
        <f t="shared" si="527"/>
        <v>7.986017833034281</v>
      </c>
      <c r="BL2401">
        <f t="shared" si="527"/>
        <v>7.9859934796851215</v>
      </c>
      <c r="BM2401">
        <f t="shared" si="527"/>
        <v>7.9867621524931742</v>
      </c>
      <c r="BN2401">
        <f t="shared" si="526"/>
        <v>7.748106053039221</v>
      </c>
    </row>
    <row r="2402" spans="32:66" x14ac:dyDescent="0.2">
      <c r="AF2402" s="36"/>
      <c r="AG2402" s="7"/>
      <c r="BA2402">
        <f t="shared" si="519"/>
        <v>1.8987653654222433E-2</v>
      </c>
      <c r="BB2402">
        <f t="shared" si="520"/>
        <v>0.91353546204170422</v>
      </c>
      <c r="BC2402">
        <f t="shared" si="521"/>
        <v>0.90245097412386832</v>
      </c>
      <c r="BD2402">
        <f t="shared" si="522"/>
        <v>0.22388363869577074</v>
      </c>
      <c r="BE2402">
        <f t="shared" si="523"/>
        <v>1.939352469821771</v>
      </c>
      <c r="BF2402">
        <f t="shared" si="524"/>
        <v>1.4581884583442892</v>
      </c>
      <c r="BG2402">
        <f t="shared" si="527"/>
        <v>7.9860170871865446</v>
      </c>
      <c r="BH2402">
        <f t="shared" si="527"/>
        <v>7.9860170871622742</v>
      </c>
      <c r="BI2402">
        <f t="shared" si="527"/>
        <v>7.9860170879304135</v>
      </c>
      <c r="BJ2402">
        <f t="shared" si="527"/>
        <v>7.9860170636195216</v>
      </c>
      <c r="BK2402">
        <f t="shared" si="527"/>
        <v>7.986017833034281</v>
      </c>
      <c r="BL2402">
        <f t="shared" si="527"/>
        <v>7.9859934796851215</v>
      </c>
      <c r="BM2402">
        <f t="shared" si="527"/>
        <v>7.9867621524931742</v>
      </c>
      <c r="BN2402">
        <f t="shared" si="526"/>
        <v>7.748106053039221</v>
      </c>
    </row>
    <row r="2403" spans="32:66" x14ac:dyDescent="0.2">
      <c r="AF2403" s="36"/>
      <c r="AG2403" s="7"/>
      <c r="BA2403">
        <f t="shared" si="519"/>
        <v>1.8987653654222433E-2</v>
      </c>
      <c r="BB2403">
        <f t="shared" si="520"/>
        <v>0.91353546204170422</v>
      </c>
      <c r="BC2403">
        <f t="shared" si="521"/>
        <v>0.90245097412386832</v>
      </c>
      <c r="BD2403">
        <f t="shared" si="522"/>
        <v>0.22388363869577074</v>
      </c>
      <c r="BE2403">
        <f t="shared" si="523"/>
        <v>1.939352469821771</v>
      </c>
      <c r="BF2403">
        <f t="shared" si="524"/>
        <v>1.4581884583442892</v>
      </c>
      <c r="BG2403">
        <f t="shared" si="527"/>
        <v>7.9860170871865446</v>
      </c>
      <c r="BH2403">
        <f t="shared" si="527"/>
        <v>7.9860170871622742</v>
      </c>
      <c r="BI2403">
        <f t="shared" si="527"/>
        <v>7.9860170879304135</v>
      </c>
      <c r="BJ2403">
        <f t="shared" si="527"/>
        <v>7.9860170636195216</v>
      </c>
      <c r="BK2403">
        <f t="shared" si="527"/>
        <v>7.986017833034281</v>
      </c>
      <c r="BL2403">
        <f t="shared" si="527"/>
        <v>7.9859934796851215</v>
      </c>
      <c r="BM2403">
        <f t="shared" si="527"/>
        <v>7.9867621524931742</v>
      </c>
      <c r="BN2403">
        <f t="shared" si="526"/>
        <v>7.748106053039221</v>
      </c>
    </row>
    <row r="2404" spans="32:66" x14ac:dyDescent="0.2">
      <c r="AF2404" s="36"/>
      <c r="AG2404" s="7"/>
      <c r="BA2404">
        <f t="shared" si="519"/>
        <v>1.8987653654222433E-2</v>
      </c>
      <c r="BB2404">
        <f t="shared" si="520"/>
        <v>0.91353546204170422</v>
      </c>
      <c r="BC2404">
        <f t="shared" si="521"/>
        <v>0.90245097412386832</v>
      </c>
      <c r="BD2404">
        <f t="shared" si="522"/>
        <v>0.22388363869577074</v>
      </c>
      <c r="BE2404">
        <f t="shared" si="523"/>
        <v>1.939352469821771</v>
      </c>
      <c r="BF2404">
        <f t="shared" si="524"/>
        <v>1.4581884583442892</v>
      </c>
      <c r="BG2404">
        <f t="shared" si="527"/>
        <v>7.9860170871865446</v>
      </c>
      <c r="BH2404">
        <f t="shared" si="527"/>
        <v>7.9860170871622742</v>
      </c>
      <c r="BI2404">
        <f t="shared" si="527"/>
        <v>7.9860170879304135</v>
      </c>
      <c r="BJ2404">
        <f t="shared" si="527"/>
        <v>7.9860170636195216</v>
      </c>
      <c r="BK2404">
        <f t="shared" si="527"/>
        <v>7.986017833034281</v>
      </c>
      <c r="BL2404">
        <f t="shared" si="527"/>
        <v>7.9859934796851215</v>
      </c>
      <c r="BM2404">
        <f t="shared" si="527"/>
        <v>7.9867621524931742</v>
      </c>
      <c r="BN2404">
        <f t="shared" si="526"/>
        <v>7.748106053039221</v>
      </c>
    </row>
    <row r="2405" spans="32:66" x14ac:dyDescent="0.2">
      <c r="AF2405" s="36"/>
      <c r="AG2405" s="7"/>
      <c r="BA2405">
        <f t="shared" si="519"/>
        <v>1.8987653654222433E-2</v>
      </c>
      <c r="BB2405">
        <f t="shared" si="520"/>
        <v>0.91353546204170422</v>
      </c>
      <c r="BC2405">
        <f t="shared" si="521"/>
        <v>0.90245097412386832</v>
      </c>
      <c r="BD2405">
        <f t="shared" si="522"/>
        <v>0.22388363869577074</v>
      </c>
      <c r="BE2405">
        <f t="shared" si="523"/>
        <v>1.939352469821771</v>
      </c>
      <c r="BF2405">
        <f t="shared" si="524"/>
        <v>1.4581884583442892</v>
      </c>
      <c r="BG2405">
        <f t="shared" si="527"/>
        <v>7.9860170871865446</v>
      </c>
      <c r="BH2405">
        <f t="shared" si="527"/>
        <v>7.9860170871622742</v>
      </c>
      <c r="BI2405">
        <f t="shared" si="527"/>
        <v>7.9860170879304135</v>
      </c>
      <c r="BJ2405">
        <f t="shared" si="527"/>
        <v>7.9860170636195216</v>
      </c>
      <c r="BK2405">
        <f t="shared" si="527"/>
        <v>7.986017833034281</v>
      </c>
      <c r="BL2405">
        <f t="shared" si="527"/>
        <v>7.9859934796851215</v>
      </c>
      <c r="BM2405">
        <f t="shared" si="527"/>
        <v>7.9867621524931742</v>
      </c>
      <c r="BN2405">
        <f t="shared" si="526"/>
        <v>7.748106053039221</v>
      </c>
    </row>
    <row r="2406" spans="32:66" x14ac:dyDescent="0.2">
      <c r="AF2406" s="36"/>
      <c r="AG2406" s="7"/>
      <c r="BA2406">
        <f t="shared" si="519"/>
        <v>1.8987653654222433E-2</v>
      </c>
      <c r="BB2406">
        <f t="shared" si="520"/>
        <v>0.91353546204170422</v>
      </c>
      <c r="BC2406">
        <f t="shared" si="521"/>
        <v>0.90245097412386832</v>
      </c>
      <c r="BD2406">
        <f t="shared" si="522"/>
        <v>0.22388363869577074</v>
      </c>
      <c r="BE2406">
        <f t="shared" si="523"/>
        <v>1.939352469821771</v>
      </c>
      <c r="BF2406">
        <f t="shared" si="524"/>
        <v>1.4581884583442892</v>
      </c>
      <c r="BG2406">
        <f t="shared" si="527"/>
        <v>7.9860170871865446</v>
      </c>
      <c r="BH2406">
        <f t="shared" si="527"/>
        <v>7.9860170871622742</v>
      </c>
      <c r="BI2406">
        <f t="shared" si="527"/>
        <v>7.9860170879304135</v>
      </c>
      <c r="BJ2406">
        <f t="shared" si="527"/>
        <v>7.9860170636195216</v>
      </c>
      <c r="BK2406">
        <f t="shared" si="527"/>
        <v>7.986017833034281</v>
      </c>
      <c r="BL2406">
        <f t="shared" si="527"/>
        <v>7.9859934796851215</v>
      </c>
      <c r="BM2406">
        <f t="shared" si="527"/>
        <v>7.9867621524931742</v>
      </c>
      <c r="BN2406">
        <f t="shared" si="526"/>
        <v>7.748106053039221</v>
      </c>
    </row>
    <row r="2407" spans="32:66" x14ac:dyDescent="0.2">
      <c r="AF2407" s="36"/>
      <c r="AG2407" s="7"/>
      <c r="BA2407">
        <f t="shared" si="519"/>
        <v>1.8987653654222433E-2</v>
      </c>
      <c r="BB2407">
        <f t="shared" si="520"/>
        <v>0.91353546204170422</v>
      </c>
      <c r="BC2407">
        <f t="shared" si="521"/>
        <v>0.90245097412386832</v>
      </c>
      <c r="BD2407">
        <f t="shared" si="522"/>
        <v>0.22388363869577074</v>
      </c>
      <c r="BE2407">
        <f t="shared" si="523"/>
        <v>1.939352469821771</v>
      </c>
      <c r="BF2407">
        <f t="shared" si="524"/>
        <v>1.4581884583442892</v>
      </c>
      <c r="BG2407">
        <f t="shared" si="527"/>
        <v>7.9860170871865446</v>
      </c>
      <c r="BH2407">
        <f t="shared" si="527"/>
        <v>7.9860170871622742</v>
      </c>
      <c r="BI2407">
        <f t="shared" si="527"/>
        <v>7.9860170879304135</v>
      </c>
      <c r="BJ2407">
        <f t="shared" si="527"/>
        <v>7.9860170636195216</v>
      </c>
      <c r="BK2407">
        <f t="shared" si="527"/>
        <v>7.986017833034281</v>
      </c>
      <c r="BL2407">
        <f t="shared" si="527"/>
        <v>7.9859934796851215</v>
      </c>
      <c r="BM2407">
        <f t="shared" si="527"/>
        <v>7.9867621524931742</v>
      </c>
      <c r="BN2407">
        <f t="shared" si="526"/>
        <v>7.748106053039221</v>
      </c>
    </row>
    <row r="2408" spans="32:66" x14ac:dyDescent="0.2">
      <c r="AF2408" s="36"/>
      <c r="AG2408" s="7"/>
      <c r="BA2408">
        <f t="shared" si="519"/>
        <v>1.8987653654222433E-2</v>
      </c>
      <c r="BB2408">
        <f t="shared" si="520"/>
        <v>0.91353546204170422</v>
      </c>
      <c r="BC2408">
        <f t="shared" si="521"/>
        <v>0.90245097412386832</v>
      </c>
      <c r="BD2408">
        <f t="shared" si="522"/>
        <v>0.22388363869577074</v>
      </c>
      <c r="BE2408">
        <f t="shared" si="523"/>
        <v>1.939352469821771</v>
      </c>
      <c r="BF2408">
        <f t="shared" si="524"/>
        <v>1.4581884583442892</v>
      </c>
      <c r="BG2408">
        <f t="shared" si="527"/>
        <v>7.9860170871865446</v>
      </c>
      <c r="BH2408">
        <f t="shared" si="527"/>
        <v>7.9860170871622742</v>
      </c>
      <c r="BI2408">
        <f t="shared" si="527"/>
        <v>7.9860170879304135</v>
      </c>
      <c r="BJ2408">
        <f t="shared" si="527"/>
        <v>7.9860170636195216</v>
      </c>
      <c r="BK2408">
        <f t="shared" si="527"/>
        <v>7.986017833034281</v>
      </c>
      <c r="BL2408">
        <f t="shared" si="527"/>
        <v>7.9859934796851215</v>
      </c>
      <c r="BM2408">
        <f t="shared" si="527"/>
        <v>7.9867621524931742</v>
      </c>
      <c r="BN2408">
        <f t="shared" si="526"/>
        <v>7.748106053039221</v>
      </c>
    </row>
    <row r="2409" spans="32:66" x14ac:dyDescent="0.2">
      <c r="AF2409" s="36"/>
      <c r="AG2409" s="7"/>
      <c r="BA2409">
        <f t="shared" si="519"/>
        <v>1.8987653654222433E-2</v>
      </c>
      <c r="BB2409">
        <f t="shared" si="520"/>
        <v>0.91353546204170422</v>
      </c>
      <c r="BC2409">
        <f t="shared" si="521"/>
        <v>0.90245097412386832</v>
      </c>
      <c r="BD2409">
        <f t="shared" si="522"/>
        <v>0.22388363869577074</v>
      </c>
      <c r="BE2409">
        <f t="shared" si="523"/>
        <v>1.939352469821771</v>
      </c>
      <c r="BF2409">
        <f t="shared" si="524"/>
        <v>1.4581884583442892</v>
      </c>
      <c r="BG2409">
        <f t="shared" si="527"/>
        <v>7.9860170871865446</v>
      </c>
      <c r="BH2409">
        <f t="shared" si="527"/>
        <v>7.9860170871622742</v>
      </c>
      <c r="BI2409">
        <f t="shared" si="527"/>
        <v>7.9860170879304135</v>
      </c>
      <c r="BJ2409">
        <f t="shared" si="527"/>
        <v>7.9860170636195216</v>
      </c>
      <c r="BK2409">
        <f t="shared" si="527"/>
        <v>7.986017833034281</v>
      </c>
      <c r="BL2409">
        <f t="shared" si="527"/>
        <v>7.9859934796851215</v>
      </c>
      <c r="BM2409">
        <f t="shared" si="527"/>
        <v>7.9867621524931742</v>
      </c>
      <c r="BN2409">
        <f t="shared" si="526"/>
        <v>7.748106053039221</v>
      </c>
    </row>
    <row r="2410" spans="32:66" x14ac:dyDescent="0.2">
      <c r="AF2410" s="36"/>
      <c r="AG2410" s="7"/>
      <c r="BA2410">
        <f t="shared" si="519"/>
        <v>1.8987653654222433E-2</v>
      </c>
      <c r="BB2410">
        <f t="shared" si="520"/>
        <v>0.91353546204170422</v>
      </c>
      <c r="BC2410">
        <f t="shared" si="521"/>
        <v>0.90245097412386832</v>
      </c>
      <c r="BD2410">
        <f t="shared" si="522"/>
        <v>0.22388363869577074</v>
      </c>
      <c r="BE2410">
        <f t="shared" si="523"/>
        <v>1.939352469821771</v>
      </c>
      <c r="BF2410">
        <f t="shared" si="524"/>
        <v>1.4581884583442892</v>
      </c>
      <c r="BG2410">
        <f t="shared" si="527"/>
        <v>7.9860170871865446</v>
      </c>
      <c r="BH2410">
        <f t="shared" si="527"/>
        <v>7.9860170871622742</v>
      </c>
      <c r="BI2410">
        <f t="shared" si="527"/>
        <v>7.9860170879304135</v>
      </c>
      <c r="BJ2410">
        <f t="shared" si="527"/>
        <v>7.9860170636195216</v>
      </c>
      <c r="BK2410">
        <f t="shared" si="527"/>
        <v>7.986017833034281</v>
      </c>
      <c r="BL2410">
        <f t="shared" si="527"/>
        <v>7.9859934796851215</v>
      </c>
      <c r="BM2410">
        <f t="shared" si="527"/>
        <v>7.9867621524931742</v>
      </c>
      <c r="BN2410">
        <f t="shared" si="526"/>
        <v>7.748106053039221</v>
      </c>
    </row>
    <row r="2411" spans="32:66" x14ac:dyDescent="0.2">
      <c r="AF2411" s="36"/>
      <c r="AG2411" s="7"/>
      <c r="BA2411">
        <f t="shared" si="519"/>
        <v>1.8987653654222433E-2</v>
      </c>
      <c r="BB2411">
        <f t="shared" si="520"/>
        <v>0.91353546204170422</v>
      </c>
      <c r="BC2411">
        <f t="shared" si="521"/>
        <v>0.90245097412386832</v>
      </c>
      <c r="BD2411">
        <f t="shared" si="522"/>
        <v>0.22388363869577074</v>
      </c>
      <c r="BE2411">
        <f t="shared" si="523"/>
        <v>1.939352469821771</v>
      </c>
      <c r="BF2411">
        <f t="shared" si="524"/>
        <v>1.4581884583442892</v>
      </c>
      <c r="BG2411">
        <f t="shared" ref="BG2411:BM2426" si="528">$BN2411+$BB$7*SIN(BH2411)</f>
        <v>7.9860170871865446</v>
      </c>
      <c r="BH2411">
        <f t="shared" si="528"/>
        <v>7.9860170871622742</v>
      </c>
      <c r="BI2411">
        <f t="shared" si="528"/>
        <v>7.9860170879304135</v>
      </c>
      <c r="BJ2411">
        <f t="shared" si="528"/>
        <v>7.9860170636195216</v>
      </c>
      <c r="BK2411">
        <f t="shared" si="528"/>
        <v>7.986017833034281</v>
      </c>
      <c r="BL2411">
        <f t="shared" si="528"/>
        <v>7.9859934796851215</v>
      </c>
      <c r="BM2411">
        <f t="shared" si="528"/>
        <v>7.9867621524931742</v>
      </c>
      <c r="BN2411">
        <f t="shared" si="526"/>
        <v>7.748106053039221</v>
      </c>
    </row>
    <row r="2412" spans="32:66" x14ac:dyDescent="0.2">
      <c r="AF2412" s="36"/>
      <c r="AG2412" s="7"/>
      <c r="BA2412">
        <f t="shared" si="519"/>
        <v>1.8987653654222433E-2</v>
      </c>
      <c r="BB2412">
        <f t="shared" si="520"/>
        <v>0.91353546204170422</v>
      </c>
      <c r="BC2412">
        <f t="shared" si="521"/>
        <v>0.90245097412386832</v>
      </c>
      <c r="BD2412">
        <f t="shared" si="522"/>
        <v>0.22388363869577074</v>
      </c>
      <c r="BE2412">
        <f t="shared" si="523"/>
        <v>1.939352469821771</v>
      </c>
      <c r="BF2412">
        <f t="shared" si="524"/>
        <v>1.4581884583442892</v>
      </c>
      <c r="BG2412">
        <f t="shared" si="528"/>
        <v>7.9860170871865446</v>
      </c>
      <c r="BH2412">
        <f t="shared" si="528"/>
        <v>7.9860170871622742</v>
      </c>
      <c r="BI2412">
        <f t="shared" si="528"/>
        <v>7.9860170879304135</v>
      </c>
      <c r="BJ2412">
        <f t="shared" si="528"/>
        <v>7.9860170636195216</v>
      </c>
      <c r="BK2412">
        <f t="shared" si="528"/>
        <v>7.986017833034281</v>
      </c>
      <c r="BL2412">
        <f t="shared" si="528"/>
        <v>7.9859934796851215</v>
      </c>
      <c r="BM2412">
        <f t="shared" si="528"/>
        <v>7.9867621524931742</v>
      </c>
      <c r="BN2412">
        <f t="shared" si="526"/>
        <v>7.748106053039221</v>
      </c>
    </row>
    <row r="2413" spans="32:66" x14ac:dyDescent="0.2">
      <c r="AF2413" s="36"/>
      <c r="AG2413" s="7"/>
      <c r="BA2413">
        <f t="shared" si="519"/>
        <v>1.8987653654222433E-2</v>
      </c>
      <c r="BB2413">
        <f t="shared" si="520"/>
        <v>0.91353546204170422</v>
      </c>
      <c r="BC2413">
        <f t="shared" si="521"/>
        <v>0.90245097412386832</v>
      </c>
      <c r="BD2413">
        <f t="shared" si="522"/>
        <v>0.22388363869577074</v>
      </c>
      <c r="BE2413">
        <f t="shared" si="523"/>
        <v>1.939352469821771</v>
      </c>
      <c r="BF2413">
        <f t="shared" si="524"/>
        <v>1.4581884583442892</v>
      </c>
      <c r="BG2413">
        <f t="shared" si="528"/>
        <v>7.9860170871865446</v>
      </c>
      <c r="BH2413">
        <f t="shared" si="528"/>
        <v>7.9860170871622742</v>
      </c>
      <c r="BI2413">
        <f t="shared" si="528"/>
        <v>7.9860170879304135</v>
      </c>
      <c r="BJ2413">
        <f t="shared" si="528"/>
        <v>7.9860170636195216</v>
      </c>
      <c r="BK2413">
        <f t="shared" si="528"/>
        <v>7.986017833034281</v>
      </c>
      <c r="BL2413">
        <f t="shared" si="528"/>
        <v>7.9859934796851215</v>
      </c>
      <c r="BM2413">
        <f t="shared" si="528"/>
        <v>7.9867621524931742</v>
      </c>
      <c r="BN2413">
        <f t="shared" si="526"/>
        <v>7.748106053039221</v>
      </c>
    </row>
    <row r="2414" spans="32:66" x14ac:dyDescent="0.2">
      <c r="AF2414" s="36"/>
      <c r="AG2414" s="7"/>
      <c r="BA2414">
        <f t="shared" si="519"/>
        <v>1.8987653654222433E-2</v>
      </c>
      <c r="BB2414">
        <f t="shared" si="520"/>
        <v>0.91353546204170422</v>
      </c>
      <c r="BC2414">
        <f t="shared" si="521"/>
        <v>0.90245097412386832</v>
      </c>
      <c r="BD2414">
        <f t="shared" si="522"/>
        <v>0.22388363869577074</v>
      </c>
      <c r="BE2414">
        <f t="shared" si="523"/>
        <v>1.939352469821771</v>
      </c>
      <c r="BF2414">
        <f t="shared" si="524"/>
        <v>1.4581884583442892</v>
      </c>
      <c r="BG2414">
        <f t="shared" si="528"/>
        <v>7.9860170871865446</v>
      </c>
      <c r="BH2414">
        <f t="shared" si="528"/>
        <v>7.9860170871622742</v>
      </c>
      <c r="BI2414">
        <f t="shared" si="528"/>
        <v>7.9860170879304135</v>
      </c>
      <c r="BJ2414">
        <f t="shared" si="528"/>
        <v>7.9860170636195216</v>
      </c>
      <c r="BK2414">
        <f t="shared" si="528"/>
        <v>7.986017833034281</v>
      </c>
      <c r="BL2414">
        <f t="shared" si="528"/>
        <v>7.9859934796851215</v>
      </c>
      <c r="BM2414">
        <f t="shared" si="528"/>
        <v>7.9867621524931742</v>
      </c>
      <c r="BN2414">
        <f t="shared" si="526"/>
        <v>7.748106053039221</v>
      </c>
    </row>
    <row r="2415" spans="32:66" x14ac:dyDescent="0.2">
      <c r="AF2415" s="36"/>
      <c r="AG2415" s="7"/>
      <c r="BA2415">
        <f t="shared" si="519"/>
        <v>1.8987653654222433E-2</v>
      </c>
      <c r="BB2415">
        <f t="shared" si="520"/>
        <v>0.91353546204170422</v>
      </c>
      <c r="BC2415">
        <f t="shared" si="521"/>
        <v>0.90245097412386832</v>
      </c>
      <c r="BD2415">
        <f t="shared" si="522"/>
        <v>0.22388363869577074</v>
      </c>
      <c r="BE2415">
        <f t="shared" si="523"/>
        <v>1.939352469821771</v>
      </c>
      <c r="BF2415">
        <f t="shared" si="524"/>
        <v>1.4581884583442892</v>
      </c>
      <c r="BG2415">
        <f t="shared" si="528"/>
        <v>7.9860170871865446</v>
      </c>
      <c r="BH2415">
        <f t="shared" si="528"/>
        <v>7.9860170871622742</v>
      </c>
      <c r="BI2415">
        <f t="shared" si="528"/>
        <v>7.9860170879304135</v>
      </c>
      <c r="BJ2415">
        <f t="shared" si="528"/>
        <v>7.9860170636195216</v>
      </c>
      <c r="BK2415">
        <f t="shared" si="528"/>
        <v>7.986017833034281</v>
      </c>
      <c r="BL2415">
        <f t="shared" si="528"/>
        <v>7.9859934796851215</v>
      </c>
      <c r="BM2415">
        <f t="shared" si="528"/>
        <v>7.9867621524931742</v>
      </c>
      <c r="BN2415">
        <f t="shared" si="526"/>
        <v>7.748106053039221</v>
      </c>
    </row>
    <row r="2416" spans="32:66" x14ac:dyDescent="0.2">
      <c r="AF2416" s="36"/>
      <c r="AG2416" s="7"/>
      <c r="BA2416">
        <f t="shared" si="519"/>
        <v>1.8987653654222433E-2</v>
      </c>
      <c r="BB2416">
        <f t="shared" si="520"/>
        <v>0.91353546204170422</v>
      </c>
      <c r="BC2416">
        <f t="shared" si="521"/>
        <v>0.90245097412386832</v>
      </c>
      <c r="BD2416">
        <f t="shared" si="522"/>
        <v>0.22388363869577074</v>
      </c>
      <c r="BE2416">
        <f t="shared" si="523"/>
        <v>1.939352469821771</v>
      </c>
      <c r="BF2416">
        <f t="shared" si="524"/>
        <v>1.4581884583442892</v>
      </c>
      <c r="BG2416">
        <f t="shared" si="528"/>
        <v>7.9860170871865446</v>
      </c>
      <c r="BH2416">
        <f t="shared" si="528"/>
        <v>7.9860170871622742</v>
      </c>
      <c r="BI2416">
        <f t="shared" si="528"/>
        <v>7.9860170879304135</v>
      </c>
      <c r="BJ2416">
        <f t="shared" si="528"/>
        <v>7.9860170636195216</v>
      </c>
      <c r="BK2416">
        <f t="shared" si="528"/>
        <v>7.986017833034281</v>
      </c>
      <c r="BL2416">
        <f t="shared" si="528"/>
        <v>7.9859934796851215</v>
      </c>
      <c r="BM2416">
        <f t="shared" si="528"/>
        <v>7.9867621524931742</v>
      </c>
      <c r="BN2416">
        <f t="shared" si="526"/>
        <v>7.748106053039221</v>
      </c>
    </row>
    <row r="2417" spans="32:66" x14ac:dyDescent="0.2">
      <c r="AF2417" s="36"/>
      <c r="AG2417" s="7"/>
      <c r="BA2417">
        <f t="shared" si="519"/>
        <v>1.8987653654222433E-2</v>
      </c>
      <c r="BB2417">
        <f t="shared" si="520"/>
        <v>0.91353546204170422</v>
      </c>
      <c r="BC2417">
        <f t="shared" si="521"/>
        <v>0.90245097412386832</v>
      </c>
      <c r="BD2417">
        <f t="shared" si="522"/>
        <v>0.22388363869577074</v>
      </c>
      <c r="BE2417">
        <f t="shared" si="523"/>
        <v>1.939352469821771</v>
      </c>
      <c r="BF2417">
        <f t="shared" si="524"/>
        <v>1.4581884583442892</v>
      </c>
      <c r="BG2417">
        <f t="shared" si="528"/>
        <v>7.9860170871865446</v>
      </c>
      <c r="BH2417">
        <f t="shared" si="528"/>
        <v>7.9860170871622742</v>
      </c>
      <c r="BI2417">
        <f t="shared" si="528"/>
        <v>7.9860170879304135</v>
      </c>
      <c r="BJ2417">
        <f t="shared" si="528"/>
        <v>7.9860170636195216</v>
      </c>
      <c r="BK2417">
        <f t="shared" si="528"/>
        <v>7.986017833034281</v>
      </c>
      <c r="BL2417">
        <f t="shared" si="528"/>
        <v>7.9859934796851215</v>
      </c>
      <c r="BM2417">
        <f t="shared" si="528"/>
        <v>7.9867621524931742</v>
      </c>
      <c r="BN2417">
        <f t="shared" si="526"/>
        <v>7.748106053039221</v>
      </c>
    </row>
    <row r="2418" spans="32:66" x14ac:dyDescent="0.2">
      <c r="AF2418" s="36"/>
      <c r="AG2418" s="7"/>
      <c r="BA2418">
        <f t="shared" si="519"/>
        <v>1.8987653654222433E-2</v>
      </c>
      <c r="BB2418">
        <f t="shared" si="520"/>
        <v>0.91353546204170422</v>
      </c>
      <c r="BC2418">
        <f t="shared" si="521"/>
        <v>0.90245097412386832</v>
      </c>
      <c r="BD2418">
        <f t="shared" si="522"/>
        <v>0.22388363869577074</v>
      </c>
      <c r="BE2418">
        <f t="shared" si="523"/>
        <v>1.939352469821771</v>
      </c>
      <c r="BF2418">
        <f t="shared" si="524"/>
        <v>1.4581884583442892</v>
      </c>
      <c r="BG2418">
        <f t="shared" si="528"/>
        <v>7.9860170871865446</v>
      </c>
      <c r="BH2418">
        <f t="shared" si="528"/>
        <v>7.9860170871622742</v>
      </c>
      <c r="BI2418">
        <f t="shared" si="528"/>
        <v>7.9860170879304135</v>
      </c>
      <c r="BJ2418">
        <f t="shared" si="528"/>
        <v>7.9860170636195216</v>
      </c>
      <c r="BK2418">
        <f t="shared" si="528"/>
        <v>7.986017833034281</v>
      </c>
      <c r="BL2418">
        <f t="shared" si="528"/>
        <v>7.9859934796851215</v>
      </c>
      <c r="BM2418">
        <f t="shared" si="528"/>
        <v>7.9867621524931742</v>
      </c>
      <c r="BN2418">
        <f t="shared" si="526"/>
        <v>7.748106053039221</v>
      </c>
    </row>
    <row r="2419" spans="32:66" x14ac:dyDescent="0.2">
      <c r="AF2419" s="36"/>
      <c r="AG2419" s="7"/>
      <c r="BA2419">
        <f t="shared" si="519"/>
        <v>1.8987653654222433E-2</v>
      </c>
      <c r="BB2419">
        <f t="shared" si="520"/>
        <v>0.91353546204170422</v>
      </c>
      <c r="BC2419">
        <f t="shared" si="521"/>
        <v>0.90245097412386832</v>
      </c>
      <c r="BD2419">
        <f t="shared" si="522"/>
        <v>0.22388363869577074</v>
      </c>
      <c r="BE2419">
        <f t="shared" si="523"/>
        <v>1.939352469821771</v>
      </c>
      <c r="BF2419">
        <f t="shared" si="524"/>
        <v>1.4581884583442892</v>
      </c>
      <c r="BG2419">
        <f t="shared" si="528"/>
        <v>7.9860170871865446</v>
      </c>
      <c r="BH2419">
        <f t="shared" si="528"/>
        <v>7.9860170871622742</v>
      </c>
      <c r="BI2419">
        <f t="shared" si="528"/>
        <v>7.9860170879304135</v>
      </c>
      <c r="BJ2419">
        <f t="shared" si="528"/>
        <v>7.9860170636195216</v>
      </c>
      <c r="BK2419">
        <f t="shared" si="528"/>
        <v>7.986017833034281</v>
      </c>
      <c r="BL2419">
        <f t="shared" si="528"/>
        <v>7.9859934796851215</v>
      </c>
      <c r="BM2419">
        <f t="shared" si="528"/>
        <v>7.9867621524931742</v>
      </c>
      <c r="BN2419">
        <f t="shared" si="526"/>
        <v>7.748106053039221</v>
      </c>
    </row>
    <row r="2420" spans="32:66" x14ac:dyDescent="0.2">
      <c r="AF2420" s="36"/>
      <c r="AG2420" s="7"/>
      <c r="BA2420">
        <f t="shared" si="519"/>
        <v>1.8987653654222433E-2</v>
      </c>
      <c r="BB2420">
        <f t="shared" si="520"/>
        <v>0.91353546204170422</v>
      </c>
      <c r="BC2420">
        <f t="shared" si="521"/>
        <v>0.90245097412386832</v>
      </c>
      <c r="BD2420">
        <f t="shared" si="522"/>
        <v>0.22388363869577074</v>
      </c>
      <c r="BE2420">
        <f t="shared" si="523"/>
        <v>1.939352469821771</v>
      </c>
      <c r="BF2420">
        <f t="shared" si="524"/>
        <v>1.4581884583442892</v>
      </c>
      <c r="BG2420">
        <f t="shared" si="528"/>
        <v>7.9860170871865446</v>
      </c>
      <c r="BH2420">
        <f t="shared" si="528"/>
        <v>7.9860170871622742</v>
      </c>
      <c r="BI2420">
        <f t="shared" si="528"/>
        <v>7.9860170879304135</v>
      </c>
      <c r="BJ2420">
        <f t="shared" si="528"/>
        <v>7.9860170636195216</v>
      </c>
      <c r="BK2420">
        <f t="shared" si="528"/>
        <v>7.986017833034281</v>
      </c>
      <c r="BL2420">
        <f t="shared" si="528"/>
        <v>7.9859934796851215</v>
      </c>
      <c r="BM2420">
        <f t="shared" si="528"/>
        <v>7.9867621524931742</v>
      </c>
      <c r="BN2420">
        <f t="shared" si="526"/>
        <v>7.748106053039221</v>
      </c>
    </row>
    <row r="2421" spans="32:66" x14ac:dyDescent="0.2">
      <c r="AF2421" s="36"/>
      <c r="AG2421" s="7"/>
      <c r="BA2421">
        <f t="shared" si="519"/>
        <v>1.8987653654222433E-2</v>
      </c>
      <c r="BB2421">
        <f t="shared" si="520"/>
        <v>0.91353546204170422</v>
      </c>
      <c r="BC2421">
        <f t="shared" si="521"/>
        <v>0.90245097412386832</v>
      </c>
      <c r="BD2421">
        <f t="shared" si="522"/>
        <v>0.22388363869577074</v>
      </c>
      <c r="BE2421">
        <f t="shared" si="523"/>
        <v>1.939352469821771</v>
      </c>
      <c r="BF2421">
        <f t="shared" si="524"/>
        <v>1.4581884583442892</v>
      </c>
      <c r="BG2421">
        <f t="shared" si="528"/>
        <v>7.9860170871865446</v>
      </c>
      <c r="BH2421">
        <f t="shared" si="528"/>
        <v>7.9860170871622742</v>
      </c>
      <c r="BI2421">
        <f t="shared" si="528"/>
        <v>7.9860170879304135</v>
      </c>
      <c r="BJ2421">
        <f t="shared" si="528"/>
        <v>7.9860170636195216</v>
      </c>
      <c r="BK2421">
        <f t="shared" si="528"/>
        <v>7.986017833034281</v>
      </c>
      <c r="BL2421">
        <f t="shared" si="528"/>
        <v>7.9859934796851215</v>
      </c>
      <c r="BM2421">
        <f t="shared" si="528"/>
        <v>7.9867621524931742</v>
      </c>
      <c r="BN2421">
        <f t="shared" si="526"/>
        <v>7.748106053039221</v>
      </c>
    </row>
    <row r="2422" spans="32:66" x14ac:dyDescent="0.2">
      <c r="AF2422" s="36"/>
      <c r="AG2422" s="7"/>
      <c r="BA2422">
        <f t="shared" si="519"/>
        <v>1.8987653654222433E-2</v>
      </c>
      <c r="BB2422">
        <f t="shared" si="520"/>
        <v>0.91353546204170422</v>
      </c>
      <c r="BC2422">
        <f t="shared" si="521"/>
        <v>0.90245097412386832</v>
      </c>
      <c r="BD2422">
        <f t="shared" si="522"/>
        <v>0.22388363869577074</v>
      </c>
      <c r="BE2422">
        <f t="shared" si="523"/>
        <v>1.939352469821771</v>
      </c>
      <c r="BF2422">
        <f t="shared" si="524"/>
        <v>1.4581884583442892</v>
      </c>
      <c r="BG2422">
        <f t="shared" si="528"/>
        <v>7.9860170871865446</v>
      </c>
      <c r="BH2422">
        <f t="shared" si="528"/>
        <v>7.9860170871622742</v>
      </c>
      <c r="BI2422">
        <f t="shared" si="528"/>
        <v>7.9860170879304135</v>
      </c>
      <c r="BJ2422">
        <f t="shared" si="528"/>
        <v>7.9860170636195216</v>
      </c>
      <c r="BK2422">
        <f t="shared" si="528"/>
        <v>7.986017833034281</v>
      </c>
      <c r="BL2422">
        <f t="shared" si="528"/>
        <v>7.9859934796851215</v>
      </c>
      <c r="BM2422">
        <f t="shared" si="528"/>
        <v>7.9867621524931742</v>
      </c>
      <c r="BN2422">
        <f t="shared" si="526"/>
        <v>7.748106053039221</v>
      </c>
    </row>
    <row r="2423" spans="32:66" x14ac:dyDescent="0.2">
      <c r="AF2423" s="36"/>
      <c r="AG2423" s="7"/>
      <c r="BA2423">
        <f t="shared" si="519"/>
        <v>1.8987653654222433E-2</v>
      </c>
      <c r="BB2423">
        <f t="shared" si="520"/>
        <v>0.91353546204170422</v>
      </c>
      <c r="BC2423">
        <f t="shared" si="521"/>
        <v>0.90245097412386832</v>
      </c>
      <c r="BD2423">
        <f t="shared" si="522"/>
        <v>0.22388363869577074</v>
      </c>
      <c r="BE2423">
        <f t="shared" si="523"/>
        <v>1.939352469821771</v>
      </c>
      <c r="BF2423">
        <f t="shared" si="524"/>
        <v>1.4581884583442892</v>
      </c>
      <c r="BG2423">
        <f t="shared" si="528"/>
        <v>7.9860170871865446</v>
      </c>
      <c r="BH2423">
        <f t="shared" si="528"/>
        <v>7.9860170871622742</v>
      </c>
      <c r="BI2423">
        <f t="shared" si="528"/>
        <v>7.9860170879304135</v>
      </c>
      <c r="BJ2423">
        <f t="shared" si="528"/>
        <v>7.9860170636195216</v>
      </c>
      <c r="BK2423">
        <f t="shared" si="528"/>
        <v>7.986017833034281</v>
      </c>
      <c r="BL2423">
        <f t="shared" si="528"/>
        <v>7.9859934796851215</v>
      </c>
      <c r="BM2423">
        <f t="shared" si="528"/>
        <v>7.9867621524931742</v>
      </c>
      <c r="BN2423">
        <f t="shared" si="526"/>
        <v>7.748106053039221</v>
      </c>
    </row>
    <row r="2424" spans="32:66" x14ac:dyDescent="0.2">
      <c r="AF2424" s="36"/>
      <c r="AG2424" s="7"/>
      <c r="BA2424">
        <f t="shared" si="519"/>
        <v>1.8987653654222433E-2</v>
      </c>
      <c r="BB2424">
        <f t="shared" si="520"/>
        <v>0.91353546204170422</v>
      </c>
      <c r="BC2424">
        <f t="shared" si="521"/>
        <v>0.90245097412386832</v>
      </c>
      <c r="BD2424">
        <f t="shared" si="522"/>
        <v>0.22388363869577074</v>
      </c>
      <c r="BE2424">
        <f t="shared" si="523"/>
        <v>1.939352469821771</v>
      </c>
      <c r="BF2424">
        <f t="shared" si="524"/>
        <v>1.4581884583442892</v>
      </c>
      <c r="BG2424">
        <f t="shared" si="528"/>
        <v>7.9860170871865446</v>
      </c>
      <c r="BH2424">
        <f t="shared" si="528"/>
        <v>7.9860170871622742</v>
      </c>
      <c r="BI2424">
        <f t="shared" si="528"/>
        <v>7.9860170879304135</v>
      </c>
      <c r="BJ2424">
        <f t="shared" si="528"/>
        <v>7.9860170636195216</v>
      </c>
      <c r="BK2424">
        <f t="shared" si="528"/>
        <v>7.986017833034281</v>
      </c>
      <c r="BL2424">
        <f t="shared" si="528"/>
        <v>7.9859934796851215</v>
      </c>
      <c r="BM2424">
        <f t="shared" si="528"/>
        <v>7.9867621524931742</v>
      </c>
      <c r="BN2424">
        <f t="shared" si="526"/>
        <v>7.748106053039221</v>
      </c>
    </row>
    <row r="2425" spans="32:66" x14ac:dyDescent="0.2">
      <c r="AF2425" s="36"/>
      <c r="AG2425" s="7"/>
      <c r="BA2425">
        <f t="shared" si="519"/>
        <v>1.8987653654222433E-2</v>
      </c>
      <c r="BB2425">
        <f t="shared" si="520"/>
        <v>0.91353546204170422</v>
      </c>
      <c r="BC2425">
        <f t="shared" si="521"/>
        <v>0.90245097412386832</v>
      </c>
      <c r="BD2425">
        <f t="shared" si="522"/>
        <v>0.22388363869577074</v>
      </c>
      <c r="BE2425">
        <f t="shared" si="523"/>
        <v>1.939352469821771</v>
      </c>
      <c r="BF2425">
        <f t="shared" si="524"/>
        <v>1.4581884583442892</v>
      </c>
      <c r="BG2425">
        <f t="shared" si="528"/>
        <v>7.9860170871865446</v>
      </c>
      <c r="BH2425">
        <f t="shared" si="528"/>
        <v>7.9860170871622742</v>
      </c>
      <c r="BI2425">
        <f t="shared" si="528"/>
        <v>7.9860170879304135</v>
      </c>
      <c r="BJ2425">
        <f t="shared" si="528"/>
        <v>7.9860170636195216</v>
      </c>
      <c r="BK2425">
        <f t="shared" si="528"/>
        <v>7.986017833034281</v>
      </c>
      <c r="BL2425">
        <f t="shared" si="528"/>
        <v>7.9859934796851215</v>
      </c>
      <c r="BM2425">
        <f t="shared" si="528"/>
        <v>7.9867621524931742</v>
      </c>
      <c r="BN2425">
        <f t="shared" si="526"/>
        <v>7.748106053039221</v>
      </c>
    </row>
    <row r="2426" spans="32:66" x14ac:dyDescent="0.2">
      <c r="AF2426" s="36"/>
      <c r="AG2426" s="7"/>
      <c r="BA2426">
        <f t="shared" si="519"/>
        <v>1.8987653654222433E-2</v>
      </c>
      <c r="BB2426">
        <f t="shared" si="520"/>
        <v>0.91353546204170422</v>
      </c>
      <c r="BC2426">
        <f t="shared" si="521"/>
        <v>0.90245097412386832</v>
      </c>
      <c r="BD2426">
        <f t="shared" si="522"/>
        <v>0.22388363869577074</v>
      </c>
      <c r="BE2426">
        <f t="shared" si="523"/>
        <v>1.939352469821771</v>
      </c>
      <c r="BF2426">
        <f t="shared" si="524"/>
        <v>1.4581884583442892</v>
      </c>
      <c r="BG2426">
        <f t="shared" si="528"/>
        <v>7.9860170871865446</v>
      </c>
      <c r="BH2426">
        <f t="shared" si="528"/>
        <v>7.9860170871622742</v>
      </c>
      <c r="BI2426">
        <f t="shared" si="528"/>
        <v>7.9860170879304135</v>
      </c>
      <c r="BJ2426">
        <f t="shared" si="528"/>
        <v>7.9860170636195216</v>
      </c>
      <c r="BK2426">
        <f t="shared" si="528"/>
        <v>7.986017833034281</v>
      </c>
      <c r="BL2426">
        <f t="shared" si="528"/>
        <v>7.9859934796851215</v>
      </c>
      <c r="BM2426">
        <f t="shared" si="528"/>
        <v>7.9867621524931742</v>
      </c>
      <c r="BN2426">
        <f t="shared" si="526"/>
        <v>7.748106053039221</v>
      </c>
    </row>
    <row r="2427" spans="32:66" x14ac:dyDescent="0.2">
      <c r="AF2427" s="36"/>
      <c r="AG2427" s="7"/>
      <c r="BA2427">
        <f t="shared" si="519"/>
        <v>1.8987653654222433E-2</v>
      </c>
      <c r="BB2427">
        <f t="shared" si="520"/>
        <v>0.91353546204170422</v>
      </c>
      <c r="BC2427">
        <f t="shared" si="521"/>
        <v>0.90245097412386832</v>
      </c>
      <c r="BD2427">
        <f t="shared" si="522"/>
        <v>0.22388363869577074</v>
      </c>
      <c r="BE2427">
        <f t="shared" si="523"/>
        <v>1.939352469821771</v>
      </c>
      <c r="BF2427">
        <f t="shared" si="524"/>
        <v>1.4581884583442892</v>
      </c>
      <c r="BG2427">
        <f t="shared" ref="BG2427:BM2442" si="529">$BN2427+$BB$7*SIN(BH2427)</f>
        <v>7.9860170871865446</v>
      </c>
      <c r="BH2427">
        <f t="shared" si="529"/>
        <v>7.9860170871622742</v>
      </c>
      <c r="BI2427">
        <f t="shared" si="529"/>
        <v>7.9860170879304135</v>
      </c>
      <c r="BJ2427">
        <f t="shared" si="529"/>
        <v>7.9860170636195216</v>
      </c>
      <c r="BK2427">
        <f t="shared" si="529"/>
        <v>7.986017833034281</v>
      </c>
      <c r="BL2427">
        <f t="shared" si="529"/>
        <v>7.9859934796851215</v>
      </c>
      <c r="BM2427">
        <f t="shared" si="529"/>
        <v>7.9867621524931742</v>
      </c>
      <c r="BN2427">
        <f t="shared" si="526"/>
        <v>7.748106053039221</v>
      </c>
    </row>
    <row r="2428" spans="32:66" x14ac:dyDescent="0.2">
      <c r="AF2428" s="36"/>
      <c r="AG2428" s="7"/>
      <c r="BA2428">
        <f t="shared" si="519"/>
        <v>1.8987653654222433E-2</v>
      </c>
      <c r="BB2428">
        <f t="shared" si="520"/>
        <v>0.91353546204170422</v>
      </c>
      <c r="BC2428">
        <f t="shared" si="521"/>
        <v>0.90245097412386832</v>
      </c>
      <c r="BD2428">
        <f t="shared" si="522"/>
        <v>0.22388363869577074</v>
      </c>
      <c r="BE2428">
        <f t="shared" si="523"/>
        <v>1.939352469821771</v>
      </c>
      <c r="BF2428">
        <f t="shared" si="524"/>
        <v>1.4581884583442892</v>
      </c>
      <c r="BG2428">
        <f t="shared" si="529"/>
        <v>7.9860170871865446</v>
      </c>
      <c r="BH2428">
        <f t="shared" si="529"/>
        <v>7.9860170871622742</v>
      </c>
      <c r="BI2428">
        <f t="shared" si="529"/>
        <v>7.9860170879304135</v>
      </c>
      <c r="BJ2428">
        <f t="shared" si="529"/>
        <v>7.9860170636195216</v>
      </c>
      <c r="BK2428">
        <f t="shared" si="529"/>
        <v>7.986017833034281</v>
      </c>
      <c r="BL2428">
        <f t="shared" si="529"/>
        <v>7.9859934796851215</v>
      </c>
      <c r="BM2428">
        <f t="shared" si="529"/>
        <v>7.9867621524931742</v>
      </c>
      <c r="BN2428">
        <f t="shared" si="526"/>
        <v>7.748106053039221</v>
      </c>
    </row>
    <row r="2429" spans="32:66" x14ac:dyDescent="0.2">
      <c r="AF2429" s="36"/>
      <c r="AG2429" s="7"/>
      <c r="BA2429">
        <f t="shared" si="519"/>
        <v>1.8987653654222433E-2</v>
      </c>
      <c r="BB2429">
        <f t="shared" si="520"/>
        <v>0.91353546204170422</v>
      </c>
      <c r="BC2429">
        <f t="shared" si="521"/>
        <v>0.90245097412386832</v>
      </c>
      <c r="BD2429">
        <f t="shared" si="522"/>
        <v>0.22388363869577074</v>
      </c>
      <c r="BE2429">
        <f t="shared" si="523"/>
        <v>1.939352469821771</v>
      </c>
      <c r="BF2429">
        <f t="shared" si="524"/>
        <v>1.4581884583442892</v>
      </c>
      <c r="BG2429">
        <f t="shared" si="529"/>
        <v>7.9860170871865446</v>
      </c>
      <c r="BH2429">
        <f t="shared" si="529"/>
        <v>7.9860170871622742</v>
      </c>
      <c r="BI2429">
        <f t="shared" si="529"/>
        <v>7.9860170879304135</v>
      </c>
      <c r="BJ2429">
        <f t="shared" si="529"/>
        <v>7.9860170636195216</v>
      </c>
      <c r="BK2429">
        <f t="shared" si="529"/>
        <v>7.986017833034281</v>
      </c>
      <c r="BL2429">
        <f t="shared" si="529"/>
        <v>7.9859934796851215</v>
      </c>
      <c r="BM2429">
        <f t="shared" si="529"/>
        <v>7.9867621524931742</v>
      </c>
      <c r="BN2429">
        <f t="shared" si="526"/>
        <v>7.748106053039221</v>
      </c>
    </row>
    <row r="2430" spans="32:66" x14ac:dyDescent="0.2">
      <c r="AF2430" s="36"/>
      <c r="AG2430" s="7"/>
      <c r="BA2430">
        <f t="shared" si="519"/>
        <v>1.8987653654222433E-2</v>
      </c>
      <c r="BB2430">
        <f t="shared" si="520"/>
        <v>0.91353546204170422</v>
      </c>
      <c r="BC2430">
        <f t="shared" si="521"/>
        <v>0.90245097412386832</v>
      </c>
      <c r="BD2430">
        <f t="shared" si="522"/>
        <v>0.22388363869577074</v>
      </c>
      <c r="BE2430">
        <f t="shared" si="523"/>
        <v>1.939352469821771</v>
      </c>
      <c r="BF2430">
        <f t="shared" si="524"/>
        <v>1.4581884583442892</v>
      </c>
      <c r="BG2430">
        <f t="shared" si="529"/>
        <v>7.9860170871865446</v>
      </c>
      <c r="BH2430">
        <f t="shared" si="529"/>
        <v>7.9860170871622742</v>
      </c>
      <c r="BI2430">
        <f t="shared" si="529"/>
        <v>7.9860170879304135</v>
      </c>
      <c r="BJ2430">
        <f t="shared" si="529"/>
        <v>7.9860170636195216</v>
      </c>
      <c r="BK2430">
        <f t="shared" si="529"/>
        <v>7.986017833034281</v>
      </c>
      <c r="BL2430">
        <f t="shared" si="529"/>
        <v>7.9859934796851215</v>
      </c>
      <c r="BM2430">
        <f t="shared" si="529"/>
        <v>7.9867621524931742</v>
      </c>
      <c r="BN2430">
        <f t="shared" si="526"/>
        <v>7.748106053039221</v>
      </c>
    </row>
    <row r="2431" spans="32:66" x14ac:dyDescent="0.2">
      <c r="AF2431" s="36"/>
      <c r="AG2431" s="7"/>
      <c r="BA2431">
        <f t="shared" si="519"/>
        <v>1.8987653654222433E-2</v>
      </c>
      <c r="BB2431">
        <f t="shared" si="520"/>
        <v>0.91353546204170422</v>
      </c>
      <c r="BC2431">
        <f t="shared" si="521"/>
        <v>0.90245097412386832</v>
      </c>
      <c r="BD2431">
        <f t="shared" si="522"/>
        <v>0.22388363869577074</v>
      </c>
      <c r="BE2431">
        <f t="shared" si="523"/>
        <v>1.939352469821771</v>
      </c>
      <c r="BF2431">
        <f t="shared" si="524"/>
        <v>1.4581884583442892</v>
      </c>
      <c r="BG2431">
        <f t="shared" si="529"/>
        <v>7.9860170871865446</v>
      </c>
      <c r="BH2431">
        <f t="shared" si="529"/>
        <v>7.9860170871622742</v>
      </c>
      <c r="BI2431">
        <f t="shared" si="529"/>
        <v>7.9860170879304135</v>
      </c>
      <c r="BJ2431">
        <f t="shared" si="529"/>
        <v>7.9860170636195216</v>
      </c>
      <c r="BK2431">
        <f t="shared" si="529"/>
        <v>7.986017833034281</v>
      </c>
      <c r="BL2431">
        <f t="shared" si="529"/>
        <v>7.9859934796851215</v>
      </c>
      <c r="BM2431">
        <f t="shared" si="529"/>
        <v>7.9867621524931742</v>
      </c>
      <c r="BN2431">
        <f t="shared" si="526"/>
        <v>7.748106053039221</v>
      </c>
    </row>
    <row r="2432" spans="32:66" x14ac:dyDescent="0.2">
      <c r="AF2432" s="36"/>
      <c r="AG2432" s="7"/>
      <c r="BA2432">
        <f t="shared" si="519"/>
        <v>1.8987653654222433E-2</v>
      </c>
      <c r="BB2432">
        <f t="shared" si="520"/>
        <v>0.91353546204170422</v>
      </c>
      <c r="BC2432">
        <f t="shared" si="521"/>
        <v>0.90245097412386832</v>
      </c>
      <c r="BD2432">
        <f t="shared" si="522"/>
        <v>0.22388363869577074</v>
      </c>
      <c r="BE2432">
        <f t="shared" si="523"/>
        <v>1.939352469821771</v>
      </c>
      <c r="BF2432">
        <f t="shared" si="524"/>
        <v>1.4581884583442892</v>
      </c>
      <c r="BG2432">
        <f t="shared" si="529"/>
        <v>7.9860170871865446</v>
      </c>
      <c r="BH2432">
        <f t="shared" si="529"/>
        <v>7.9860170871622742</v>
      </c>
      <c r="BI2432">
        <f t="shared" si="529"/>
        <v>7.9860170879304135</v>
      </c>
      <c r="BJ2432">
        <f t="shared" si="529"/>
        <v>7.9860170636195216</v>
      </c>
      <c r="BK2432">
        <f t="shared" si="529"/>
        <v>7.986017833034281</v>
      </c>
      <c r="BL2432">
        <f t="shared" si="529"/>
        <v>7.9859934796851215</v>
      </c>
      <c r="BM2432">
        <f t="shared" si="529"/>
        <v>7.9867621524931742</v>
      </c>
      <c r="BN2432">
        <f t="shared" si="526"/>
        <v>7.748106053039221</v>
      </c>
    </row>
    <row r="2433" spans="32:66" x14ac:dyDescent="0.2">
      <c r="AF2433" s="36"/>
      <c r="AG2433" s="7"/>
      <c r="BA2433">
        <f t="shared" si="519"/>
        <v>1.8987653654222433E-2</v>
      </c>
      <c r="BB2433">
        <f t="shared" si="520"/>
        <v>0.91353546204170422</v>
      </c>
      <c r="BC2433">
        <f t="shared" si="521"/>
        <v>0.90245097412386832</v>
      </c>
      <c r="BD2433">
        <f t="shared" si="522"/>
        <v>0.22388363869577074</v>
      </c>
      <c r="BE2433">
        <f t="shared" si="523"/>
        <v>1.939352469821771</v>
      </c>
      <c r="BF2433">
        <f t="shared" si="524"/>
        <v>1.4581884583442892</v>
      </c>
      <c r="BG2433">
        <f t="shared" si="529"/>
        <v>7.9860170871865446</v>
      </c>
      <c r="BH2433">
        <f t="shared" si="529"/>
        <v>7.9860170871622742</v>
      </c>
      <c r="BI2433">
        <f t="shared" si="529"/>
        <v>7.9860170879304135</v>
      </c>
      <c r="BJ2433">
        <f t="shared" si="529"/>
        <v>7.9860170636195216</v>
      </c>
      <c r="BK2433">
        <f t="shared" si="529"/>
        <v>7.986017833034281</v>
      </c>
      <c r="BL2433">
        <f t="shared" si="529"/>
        <v>7.9859934796851215</v>
      </c>
      <c r="BM2433">
        <f t="shared" si="529"/>
        <v>7.9867621524931742</v>
      </c>
      <c r="BN2433">
        <f t="shared" si="526"/>
        <v>7.748106053039221</v>
      </c>
    </row>
    <row r="2434" spans="32:66" x14ac:dyDescent="0.2">
      <c r="AF2434" s="36"/>
      <c r="AG2434" s="7"/>
      <c r="BA2434">
        <f t="shared" si="519"/>
        <v>1.8987653654222433E-2</v>
      </c>
      <c r="BB2434">
        <f t="shared" si="520"/>
        <v>0.91353546204170422</v>
      </c>
      <c r="BC2434">
        <f t="shared" si="521"/>
        <v>0.90245097412386832</v>
      </c>
      <c r="BD2434">
        <f t="shared" si="522"/>
        <v>0.22388363869577074</v>
      </c>
      <c r="BE2434">
        <f t="shared" si="523"/>
        <v>1.939352469821771</v>
      </c>
      <c r="BF2434">
        <f t="shared" si="524"/>
        <v>1.4581884583442892</v>
      </c>
      <c r="BG2434">
        <f t="shared" si="529"/>
        <v>7.9860170871865446</v>
      </c>
      <c r="BH2434">
        <f t="shared" si="529"/>
        <v>7.9860170871622742</v>
      </c>
      <c r="BI2434">
        <f t="shared" si="529"/>
        <v>7.9860170879304135</v>
      </c>
      <c r="BJ2434">
        <f t="shared" si="529"/>
        <v>7.9860170636195216</v>
      </c>
      <c r="BK2434">
        <f t="shared" si="529"/>
        <v>7.986017833034281</v>
      </c>
      <c r="BL2434">
        <f t="shared" si="529"/>
        <v>7.9859934796851215</v>
      </c>
      <c r="BM2434">
        <f t="shared" si="529"/>
        <v>7.9867621524931742</v>
      </c>
      <c r="BN2434">
        <f t="shared" si="526"/>
        <v>7.748106053039221</v>
      </c>
    </row>
    <row r="2435" spans="32:66" x14ac:dyDescent="0.2">
      <c r="AF2435" s="36"/>
      <c r="AG2435" s="7"/>
      <c r="BA2435">
        <f t="shared" si="519"/>
        <v>1.8987653654222433E-2</v>
      </c>
      <c r="BB2435">
        <f t="shared" si="520"/>
        <v>0.91353546204170422</v>
      </c>
      <c r="BC2435">
        <f t="shared" si="521"/>
        <v>0.90245097412386832</v>
      </c>
      <c r="BD2435">
        <f t="shared" si="522"/>
        <v>0.22388363869577074</v>
      </c>
      <c r="BE2435">
        <f t="shared" si="523"/>
        <v>1.939352469821771</v>
      </c>
      <c r="BF2435">
        <f t="shared" si="524"/>
        <v>1.4581884583442892</v>
      </c>
      <c r="BG2435">
        <f t="shared" si="529"/>
        <v>7.9860170871865446</v>
      </c>
      <c r="BH2435">
        <f t="shared" si="529"/>
        <v>7.9860170871622742</v>
      </c>
      <c r="BI2435">
        <f t="shared" si="529"/>
        <v>7.9860170879304135</v>
      </c>
      <c r="BJ2435">
        <f t="shared" si="529"/>
        <v>7.9860170636195216</v>
      </c>
      <c r="BK2435">
        <f t="shared" si="529"/>
        <v>7.986017833034281</v>
      </c>
      <c r="BL2435">
        <f t="shared" si="529"/>
        <v>7.9859934796851215</v>
      </c>
      <c r="BM2435">
        <f t="shared" si="529"/>
        <v>7.9867621524931742</v>
      </c>
      <c r="BN2435">
        <f t="shared" si="526"/>
        <v>7.748106053039221</v>
      </c>
    </row>
    <row r="2436" spans="32:66" x14ac:dyDescent="0.2">
      <c r="AF2436" s="36"/>
      <c r="AG2436" s="7"/>
      <c r="BA2436">
        <f t="shared" si="519"/>
        <v>1.8987653654222433E-2</v>
      </c>
      <c r="BB2436">
        <f t="shared" si="520"/>
        <v>0.91353546204170422</v>
      </c>
      <c r="BC2436">
        <f t="shared" si="521"/>
        <v>0.90245097412386832</v>
      </c>
      <c r="BD2436">
        <f t="shared" si="522"/>
        <v>0.22388363869577074</v>
      </c>
      <c r="BE2436">
        <f t="shared" si="523"/>
        <v>1.939352469821771</v>
      </c>
      <c r="BF2436">
        <f t="shared" si="524"/>
        <v>1.4581884583442892</v>
      </c>
      <c r="BG2436">
        <f t="shared" si="529"/>
        <v>7.9860170871865446</v>
      </c>
      <c r="BH2436">
        <f t="shared" si="529"/>
        <v>7.9860170871622742</v>
      </c>
      <c r="BI2436">
        <f t="shared" si="529"/>
        <v>7.9860170879304135</v>
      </c>
      <c r="BJ2436">
        <f t="shared" si="529"/>
        <v>7.9860170636195216</v>
      </c>
      <c r="BK2436">
        <f t="shared" si="529"/>
        <v>7.986017833034281</v>
      </c>
      <c r="BL2436">
        <f t="shared" si="529"/>
        <v>7.9859934796851215</v>
      </c>
      <c r="BM2436">
        <f t="shared" si="529"/>
        <v>7.9867621524931742</v>
      </c>
      <c r="BN2436">
        <f t="shared" si="526"/>
        <v>7.748106053039221</v>
      </c>
    </row>
    <row r="2437" spans="32:66" x14ac:dyDescent="0.2">
      <c r="AF2437" s="36"/>
      <c r="AG2437" s="7"/>
      <c r="BA2437">
        <f t="shared" si="519"/>
        <v>1.8987653654222433E-2</v>
      </c>
      <c r="BB2437">
        <f t="shared" si="520"/>
        <v>0.91353546204170422</v>
      </c>
      <c r="BC2437">
        <f t="shared" si="521"/>
        <v>0.90245097412386832</v>
      </c>
      <c r="BD2437">
        <f t="shared" si="522"/>
        <v>0.22388363869577074</v>
      </c>
      <c r="BE2437">
        <f t="shared" si="523"/>
        <v>1.939352469821771</v>
      </c>
      <c r="BF2437">
        <f t="shared" si="524"/>
        <v>1.4581884583442892</v>
      </c>
      <c r="BG2437">
        <f t="shared" si="529"/>
        <v>7.9860170871865446</v>
      </c>
      <c r="BH2437">
        <f t="shared" si="529"/>
        <v>7.9860170871622742</v>
      </c>
      <c r="BI2437">
        <f t="shared" si="529"/>
        <v>7.9860170879304135</v>
      </c>
      <c r="BJ2437">
        <f t="shared" si="529"/>
        <v>7.9860170636195216</v>
      </c>
      <c r="BK2437">
        <f t="shared" si="529"/>
        <v>7.986017833034281</v>
      </c>
      <c r="BL2437">
        <f t="shared" si="529"/>
        <v>7.9859934796851215</v>
      </c>
      <c r="BM2437">
        <f t="shared" si="529"/>
        <v>7.9867621524931742</v>
      </c>
      <c r="BN2437">
        <f t="shared" si="526"/>
        <v>7.748106053039221</v>
      </c>
    </row>
    <row r="2438" spans="32:66" x14ac:dyDescent="0.2">
      <c r="AF2438" s="36"/>
      <c r="AG2438" s="7"/>
      <c r="BA2438">
        <f t="shared" si="519"/>
        <v>1.8987653654222433E-2</v>
      </c>
      <c r="BB2438">
        <f t="shared" si="520"/>
        <v>0.91353546204170422</v>
      </c>
      <c r="BC2438">
        <f t="shared" si="521"/>
        <v>0.90245097412386832</v>
      </c>
      <c r="BD2438">
        <f t="shared" si="522"/>
        <v>0.22388363869577074</v>
      </c>
      <c r="BE2438">
        <f t="shared" si="523"/>
        <v>1.939352469821771</v>
      </c>
      <c r="BF2438">
        <f t="shared" si="524"/>
        <v>1.4581884583442892</v>
      </c>
      <c r="BG2438">
        <f t="shared" si="529"/>
        <v>7.9860170871865446</v>
      </c>
      <c r="BH2438">
        <f t="shared" si="529"/>
        <v>7.9860170871622742</v>
      </c>
      <c r="BI2438">
        <f t="shared" si="529"/>
        <v>7.9860170879304135</v>
      </c>
      <c r="BJ2438">
        <f t="shared" si="529"/>
        <v>7.9860170636195216</v>
      </c>
      <c r="BK2438">
        <f t="shared" si="529"/>
        <v>7.986017833034281</v>
      </c>
      <c r="BL2438">
        <f t="shared" si="529"/>
        <v>7.9859934796851215</v>
      </c>
      <c r="BM2438">
        <f t="shared" si="529"/>
        <v>7.9867621524931742</v>
      </c>
      <c r="BN2438">
        <f t="shared" si="526"/>
        <v>7.748106053039221</v>
      </c>
    </row>
    <row r="2439" spans="32:66" x14ac:dyDescent="0.2">
      <c r="AF2439" s="36"/>
      <c r="AG2439" s="7"/>
      <c r="BA2439">
        <f t="shared" si="519"/>
        <v>1.8987653654222433E-2</v>
      </c>
      <c r="BB2439">
        <f t="shared" si="520"/>
        <v>0.91353546204170422</v>
      </c>
      <c r="BC2439">
        <f t="shared" si="521"/>
        <v>0.90245097412386832</v>
      </c>
      <c r="BD2439">
        <f t="shared" si="522"/>
        <v>0.22388363869577074</v>
      </c>
      <c r="BE2439">
        <f t="shared" si="523"/>
        <v>1.939352469821771</v>
      </c>
      <c r="BF2439">
        <f t="shared" si="524"/>
        <v>1.4581884583442892</v>
      </c>
      <c r="BG2439">
        <f t="shared" si="529"/>
        <v>7.9860170871865446</v>
      </c>
      <c r="BH2439">
        <f t="shared" si="529"/>
        <v>7.9860170871622742</v>
      </c>
      <c r="BI2439">
        <f t="shared" si="529"/>
        <v>7.9860170879304135</v>
      </c>
      <c r="BJ2439">
        <f t="shared" si="529"/>
        <v>7.9860170636195216</v>
      </c>
      <c r="BK2439">
        <f t="shared" si="529"/>
        <v>7.986017833034281</v>
      </c>
      <c r="BL2439">
        <f t="shared" si="529"/>
        <v>7.9859934796851215</v>
      </c>
      <c r="BM2439">
        <f t="shared" si="529"/>
        <v>7.9867621524931742</v>
      </c>
      <c r="BN2439">
        <f t="shared" si="526"/>
        <v>7.748106053039221</v>
      </c>
    </row>
    <row r="2440" spans="32:66" x14ac:dyDescent="0.2">
      <c r="AF2440" s="36"/>
      <c r="AG2440" s="7"/>
      <c r="BA2440">
        <f t="shared" si="519"/>
        <v>1.8987653654222433E-2</v>
      </c>
      <c r="BB2440">
        <f t="shared" si="520"/>
        <v>0.91353546204170422</v>
      </c>
      <c r="BC2440">
        <f t="shared" si="521"/>
        <v>0.90245097412386832</v>
      </c>
      <c r="BD2440">
        <f t="shared" si="522"/>
        <v>0.22388363869577074</v>
      </c>
      <c r="BE2440">
        <f t="shared" si="523"/>
        <v>1.939352469821771</v>
      </c>
      <c r="BF2440">
        <f t="shared" si="524"/>
        <v>1.4581884583442892</v>
      </c>
      <c r="BG2440">
        <f t="shared" si="529"/>
        <v>7.9860170871865446</v>
      </c>
      <c r="BH2440">
        <f t="shared" si="529"/>
        <v>7.9860170871622742</v>
      </c>
      <c r="BI2440">
        <f t="shared" si="529"/>
        <v>7.9860170879304135</v>
      </c>
      <c r="BJ2440">
        <f t="shared" si="529"/>
        <v>7.9860170636195216</v>
      </c>
      <c r="BK2440">
        <f t="shared" si="529"/>
        <v>7.986017833034281</v>
      </c>
      <c r="BL2440">
        <f t="shared" si="529"/>
        <v>7.9859934796851215</v>
      </c>
      <c r="BM2440">
        <f t="shared" si="529"/>
        <v>7.9867621524931742</v>
      </c>
      <c r="BN2440">
        <f t="shared" si="526"/>
        <v>7.748106053039221</v>
      </c>
    </row>
    <row r="2441" spans="32:66" x14ac:dyDescent="0.2">
      <c r="AF2441" s="36"/>
      <c r="AG2441" s="7"/>
      <c r="BA2441">
        <f t="shared" si="519"/>
        <v>1.8987653654222433E-2</v>
      </c>
      <c r="BB2441">
        <f t="shared" si="520"/>
        <v>0.91353546204170422</v>
      </c>
      <c r="BC2441">
        <f t="shared" si="521"/>
        <v>0.90245097412386832</v>
      </c>
      <c r="BD2441">
        <f t="shared" si="522"/>
        <v>0.22388363869577074</v>
      </c>
      <c r="BE2441">
        <f t="shared" si="523"/>
        <v>1.939352469821771</v>
      </c>
      <c r="BF2441">
        <f t="shared" si="524"/>
        <v>1.4581884583442892</v>
      </c>
      <c r="BG2441">
        <f t="shared" si="529"/>
        <v>7.9860170871865446</v>
      </c>
      <c r="BH2441">
        <f t="shared" si="529"/>
        <v>7.9860170871622742</v>
      </c>
      <c r="BI2441">
        <f t="shared" si="529"/>
        <v>7.9860170879304135</v>
      </c>
      <c r="BJ2441">
        <f t="shared" si="529"/>
        <v>7.9860170636195216</v>
      </c>
      <c r="BK2441">
        <f t="shared" si="529"/>
        <v>7.986017833034281</v>
      </c>
      <c r="BL2441">
        <f t="shared" si="529"/>
        <v>7.9859934796851215</v>
      </c>
      <c r="BM2441">
        <f t="shared" si="529"/>
        <v>7.9867621524931742</v>
      </c>
      <c r="BN2441">
        <f t="shared" si="526"/>
        <v>7.748106053039221</v>
      </c>
    </row>
    <row r="2442" spans="32:66" x14ac:dyDescent="0.2">
      <c r="AF2442" s="36"/>
      <c r="AG2442" s="7"/>
      <c r="BA2442">
        <f t="shared" si="519"/>
        <v>1.8987653654222433E-2</v>
      </c>
      <c r="BB2442">
        <f t="shared" si="520"/>
        <v>0.91353546204170422</v>
      </c>
      <c r="BC2442">
        <f t="shared" si="521"/>
        <v>0.90245097412386832</v>
      </c>
      <c r="BD2442">
        <f t="shared" si="522"/>
        <v>0.22388363869577074</v>
      </c>
      <c r="BE2442">
        <f t="shared" si="523"/>
        <v>1.939352469821771</v>
      </c>
      <c r="BF2442">
        <f t="shared" si="524"/>
        <v>1.4581884583442892</v>
      </c>
      <c r="BG2442">
        <f t="shared" si="529"/>
        <v>7.9860170871865446</v>
      </c>
      <c r="BH2442">
        <f t="shared" si="529"/>
        <v>7.9860170871622742</v>
      </c>
      <c r="BI2442">
        <f t="shared" si="529"/>
        <v>7.9860170879304135</v>
      </c>
      <c r="BJ2442">
        <f t="shared" si="529"/>
        <v>7.9860170636195216</v>
      </c>
      <c r="BK2442">
        <f t="shared" si="529"/>
        <v>7.986017833034281</v>
      </c>
      <c r="BL2442">
        <f t="shared" si="529"/>
        <v>7.9859934796851215</v>
      </c>
      <c r="BM2442">
        <f t="shared" si="529"/>
        <v>7.9867621524931742</v>
      </c>
      <c r="BN2442">
        <f t="shared" si="526"/>
        <v>7.748106053039221</v>
      </c>
    </row>
    <row r="2443" spans="32:66" x14ac:dyDescent="0.2">
      <c r="AF2443" s="36"/>
      <c r="AG2443" s="7"/>
      <c r="BA2443">
        <f t="shared" ref="BA2443:BA2506" si="530">$BB$6*($BB$11/BB2443*BC2443+$BB$12)</f>
        <v>1.8987653654222433E-2</v>
      </c>
      <c r="BB2443">
        <f t="shared" ref="BB2443:BB2506" si="531">1+$BB$7*COS(BE2443)</f>
        <v>0.91353546204170422</v>
      </c>
      <c r="BC2443">
        <f t="shared" ref="BC2443:BC2506" si="532">SIN(BE2443+RADIANS($BB$9))</f>
        <v>0.90245097412386832</v>
      </c>
      <c r="BD2443">
        <f t="shared" ref="BD2443:BD2506" si="533">$BB$7*SIN(BE2443)</f>
        <v>0.22388363869577074</v>
      </c>
      <c r="BE2443">
        <f t="shared" ref="BE2443:BE2506" si="534">2*ATAN(BF2443)</f>
        <v>1.939352469821771</v>
      </c>
      <c r="BF2443">
        <f t="shared" ref="BF2443:BF2506" si="535">TAN(BG2443/2)*SQRT((1+$BB$7)/(1-$BB$7))</f>
        <v>1.4581884583442892</v>
      </c>
      <c r="BG2443">
        <f t="shared" ref="BG2443:BM2458" si="536">$BN2443+$BB$7*SIN(BH2443)</f>
        <v>7.9860170871865446</v>
      </c>
      <c r="BH2443">
        <f t="shared" si="536"/>
        <v>7.9860170871622742</v>
      </c>
      <c r="BI2443">
        <f t="shared" si="536"/>
        <v>7.9860170879304135</v>
      </c>
      <c r="BJ2443">
        <f t="shared" si="536"/>
        <v>7.9860170636195216</v>
      </c>
      <c r="BK2443">
        <f t="shared" si="536"/>
        <v>7.986017833034281</v>
      </c>
      <c r="BL2443">
        <f t="shared" si="536"/>
        <v>7.9859934796851215</v>
      </c>
      <c r="BM2443">
        <f t="shared" si="536"/>
        <v>7.9867621524931742</v>
      </c>
      <c r="BN2443">
        <f t="shared" ref="BN2443:BN2506" si="537">RADIANS($BB$9)+$BB$18*(F2443-BB$15)</f>
        <v>7.748106053039221</v>
      </c>
    </row>
    <row r="2444" spans="32:66" x14ac:dyDescent="0.2">
      <c r="AF2444" s="36"/>
      <c r="AG2444" s="7"/>
      <c r="BA2444">
        <f t="shared" si="530"/>
        <v>1.8987653654222433E-2</v>
      </c>
      <c r="BB2444">
        <f t="shared" si="531"/>
        <v>0.91353546204170422</v>
      </c>
      <c r="BC2444">
        <f t="shared" si="532"/>
        <v>0.90245097412386832</v>
      </c>
      <c r="BD2444">
        <f t="shared" si="533"/>
        <v>0.22388363869577074</v>
      </c>
      <c r="BE2444">
        <f t="shared" si="534"/>
        <v>1.939352469821771</v>
      </c>
      <c r="BF2444">
        <f t="shared" si="535"/>
        <v>1.4581884583442892</v>
      </c>
      <c r="BG2444">
        <f t="shared" si="536"/>
        <v>7.9860170871865446</v>
      </c>
      <c r="BH2444">
        <f t="shared" si="536"/>
        <v>7.9860170871622742</v>
      </c>
      <c r="BI2444">
        <f t="shared" si="536"/>
        <v>7.9860170879304135</v>
      </c>
      <c r="BJ2444">
        <f t="shared" si="536"/>
        <v>7.9860170636195216</v>
      </c>
      <c r="BK2444">
        <f t="shared" si="536"/>
        <v>7.986017833034281</v>
      </c>
      <c r="BL2444">
        <f t="shared" si="536"/>
        <v>7.9859934796851215</v>
      </c>
      <c r="BM2444">
        <f t="shared" si="536"/>
        <v>7.9867621524931742</v>
      </c>
      <c r="BN2444">
        <f t="shared" si="537"/>
        <v>7.748106053039221</v>
      </c>
    </row>
    <row r="2445" spans="32:66" x14ac:dyDescent="0.2">
      <c r="AF2445" s="36"/>
      <c r="AG2445" s="7"/>
      <c r="BA2445">
        <f t="shared" si="530"/>
        <v>1.8987653654222433E-2</v>
      </c>
      <c r="BB2445">
        <f t="shared" si="531"/>
        <v>0.91353546204170422</v>
      </c>
      <c r="BC2445">
        <f t="shared" si="532"/>
        <v>0.90245097412386832</v>
      </c>
      <c r="BD2445">
        <f t="shared" si="533"/>
        <v>0.22388363869577074</v>
      </c>
      <c r="BE2445">
        <f t="shared" si="534"/>
        <v>1.939352469821771</v>
      </c>
      <c r="BF2445">
        <f t="shared" si="535"/>
        <v>1.4581884583442892</v>
      </c>
      <c r="BG2445">
        <f t="shared" si="536"/>
        <v>7.9860170871865446</v>
      </c>
      <c r="BH2445">
        <f t="shared" si="536"/>
        <v>7.9860170871622742</v>
      </c>
      <c r="BI2445">
        <f t="shared" si="536"/>
        <v>7.9860170879304135</v>
      </c>
      <c r="BJ2445">
        <f t="shared" si="536"/>
        <v>7.9860170636195216</v>
      </c>
      <c r="BK2445">
        <f t="shared" si="536"/>
        <v>7.986017833034281</v>
      </c>
      <c r="BL2445">
        <f t="shared" si="536"/>
        <v>7.9859934796851215</v>
      </c>
      <c r="BM2445">
        <f t="shared" si="536"/>
        <v>7.9867621524931742</v>
      </c>
      <c r="BN2445">
        <f t="shared" si="537"/>
        <v>7.748106053039221</v>
      </c>
    </row>
    <row r="2446" spans="32:66" x14ac:dyDescent="0.2">
      <c r="AF2446" s="36"/>
      <c r="AG2446" s="7"/>
      <c r="BA2446">
        <f t="shared" si="530"/>
        <v>1.8987653654222433E-2</v>
      </c>
      <c r="BB2446">
        <f t="shared" si="531"/>
        <v>0.91353546204170422</v>
      </c>
      <c r="BC2446">
        <f t="shared" si="532"/>
        <v>0.90245097412386832</v>
      </c>
      <c r="BD2446">
        <f t="shared" si="533"/>
        <v>0.22388363869577074</v>
      </c>
      <c r="BE2446">
        <f t="shared" si="534"/>
        <v>1.939352469821771</v>
      </c>
      <c r="BF2446">
        <f t="shared" si="535"/>
        <v>1.4581884583442892</v>
      </c>
      <c r="BG2446">
        <f t="shared" si="536"/>
        <v>7.9860170871865446</v>
      </c>
      <c r="BH2446">
        <f t="shared" si="536"/>
        <v>7.9860170871622742</v>
      </c>
      <c r="BI2446">
        <f t="shared" si="536"/>
        <v>7.9860170879304135</v>
      </c>
      <c r="BJ2446">
        <f t="shared" si="536"/>
        <v>7.9860170636195216</v>
      </c>
      <c r="BK2446">
        <f t="shared" si="536"/>
        <v>7.986017833034281</v>
      </c>
      <c r="BL2446">
        <f t="shared" si="536"/>
        <v>7.9859934796851215</v>
      </c>
      <c r="BM2446">
        <f t="shared" si="536"/>
        <v>7.9867621524931742</v>
      </c>
      <c r="BN2446">
        <f t="shared" si="537"/>
        <v>7.748106053039221</v>
      </c>
    </row>
    <row r="2447" spans="32:66" x14ac:dyDescent="0.2">
      <c r="AF2447" s="36"/>
      <c r="AG2447" s="7"/>
      <c r="BA2447">
        <f t="shared" si="530"/>
        <v>1.8987653654222433E-2</v>
      </c>
      <c r="BB2447">
        <f t="shared" si="531"/>
        <v>0.91353546204170422</v>
      </c>
      <c r="BC2447">
        <f t="shared" si="532"/>
        <v>0.90245097412386832</v>
      </c>
      <c r="BD2447">
        <f t="shared" si="533"/>
        <v>0.22388363869577074</v>
      </c>
      <c r="BE2447">
        <f t="shared" si="534"/>
        <v>1.939352469821771</v>
      </c>
      <c r="BF2447">
        <f t="shared" si="535"/>
        <v>1.4581884583442892</v>
      </c>
      <c r="BG2447">
        <f t="shared" si="536"/>
        <v>7.9860170871865446</v>
      </c>
      <c r="BH2447">
        <f t="shared" si="536"/>
        <v>7.9860170871622742</v>
      </c>
      <c r="BI2447">
        <f t="shared" si="536"/>
        <v>7.9860170879304135</v>
      </c>
      <c r="BJ2447">
        <f t="shared" si="536"/>
        <v>7.9860170636195216</v>
      </c>
      <c r="BK2447">
        <f t="shared" si="536"/>
        <v>7.986017833034281</v>
      </c>
      <c r="BL2447">
        <f t="shared" si="536"/>
        <v>7.9859934796851215</v>
      </c>
      <c r="BM2447">
        <f t="shared" si="536"/>
        <v>7.9867621524931742</v>
      </c>
      <c r="BN2447">
        <f t="shared" si="537"/>
        <v>7.748106053039221</v>
      </c>
    </row>
    <row r="2448" spans="32:66" x14ac:dyDescent="0.2">
      <c r="AF2448" s="36"/>
      <c r="AG2448" s="7"/>
      <c r="BA2448">
        <f t="shared" si="530"/>
        <v>1.8987653654222433E-2</v>
      </c>
      <c r="BB2448">
        <f t="shared" si="531"/>
        <v>0.91353546204170422</v>
      </c>
      <c r="BC2448">
        <f t="shared" si="532"/>
        <v>0.90245097412386832</v>
      </c>
      <c r="BD2448">
        <f t="shared" si="533"/>
        <v>0.22388363869577074</v>
      </c>
      <c r="BE2448">
        <f t="shared" si="534"/>
        <v>1.939352469821771</v>
      </c>
      <c r="BF2448">
        <f t="shared" si="535"/>
        <v>1.4581884583442892</v>
      </c>
      <c r="BG2448">
        <f t="shared" si="536"/>
        <v>7.9860170871865446</v>
      </c>
      <c r="BH2448">
        <f t="shared" si="536"/>
        <v>7.9860170871622742</v>
      </c>
      <c r="BI2448">
        <f t="shared" si="536"/>
        <v>7.9860170879304135</v>
      </c>
      <c r="BJ2448">
        <f t="shared" si="536"/>
        <v>7.9860170636195216</v>
      </c>
      <c r="BK2448">
        <f t="shared" si="536"/>
        <v>7.986017833034281</v>
      </c>
      <c r="BL2448">
        <f t="shared" si="536"/>
        <v>7.9859934796851215</v>
      </c>
      <c r="BM2448">
        <f t="shared" si="536"/>
        <v>7.9867621524931742</v>
      </c>
      <c r="BN2448">
        <f t="shared" si="537"/>
        <v>7.748106053039221</v>
      </c>
    </row>
    <row r="2449" spans="32:66" x14ac:dyDescent="0.2">
      <c r="AF2449" s="36"/>
      <c r="AG2449" s="7"/>
      <c r="BA2449">
        <f t="shared" si="530"/>
        <v>1.8987653654222433E-2</v>
      </c>
      <c r="BB2449">
        <f t="shared" si="531"/>
        <v>0.91353546204170422</v>
      </c>
      <c r="BC2449">
        <f t="shared" si="532"/>
        <v>0.90245097412386832</v>
      </c>
      <c r="BD2449">
        <f t="shared" si="533"/>
        <v>0.22388363869577074</v>
      </c>
      <c r="BE2449">
        <f t="shared" si="534"/>
        <v>1.939352469821771</v>
      </c>
      <c r="BF2449">
        <f t="shared" si="535"/>
        <v>1.4581884583442892</v>
      </c>
      <c r="BG2449">
        <f t="shared" si="536"/>
        <v>7.9860170871865446</v>
      </c>
      <c r="BH2449">
        <f t="shared" si="536"/>
        <v>7.9860170871622742</v>
      </c>
      <c r="BI2449">
        <f t="shared" si="536"/>
        <v>7.9860170879304135</v>
      </c>
      <c r="BJ2449">
        <f t="shared" si="536"/>
        <v>7.9860170636195216</v>
      </c>
      <c r="BK2449">
        <f t="shared" si="536"/>
        <v>7.986017833034281</v>
      </c>
      <c r="BL2449">
        <f t="shared" si="536"/>
        <v>7.9859934796851215</v>
      </c>
      <c r="BM2449">
        <f t="shared" si="536"/>
        <v>7.9867621524931742</v>
      </c>
      <c r="BN2449">
        <f t="shared" si="537"/>
        <v>7.748106053039221</v>
      </c>
    </row>
    <row r="2450" spans="32:66" x14ac:dyDescent="0.2">
      <c r="AF2450" s="36"/>
      <c r="AG2450" s="7"/>
      <c r="BA2450">
        <f t="shared" si="530"/>
        <v>1.8987653654222433E-2</v>
      </c>
      <c r="BB2450">
        <f t="shared" si="531"/>
        <v>0.91353546204170422</v>
      </c>
      <c r="BC2450">
        <f t="shared" si="532"/>
        <v>0.90245097412386832</v>
      </c>
      <c r="BD2450">
        <f t="shared" si="533"/>
        <v>0.22388363869577074</v>
      </c>
      <c r="BE2450">
        <f t="shared" si="534"/>
        <v>1.939352469821771</v>
      </c>
      <c r="BF2450">
        <f t="shared" si="535"/>
        <v>1.4581884583442892</v>
      </c>
      <c r="BG2450">
        <f t="shared" si="536"/>
        <v>7.9860170871865446</v>
      </c>
      <c r="BH2450">
        <f t="shared" si="536"/>
        <v>7.9860170871622742</v>
      </c>
      <c r="BI2450">
        <f t="shared" si="536"/>
        <v>7.9860170879304135</v>
      </c>
      <c r="BJ2450">
        <f t="shared" si="536"/>
        <v>7.9860170636195216</v>
      </c>
      <c r="BK2450">
        <f t="shared" si="536"/>
        <v>7.986017833034281</v>
      </c>
      <c r="BL2450">
        <f t="shared" si="536"/>
        <v>7.9859934796851215</v>
      </c>
      <c r="BM2450">
        <f t="shared" si="536"/>
        <v>7.9867621524931742</v>
      </c>
      <c r="BN2450">
        <f t="shared" si="537"/>
        <v>7.748106053039221</v>
      </c>
    </row>
    <row r="2451" spans="32:66" x14ac:dyDescent="0.2">
      <c r="AF2451" s="36"/>
      <c r="AG2451" s="7"/>
      <c r="BA2451">
        <f t="shared" si="530"/>
        <v>1.8987653654222433E-2</v>
      </c>
      <c r="BB2451">
        <f t="shared" si="531"/>
        <v>0.91353546204170422</v>
      </c>
      <c r="BC2451">
        <f t="shared" si="532"/>
        <v>0.90245097412386832</v>
      </c>
      <c r="BD2451">
        <f t="shared" si="533"/>
        <v>0.22388363869577074</v>
      </c>
      <c r="BE2451">
        <f t="shared" si="534"/>
        <v>1.939352469821771</v>
      </c>
      <c r="BF2451">
        <f t="shared" si="535"/>
        <v>1.4581884583442892</v>
      </c>
      <c r="BG2451">
        <f t="shared" si="536"/>
        <v>7.9860170871865446</v>
      </c>
      <c r="BH2451">
        <f t="shared" si="536"/>
        <v>7.9860170871622742</v>
      </c>
      <c r="BI2451">
        <f t="shared" si="536"/>
        <v>7.9860170879304135</v>
      </c>
      <c r="BJ2451">
        <f t="shared" si="536"/>
        <v>7.9860170636195216</v>
      </c>
      <c r="BK2451">
        <f t="shared" si="536"/>
        <v>7.986017833034281</v>
      </c>
      <c r="BL2451">
        <f t="shared" si="536"/>
        <v>7.9859934796851215</v>
      </c>
      <c r="BM2451">
        <f t="shared" si="536"/>
        <v>7.9867621524931742</v>
      </c>
      <c r="BN2451">
        <f t="shared" si="537"/>
        <v>7.748106053039221</v>
      </c>
    </row>
    <row r="2452" spans="32:66" x14ac:dyDescent="0.2">
      <c r="AF2452" s="36"/>
      <c r="AG2452" s="7"/>
      <c r="BA2452">
        <f t="shared" si="530"/>
        <v>1.8987653654222433E-2</v>
      </c>
      <c r="BB2452">
        <f t="shared" si="531"/>
        <v>0.91353546204170422</v>
      </c>
      <c r="BC2452">
        <f t="shared" si="532"/>
        <v>0.90245097412386832</v>
      </c>
      <c r="BD2452">
        <f t="shared" si="533"/>
        <v>0.22388363869577074</v>
      </c>
      <c r="BE2452">
        <f t="shared" si="534"/>
        <v>1.939352469821771</v>
      </c>
      <c r="BF2452">
        <f t="shared" si="535"/>
        <v>1.4581884583442892</v>
      </c>
      <c r="BG2452">
        <f t="shared" si="536"/>
        <v>7.9860170871865446</v>
      </c>
      <c r="BH2452">
        <f t="shared" si="536"/>
        <v>7.9860170871622742</v>
      </c>
      <c r="BI2452">
        <f t="shared" si="536"/>
        <v>7.9860170879304135</v>
      </c>
      <c r="BJ2452">
        <f t="shared" si="536"/>
        <v>7.9860170636195216</v>
      </c>
      <c r="BK2452">
        <f t="shared" si="536"/>
        <v>7.986017833034281</v>
      </c>
      <c r="BL2452">
        <f t="shared" si="536"/>
        <v>7.9859934796851215</v>
      </c>
      <c r="BM2452">
        <f t="shared" si="536"/>
        <v>7.9867621524931742</v>
      </c>
      <c r="BN2452">
        <f t="shared" si="537"/>
        <v>7.748106053039221</v>
      </c>
    </row>
    <row r="2453" spans="32:66" x14ac:dyDescent="0.2">
      <c r="AF2453" s="36"/>
      <c r="AG2453" s="7"/>
      <c r="BA2453">
        <f t="shared" si="530"/>
        <v>1.8987653654222433E-2</v>
      </c>
      <c r="BB2453">
        <f t="shared" si="531"/>
        <v>0.91353546204170422</v>
      </c>
      <c r="BC2453">
        <f t="shared" si="532"/>
        <v>0.90245097412386832</v>
      </c>
      <c r="BD2453">
        <f t="shared" si="533"/>
        <v>0.22388363869577074</v>
      </c>
      <c r="BE2453">
        <f t="shared" si="534"/>
        <v>1.939352469821771</v>
      </c>
      <c r="BF2453">
        <f t="shared" si="535"/>
        <v>1.4581884583442892</v>
      </c>
      <c r="BG2453">
        <f t="shared" si="536"/>
        <v>7.9860170871865446</v>
      </c>
      <c r="BH2453">
        <f t="shared" si="536"/>
        <v>7.9860170871622742</v>
      </c>
      <c r="BI2453">
        <f t="shared" si="536"/>
        <v>7.9860170879304135</v>
      </c>
      <c r="BJ2453">
        <f t="shared" si="536"/>
        <v>7.9860170636195216</v>
      </c>
      <c r="BK2453">
        <f t="shared" si="536"/>
        <v>7.986017833034281</v>
      </c>
      <c r="BL2453">
        <f t="shared" si="536"/>
        <v>7.9859934796851215</v>
      </c>
      <c r="BM2453">
        <f t="shared" si="536"/>
        <v>7.9867621524931742</v>
      </c>
      <c r="BN2453">
        <f t="shared" si="537"/>
        <v>7.748106053039221</v>
      </c>
    </row>
    <row r="2454" spans="32:66" x14ac:dyDescent="0.2">
      <c r="AF2454" s="36"/>
      <c r="AG2454" s="7"/>
      <c r="BA2454">
        <f t="shared" si="530"/>
        <v>1.8987653654222433E-2</v>
      </c>
      <c r="BB2454">
        <f t="shared" si="531"/>
        <v>0.91353546204170422</v>
      </c>
      <c r="BC2454">
        <f t="shared" si="532"/>
        <v>0.90245097412386832</v>
      </c>
      <c r="BD2454">
        <f t="shared" si="533"/>
        <v>0.22388363869577074</v>
      </c>
      <c r="BE2454">
        <f t="shared" si="534"/>
        <v>1.939352469821771</v>
      </c>
      <c r="BF2454">
        <f t="shared" si="535"/>
        <v>1.4581884583442892</v>
      </c>
      <c r="BG2454">
        <f t="shared" si="536"/>
        <v>7.9860170871865446</v>
      </c>
      <c r="BH2454">
        <f t="shared" si="536"/>
        <v>7.9860170871622742</v>
      </c>
      <c r="BI2454">
        <f t="shared" si="536"/>
        <v>7.9860170879304135</v>
      </c>
      <c r="BJ2454">
        <f t="shared" si="536"/>
        <v>7.9860170636195216</v>
      </c>
      <c r="BK2454">
        <f t="shared" si="536"/>
        <v>7.986017833034281</v>
      </c>
      <c r="BL2454">
        <f t="shared" si="536"/>
        <v>7.9859934796851215</v>
      </c>
      <c r="BM2454">
        <f t="shared" si="536"/>
        <v>7.9867621524931742</v>
      </c>
      <c r="BN2454">
        <f t="shared" si="537"/>
        <v>7.748106053039221</v>
      </c>
    </row>
    <row r="2455" spans="32:66" x14ac:dyDescent="0.2">
      <c r="AF2455" s="36"/>
      <c r="AG2455" s="7"/>
      <c r="BA2455">
        <f t="shared" si="530"/>
        <v>1.8987653654222433E-2</v>
      </c>
      <c r="BB2455">
        <f t="shared" si="531"/>
        <v>0.91353546204170422</v>
      </c>
      <c r="BC2455">
        <f t="shared" si="532"/>
        <v>0.90245097412386832</v>
      </c>
      <c r="BD2455">
        <f t="shared" si="533"/>
        <v>0.22388363869577074</v>
      </c>
      <c r="BE2455">
        <f t="shared" si="534"/>
        <v>1.939352469821771</v>
      </c>
      <c r="BF2455">
        <f t="shared" si="535"/>
        <v>1.4581884583442892</v>
      </c>
      <c r="BG2455">
        <f t="shared" si="536"/>
        <v>7.9860170871865446</v>
      </c>
      <c r="BH2455">
        <f t="shared" si="536"/>
        <v>7.9860170871622742</v>
      </c>
      <c r="BI2455">
        <f t="shared" si="536"/>
        <v>7.9860170879304135</v>
      </c>
      <c r="BJ2455">
        <f t="shared" si="536"/>
        <v>7.9860170636195216</v>
      </c>
      <c r="BK2455">
        <f t="shared" si="536"/>
        <v>7.986017833034281</v>
      </c>
      <c r="BL2455">
        <f t="shared" si="536"/>
        <v>7.9859934796851215</v>
      </c>
      <c r="BM2455">
        <f t="shared" si="536"/>
        <v>7.9867621524931742</v>
      </c>
      <c r="BN2455">
        <f t="shared" si="537"/>
        <v>7.748106053039221</v>
      </c>
    </row>
    <row r="2456" spans="32:66" x14ac:dyDescent="0.2">
      <c r="AF2456" s="36"/>
      <c r="AG2456" s="7"/>
      <c r="BA2456">
        <f t="shared" si="530"/>
        <v>1.8987653654222433E-2</v>
      </c>
      <c r="BB2456">
        <f t="shared" si="531"/>
        <v>0.91353546204170422</v>
      </c>
      <c r="BC2456">
        <f t="shared" si="532"/>
        <v>0.90245097412386832</v>
      </c>
      <c r="BD2456">
        <f t="shared" si="533"/>
        <v>0.22388363869577074</v>
      </c>
      <c r="BE2456">
        <f t="shared" si="534"/>
        <v>1.939352469821771</v>
      </c>
      <c r="BF2456">
        <f t="shared" si="535"/>
        <v>1.4581884583442892</v>
      </c>
      <c r="BG2456">
        <f t="shared" si="536"/>
        <v>7.9860170871865446</v>
      </c>
      <c r="BH2456">
        <f t="shared" si="536"/>
        <v>7.9860170871622742</v>
      </c>
      <c r="BI2456">
        <f t="shared" si="536"/>
        <v>7.9860170879304135</v>
      </c>
      <c r="BJ2456">
        <f t="shared" si="536"/>
        <v>7.9860170636195216</v>
      </c>
      <c r="BK2456">
        <f t="shared" si="536"/>
        <v>7.986017833034281</v>
      </c>
      <c r="BL2456">
        <f t="shared" si="536"/>
        <v>7.9859934796851215</v>
      </c>
      <c r="BM2456">
        <f t="shared" si="536"/>
        <v>7.9867621524931742</v>
      </c>
      <c r="BN2456">
        <f t="shared" si="537"/>
        <v>7.748106053039221</v>
      </c>
    </row>
    <row r="2457" spans="32:66" x14ac:dyDescent="0.2">
      <c r="AF2457" s="36"/>
      <c r="AG2457" s="7"/>
      <c r="BA2457">
        <f t="shared" si="530"/>
        <v>1.8987653654222433E-2</v>
      </c>
      <c r="BB2457">
        <f t="shared" si="531"/>
        <v>0.91353546204170422</v>
      </c>
      <c r="BC2457">
        <f t="shared" si="532"/>
        <v>0.90245097412386832</v>
      </c>
      <c r="BD2457">
        <f t="shared" si="533"/>
        <v>0.22388363869577074</v>
      </c>
      <c r="BE2457">
        <f t="shared" si="534"/>
        <v>1.939352469821771</v>
      </c>
      <c r="BF2457">
        <f t="shared" si="535"/>
        <v>1.4581884583442892</v>
      </c>
      <c r="BG2457">
        <f t="shared" si="536"/>
        <v>7.9860170871865446</v>
      </c>
      <c r="BH2457">
        <f t="shared" si="536"/>
        <v>7.9860170871622742</v>
      </c>
      <c r="BI2457">
        <f t="shared" si="536"/>
        <v>7.9860170879304135</v>
      </c>
      <c r="BJ2457">
        <f t="shared" si="536"/>
        <v>7.9860170636195216</v>
      </c>
      <c r="BK2457">
        <f t="shared" si="536"/>
        <v>7.986017833034281</v>
      </c>
      <c r="BL2457">
        <f t="shared" si="536"/>
        <v>7.9859934796851215</v>
      </c>
      <c r="BM2457">
        <f t="shared" si="536"/>
        <v>7.9867621524931742</v>
      </c>
      <c r="BN2457">
        <f t="shared" si="537"/>
        <v>7.748106053039221</v>
      </c>
    </row>
    <row r="2458" spans="32:66" x14ac:dyDescent="0.2">
      <c r="AF2458" s="36"/>
      <c r="AG2458" s="7"/>
      <c r="BA2458">
        <f t="shared" si="530"/>
        <v>1.8987653654222433E-2</v>
      </c>
      <c r="BB2458">
        <f t="shared" si="531"/>
        <v>0.91353546204170422</v>
      </c>
      <c r="BC2458">
        <f t="shared" si="532"/>
        <v>0.90245097412386832</v>
      </c>
      <c r="BD2458">
        <f t="shared" si="533"/>
        <v>0.22388363869577074</v>
      </c>
      <c r="BE2458">
        <f t="shared" si="534"/>
        <v>1.939352469821771</v>
      </c>
      <c r="BF2458">
        <f t="shared" si="535"/>
        <v>1.4581884583442892</v>
      </c>
      <c r="BG2458">
        <f t="shared" si="536"/>
        <v>7.9860170871865446</v>
      </c>
      <c r="BH2458">
        <f t="shared" si="536"/>
        <v>7.9860170871622742</v>
      </c>
      <c r="BI2458">
        <f t="shared" si="536"/>
        <v>7.9860170879304135</v>
      </c>
      <c r="BJ2458">
        <f t="shared" si="536"/>
        <v>7.9860170636195216</v>
      </c>
      <c r="BK2458">
        <f t="shared" si="536"/>
        <v>7.986017833034281</v>
      </c>
      <c r="BL2458">
        <f t="shared" si="536"/>
        <v>7.9859934796851215</v>
      </c>
      <c r="BM2458">
        <f t="shared" si="536"/>
        <v>7.9867621524931742</v>
      </c>
      <c r="BN2458">
        <f t="shared" si="537"/>
        <v>7.748106053039221</v>
      </c>
    </row>
    <row r="2459" spans="32:66" x14ac:dyDescent="0.2">
      <c r="AF2459" s="36"/>
      <c r="AG2459" s="7"/>
      <c r="BA2459">
        <f t="shared" si="530"/>
        <v>1.8987653654222433E-2</v>
      </c>
      <c r="BB2459">
        <f t="shared" si="531"/>
        <v>0.91353546204170422</v>
      </c>
      <c r="BC2459">
        <f t="shared" si="532"/>
        <v>0.90245097412386832</v>
      </c>
      <c r="BD2459">
        <f t="shared" si="533"/>
        <v>0.22388363869577074</v>
      </c>
      <c r="BE2459">
        <f t="shared" si="534"/>
        <v>1.939352469821771</v>
      </c>
      <c r="BF2459">
        <f t="shared" si="535"/>
        <v>1.4581884583442892</v>
      </c>
      <c r="BG2459">
        <f t="shared" ref="BG2459:BM2474" si="538">$BN2459+$BB$7*SIN(BH2459)</f>
        <v>7.9860170871865446</v>
      </c>
      <c r="BH2459">
        <f t="shared" si="538"/>
        <v>7.9860170871622742</v>
      </c>
      <c r="BI2459">
        <f t="shared" si="538"/>
        <v>7.9860170879304135</v>
      </c>
      <c r="BJ2459">
        <f t="shared" si="538"/>
        <v>7.9860170636195216</v>
      </c>
      <c r="BK2459">
        <f t="shared" si="538"/>
        <v>7.986017833034281</v>
      </c>
      <c r="BL2459">
        <f t="shared" si="538"/>
        <v>7.9859934796851215</v>
      </c>
      <c r="BM2459">
        <f t="shared" si="538"/>
        <v>7.9867621524931742</v>
      </c>
      <c r="BN2459">
        <f t="shared" si="537"/>
        <v>7.748106053039221</v>
      </c>
    </row>
    <row r="2460" spans="32:66" x14ac:dyDescent="0.2">
      <c r="AF2460" s="36"/>
      <c r="AG2460" s="7"/>
      <c r="BA2460">
        <f t="shared" si="530"/>
        <v>1.8987653654222433E-2</v>
      </c>
      <c r="BB2460">
        <f t="shared" si="531"/>
        <v>0.91353546204170422</v>
      </c>
      <c r="BC2460">
        <f t="shared" si="532"/>
        <v>0.90245097412386832</v>
      </c>
      <c r="BD2460">
        <f t="shared" si="533"/>
        <v>0.22388363869577074</v>
      </c>
      <c r="BE2460">
        <f t="shared" si="534"/>
        <v>1.939352469821771</v>
      </c>
      <c r="BF2460">
        <f t="shared" si="535"/>
        <v>1.4581884583442892</v>
      </c>
      <c r="BG2460">
        <f t="shared" si="538"/>
        <v>7.9860170871865446</v>
      </c>
      <c r="BH2460">
        <f t="shared" si="538"/>
        <v>7.9860170871622742</v>
      </c>
      <c r="BI2460">
        <f t="shared" si="538"/>
        <v>7.9860170879304135</v>
      </c>
      <c r="BJ2460">
        <f t="shared" si="538"/>
        <v>7.9860170636195216</v>
      </c>
      <c r="BK2460">
        <f t="shared" si="538"/>
        <v>7.986017833034281</v>
      </c>
      <c r="BL2460">
        <f t="shared" si="538"/>
        <v>7.9859934796851215</v>
      </c>
      <c r="BM2460">
        <f t="shared" si="538"/>
        <v>7.9867621524931742</v>
      </c>
      <c r="BN2460">
        <f t="shared" si="537"/>
        <v>7.748106053039221</v>
      </c>
    </row>
    <row r="2461" spans="32:66" x14ac:dyDescent="0.2">
      <c r="AF2461" s="36"/>
      <c r="AG2461" s="7"/>
      <c r="BA2461">
        <f t="shared" si="530"/>
        <v>1.8987653654222433E-2</v>
      </c>
      <c r="BB2461">
        <f t="shared" si="531"/>
        <v>0.91353546204170422</v>
      </c>
      <c r="BC2461">
        <f t="shared" si="532"/>
        <v>0.90245097412386832</v>
      </c>
      <c r="BD2461">
        <f t="shared" si="533"/>
        <v>0.22388363869577074</v>
      </c>
      <c r="BE2461">
        <f t="shared" si="534"/>
        <v>1.939352469821771</v>
      </c>
      <c r="BF2461">
        <f t="shared" si="535"/>
        <v>1.4581884583442892</v>
      </c>
      <c r="BG2461">
        <f t="shared" si="538"/>
        <v>7.9860170871865446</v>
      </c>
      <c r="BH2461">
        <f t="shared" si="538"/>
        <v>7.9860170871622742</v>
      </c>
      <c r="BI2461">
        <f t="shared" si="538"/>
        <v>7.9860170879304135</v>
      </c>
      <c r="BJ2461">
        <f t="shared" si="538"/>
        <v>7.9860170636195216</v>
      </c>
      <c r="BK2461">
        <f t="shared" si="538"/>
        <v>7.986017833034281</v>
      </c>
      <c r="BL2461">
        <f t="shared" si="538"/>
        <v>7.9859934796851215</v>
      </c>
      <c r="BM2461">
        <f t="shared" si="538"/>
        <v>7.9867621524931742</v>
      </c>
      <c r="BN2461">
        <f t="shared" si="537"/>
        <v>7.748106053039221</v>
      </c>
    </row>
    <row r="2462" spans="32:66" x14ac:dyDescent="0.2">
      <c r="AF2462" s="36"/>
      <c r="AG2462" s="7"/>
      <c r="BA2462">
        <f t="shared" si="530"/>
        <v>1.8987653654222433E-2</v>
      </c>
      <c r="BB2462">
        <f t="shared" si="531"/>
        <v>0.91353546204170422</v>
      </c>
      <c r="BC2462">
        <f t="shared" si="532"/>
        <v>0.90245097412386832</v>
      </c>
      <c r="BD2462">
        <f t="shared" si="533"/>
        <v>0.22388363869577074</v>
      </c>
      <c r="BE2462">
        <f t="shared" si="534"/>
        <v>1.939352469821771</v>
      </c>
      <c r="BF2462">
        <f t="shared" si="535"/>
        <v>1.4581884583442892</v>
      </c>
      <c r="BG2462">
        <f t="shared" si="538"/>
        <v>7.9860170871865446</v>
      </c>
      <c r="BH2462">
        <f t="shared" si="538"/>
        <v>7.9860170871622742</v>
      </c>
      <c r="BI2462">
        <f t="shared" si="538"/>
        <v>7.9860170879304135</v>
      </c>
      <c r="BJ2462">
        <f t="shared" si="538"/>
        <v>7.9860170636195216</v>
      </c>
      <c r="BK2462">
        <f t="shared" si="538"/>
        <v>7.986017833034281</v>
      </c>
      <c r="BL2462">
        <f t="shared" si="538"/>
        <v>7.9859934796851215</v>
      </c>
      <c r="BM2462">
        <f t="shared" si="538"/>
        <v>7.9867621524931742</v>
      </c>
      <c r="BN2462">
        <f t="shared" si="537"/>
        <v>7.748106053039221</v>
      </c>
    </row>
    <row r="2463" spans="32:66" x14ac:dyDescent="0.2">
      <c r="AF2463" s="36"/>
      <c r="AG2463" s="7"/>
      <c r="BA2463">
        <f t="shared" si="530"/>
        <v>1.8987653654222433E-2</v>
      </c>
      <c r="BB2463">
        <f t="shared" si="531"/>
        <v>0.91353546204170422</v>
      </c>
      <c r="BC2463">
        <f t="shared" si="532"/>
        <v>0.90245097412386832</v>
      </c>
      <c r="BD2463">
        <f t="shared" si="533"/>
        <v>0.22388363869577074</v>
      </c>
      <c r="BE2463">
        <f t="shared" si="534"/>
        <v>1.939352469821771</v>
      </c>
      <c r="BF2463">
        <f t="shared" si="535"/>
        <v>1.4581884583442892</v>
      </c>
      <c r="BG2463">
        <f t="shared" si="538"/>
        <v>7.9860170871865446</v>
      </c>
      <c r="BH2463">
        <f t="shared" si="538"/>
        <v>7.9860170871622742</v>
      </c>
      <c r="BI2463">
        <f t="shared" si="538"/>
        <v>7.9860170879304135</v>
      </c>
      <c r="BJ2463">
        <f t="shared" si="538"/>
        <v>7.9860170636195216</v>
      </c>
      <c r="BK2463">
        <f t="shared" si="538"/>
        <v>7.986017833034281</v>
      </c>
      <c r="BL2463">
        <f t="shared" si="538"/>
        <v>7.9859934796851215</v>
      </c>
      <c r="BM2463">
        <f t="shared" si="538"/>
        <v>7.9867621524931742</v>
      </c>
      <c r="BN2463">
        <f t="shared" si="537"/>
        <v>7.748106053039221</v>
      </c>
    </row>
    <row r="2464" spans="32:66" x14ac:dyDescent="0.2">
      <c r="AF2464" s="36"/>
      <c r="AG2464" s="7"/>
      <c r="BA2464">
        <f t="shared" si="530"/>
        <v>1.8987653654222433E-2</v>
      </c>
      <c r="BB2464">
        <f t="shared" si="531"/>
        <v>0.91353546204170422</v>
      </c>
      <c r="BC2464">
        <f t="shared" si="532"/>
        <v>0.90245097412386832</v>
      </c>
      <c r="BD2464">
        <f t="shared" si="533"/>
        <v>0.22388363869577074</v>
      </c>
      <c r="BE2464">
        <f t="shared" si="534"/>
        <v>1.939352469821771</v>
      </c>
      <c r="BF2464">
        <f t="shared" si="535"/>
        <v>1.4581884583442892</v>
      </c>
      <c r="BG2464">
        <f t="shared" si="538"/>
        <v>7.9860170871865446</v>
      </c>
      <c r="BH2464">
        <f t="shared" si="538"/>
        <v>7.9860170871622742</v>
      </c>
      <c r="BI2464">
        <f t="shared" si="538"/>
        <v>7.9860170879304135</v>
      </c>
      <c r="BJ2464">
        <f t="shared" si="538"/>
        <v>7.9860170636195216</v>
      </c>
      <c r="BK2464">
        <f t="shared" si="538"/>
        <v>7.986017833034281</v>
      </c>
      <c r="BL2464">
        <f t="shared" si="538"/>
        <v>7.9859934796851215</v>
      </c>
      <c r="BM2464">
        <f t="shared" si="538"/>
        <v>7.9867621524931742</v>
      </c>
      <c r="BN2464">
        <f t="shared" si="537"/>
        <v>7.748106053039221</v>
      </c>
    </row>
    <row r="2465" spans="32:66" x14ac:dyDescent="0.2">
      <c r="AF2465" s="36"/>
      <c r="AG2465" s="7"/>
      <c r="BA2465">
        <f t="shared" si="530"/>
        <v>1.8987653654222433E-2</v>
      </c>
      <c r="BB2465">
        <f t="shared" si="531"/>
        <v>0.91353546204170422</v>
      </c>
      <c r="BC2465">
        <f t="shared" si="532"/>
        <v>0.90245097412386832</v>
      </c>
      <c r="BD2465">
        <f t="shared" si="533"/>
        <v>0.22388363869577074</v>
      </c>
      <c r="BE2465">
        <f t="shared" si="534"/>
        <v>1.939352469821771</v>
      </c>
      <c r="BF2465">
        <f t="shared" si="535"/>
        <v>1.4581884583442892</v>
      </c>
      <c r="BG2465">
        <f t="shared" si="538"/>
        <v>7.9860170871865446</v>
      </c>
      <c r="BH2465">
        <f t="shared" si="538"/>
        <v>7.9860170871622742</v>
      </c>
      <c r="BI2465">
        <f t="shared" si="538"/>
        <v>7.9860170879304135</v>
      </c>
      <c r="BJ2465">
        <f t="shared" si="538"/>
        <v>7.9860170636195216</v>
      </c>
      <c r="BK2465">
        <f t="shared" si="538"/>
        <v>7.986017833034281</v>
      </c>
      <c r="BL2465">
        <f t="shared" si="538"/>
        <v>7.9859934796851215</v>
      </c>
      <c r="BM2465">
        <f t="shared" si="538"/>
        <v>7.9867621524931742</v>
      </c>
      <c r="BN2465">
        <f t="shared" si="537"/>
        <v>7.748106053039221</v>
      </c>
    </row>
    <row r="2466" spans="32:66" x14ac:dyDescent="0.2">
      <c r="AF2466" s="36"/>
      <c r="AG2466" s="7"/>
      <c r="BA2466">
        <f t="shared" si="530"/>
        <v>1.8987653654222433E-2</v>
      </c>
      <c r="BB2466">
        <f t="shared" si="531"/>
        <v>0.91353546204170422</v>
      </c>
      <c r="BC2466">
        <f t="shared" si="532"/>
        <v>0.90245097412386832</v>
      </c>
      <c r="BD2466">
        <f t="shared" si="533"/>
        <v>0.22388363869577074</v>
      </c>
      <c r="BE2466">
        <f t="shared" si="534"/>
        <v>1.939352469821771</v>
      </c>
      <c r="BF2466">
        <f t="shared" si="535"/>
        <v>1.4581884583442892</v>
      </c>
      <c r="BG2466">
        <f t="shared" si="538"/>
        <v>7.9860170871865446</v>
      </c>
      <c r="BH2466">
        <f t="shared" si="538"/>
        <v>7.9860170871622742</v>
      </c>
      <c r="BI2466">
        <f t="shared" si="538"/>
        <v>7.9860170879304135</v>
      </c>
      <c r="BJ2466">
        <f t="shared" si="538"/>
        <v>7.9860170636195216</v>
      </c>
      <c r="BK2466">
        <f t="shared" si="538"/>
        <v>7.986017833034281</v>
      </c>
      <c r="BL2466">
        <f t="shared" si="538"/>
        <v>7.9859934796851215</v>
      </c>
      <c r="BM2466">
        <f t="shared" si="538"/>
        <v>7.9867621524931742</v>
      </c>
      <c r="BN2466">
        <f t="shared" si="537"/>
        <v>7.748106053039221</v>
      </c>
    </row>
    <row r="2467" spans="32:66" x14ac:dyDescent="0.2">
      <c r="AF2467" s="36"/>
      <c r="AG2467" s="7"/>
      <c r="BA2467">
        <f t="shared" si="530"/>
        <v>1.8987653654222433E-2</v>
      </c>
      <c r="BB2467">
        <f t="shared" si="531"/>
        <v>0.91353546204170422</v>
      </c>
      <c r="BC2467">
        <f t="shared" si="532"/>
        <v>0.90245097412386832</v>
      </c>
      <c r="BD2467">
        <f t="shared" si="533"/>
        <v>0.22388363869577074</v>
      </c>
      <c r="BE2467">
        <f t="shared" si="534"/>
        <v>1.939352469821771</v>
      </c>
      <c r="BF2467">
        <f t="shared" si="535"/>
        <v>1.4581884583442892</v>
      </c>
      <c r="BG2467">
        <f t="shared" si="538"/>
        <v>7.9860170871865446</v>
      </c>
      <c r="BH2467">
        <f t="shared" si="538"/>
        <v>7.9860170871622742</v>
      </c>
      <c r="BI2467">
        <f t="shared" si="538"/>
        <v>7.9860170879304135</v>
      </c>
      <c r="BJ2467">
        <f t="shared" si="538"/>
        <v>7.9860170636195216</v>
      </c>
      <c r="BK2467">
        <f t="shared" si="538"/>
        <v>7.986017833034281</v>
      </c>
      <c r="BL2467">
        <f t="shared" si="538"/>
        <v>7.9859934796851215</v>
      </c>
      <c r="BM2467">
        <f t="shared" si="538"/>
        <v>7.9867621524931742</v>
      </c>
      <c r="BN2467">
        <f t="shared" si="537"/>
        <v>7.748106053039221</v>
      </c>
    </row>
    <row r="2468" spans="32:66" x14ac:dyDescent="0.2">
      <c r="AF2468" s="36"/>
      <c r="AG2468" s="7"/>
      <c r="BA2468">
        <f t="shared" si="530"/>
        <v>1.8987653654222433E-2</v>
      </c>
      <c r="BB2468">
        <f t="shared" si="531"/>
        <v>0.91353546204170422</v>
      </c>
      <c r="BC2468">
        <f t="shared" si="532"/>
        <v>0.90245097412386832</v>
      </c>
      <c r="BD2468">
        <f t="shared" si="533"/>
        <v>0.22388363869577074</v>
      </c>
      <c r="BE2468">
        <f t="shared" si="534"/>
        <v>1.939352469821771</v>
      </c>
      <c r="BF2468">
        <f t="shared" si="535"/>
        <v>1.4581884583442892</v>
      </c>
      <c r="BG2468">
        <f t="shared" si="538"/>
        <v>7.9860170871865446</v>
      </c>
      <c r="BH2468">
        <f t="shared" si="538"/>
        <v>7.9860170871622742</v>
      </c>
      <c r="BI2468">
        <f t="shared" si="538"/>
        <v>7.9860170879304135</v>
      </c>
      <c r="BJ2468">
        <f t="shared" si="538"/>
        <v>7.9860170636195216</v>
      </c>
      <c r="BK2468">
        <f t="shared" si="538"/>
        <v>7.986017833034281</v>
      </c>
      <c r="BL2468">
        <f t="shared" si="538"/>
        <v>7.9859934796851215</v>
      </c>
      <c r="BM2468">
        <f t="shared" si="538"/>
        <v>7.9867621524931742</v>
      </c>
      <c r="BN2468">
        <f t="shared" si="537"/>
        <v>7.748106053039221</v>
      </c>
    </row>
    <row r="2469" spans="32:66" x14ac:dyDescent="0.2">
      <c r="AF2469" s="36"/>
      <c r="AG2469" s="7"/>
      <c r="BA2469">
        <f t="shared" si="530"/>
        <v>1.8987653654222433E-2</v>
      </c>
      <c r="BB2469">
        <f t="shared" si="531"/>
        <v>0.91353546204170422</v>
      </c>
      <c r="BC2469">
        <f t="shared" si="532"/>
        <v>0.90245097412386832</v>
      </c>
      <c r="BD2469">
        <f t="shared" si="533"/>
        <v>0.22388363869577074</v>
      </c>
      <c r="BE2469">
        <f t="shared" si="534"/>
        <v>1.939352469821771</v>
      </c>
      <c r="BF2469">
        <f t="shared" si="535"/>
        <v>1.4581884583442892</v>
      </c>
      <c r="BG2469">
        <f t="shared" si="538"/>
        <v>7.9860170871865446</v>
      </c>
      <c r="BH2469">
        <f t="shared" si="538"/>
        <v>7.9860170871622742</v>
      </c>
      <c r="BI2469">
        <f t="shared" si="538"/>
        <v>7.9860170879304135</v>
      </c>
      <c r="BJ2469">
        <f t="shared" si="538"/>
        <v>7.9860170636195216</v>
      </c>
      <c r="BK2469">
        <f t="shared" si="538"/>
        <v>7.986017833034281</v>
      </c>
      <c r="BL2469">
        <f t="shared" si="538"/>
        <v>7.9859934796851215</v>
      </c>
      <c r="BM2469">
        <f t="shared" si="538"/>
        <v>7.9867621524931742</v>
      </c>
      <c r="BN2469">
        <f t="shared" si="537"/>
        <v>7.748106053039221</v>
      </c>
    </row>
    <row r="2470" spans="32:66" x14ac:dyDescent="0.2">
      <c r="AF2470" s="36"/>
      <c r="AG2470" s="7"/>
      <c r="BA2470">
        <f t="shared" si="530"/>
        <v>1.8987653654222433E-2</v>
      </c>
      <c r="BB2470">
        <f t="shared" si="531"/>
        <v>0.91353546204170422</v>
      </c>
      <c r="BC2470">
        <f t="shared" si="532"/>
        <v>0.90245097412386832</v>
      </c>
      <c r="BD2470">
        <f t="shared" si="533"/>
        <v>0.22388363869577074</v>
      </c>
      <c r="BE2470">
        <f t="shared" si="534"/>
        <v>1.939352469821771</v>
      </c>
      <c r="BF2470">
        <f t="shared" si="535"/>
        <v>1.4581884583442892</v>
      </c>
      <c r="BG2470">
        <f t="shared" si="538"/>
        <v>7.9860170871865446</v>
      </c>
      <c r="BH2470">
        <f t="shared" si="538"/>
        <v>7.9860170871622742</v>
      </c>
      <c r="BI2470">
        <f t="shared" si="538"/>
        <v>7.9860170879304135</v>
      </c>
      <c r="BJ2470">
        <f t="shared" si="538"/>
        <v>7.9860170636195216</v>
      </c>
      <c r="BK2470">
        <f t="shared" si="538"/>
        <v>7.986017833034281</v>
      </c>
      <c r="BL2470">
        <f t="shared" si="538"/>
        <v>7.9859934796851215</v>
      </c>
      <c r="BM2470">
        <f t="shared" si="538"/>
        <v>7.9867621524931742</v>
      </c>
      <c r="BN2470">
        <f t="shared" si="537"/>
        <v>7.748106053039221</v>
      </c>
    </row>
    <row r="2471" spans="32:66" x14ac:dyDescent="0.2">
      <c r="AF2471" s="36"/>
      <c r="AG2471" s="7"/>
      <c r="BA2471">
        <f t="shared" si="530"/>
        <v>1.8987653654222433E-2</v>
      </c>
      <c r="BB2471">
        <f t="shared" si="531"/>
        <v>0.91353546204170422</v>
      </c>
      <c r="BC2471">
        <f t="shared" si="532"/>
        <v>0.90245097412386832</v>
      </c>
      <c r="BD2471">
        <f t="shared" si="533"/>
        <v>0.22388363869577074</v>
      </c>
      <c r="BE2471">
        <f t="shared" si="534"/>
        <v>1.939352469821771</v>
      </c>
      <c r="BF2471">
        <f t="shared" si="535"/>
        <v>1.4581884583442892</v>
      </c>
      <c r="BG2471">
        <f t="shared" si="538"/>
        <v>7.9860170871865446</v>
      </c>
      <c r="BH2471">
        <f t="shared" si="538"/>
        <v>7.9860170871622742</v>
      </c>
      <c r="BI2471">
        <f t="shared" si="538"/>
        <v>7.9860170879304135</v>
      </c>
      <c r="BJ2471">
        <f t="shared" si="538"/>
        <v>7.9860170636195216</v>
      </c>
      <c r="BK2471">
        <f t="shared" si="538"/>
        <v>7.986017833034281</v>
      </c>
      <c r="BL2471">
        <f t="shared" si="538"/>
        <v>7.9859934796851215</v>
      </c>
      <c r="BM2471">
        <f t="shared" si="538"/>
        <v>7.9867621524931742</v>
      </c>
      <c r="BN2471">
        <f t="shared" si="537"/>
        <v>7.748106053039221</v>
      </c>
    </row>
    <row r="2472" spans="32:66" x14ac:dyDescent="0.2">
      <c r="AF2472" s="36"/>
      <c r="AG2472" s="7"/>
      <c r="BA2472">
        <f t="shared" si="530"/>
        <v>1.8987653654222433E-2</v>
      </c>
      <c r="BB2472">
        <f t="shared" si="531"/>
        <v>0.91353546204170422</v>
      </c>
      <c r="BC2472">
        <f t="shared" si="532"/>
        <v>0.90245097412386832</v>
      </c>
      <c r="BD2472">
        <f t="shared" si="533"/>
        <v>0.22388363869577074</v>
      </c>
      <c r="BE2472">
        <f t="shared" si="534"/>
        <v>1.939352469821771</v>
      </c>
      <c r="BF2472">
        <f t="shared" si="535"/>
        <v>1.4581884583442892</v>
      </c>
      <c r="BG2472">
        <f t="shared" si="538"/>
        <v>7.9860170871865446</v>
      </c>
      <c r="BH2472">
        <f t="shared" si="538"/>
        <v>7.9860170871622742</v>
      </c>
      <c r="BI2472">
        <f t="shared" si="538"/>
        <v>7.9860170879304135</v>
      </c>
      <c r="BJ2472">
        <f t="shared" si="538"/>
        <v>7.9860170636195216</v>
      </c>
      <c r="BK2472">
        <f t="shared" si="538"/>
        <v>7.986017833034281</v>
      </c>
      <c r="BL2472">
        <f t="shared" si="538"/>
        <v>7.9859934796851215</v>
      </c>
      <c r="BM2472">
        <f t="shared" si="538"/>
        <v>7.9867621524931742</v>
      </c>
      <c r="BN2472">
        <f t="shared" si="537"/>
        <v>7.748106053039221</v>
      </c>
    </row>
    <row r="2473" spans="32:66" x14ac:dyDescent="0.2">
      <c r="AF2473" s="36"/>
      <c r="AG2473" s="7"/>
      <c r="BA2473">
        <f t="shared" si="530"/>
        <v>1.8987653654222433E-2</v>
      </c>
      <c r="BB2473">
        <f t="shared" si="531"/>
        <v>0.91353546204170422</v>
      </c>
      <c r="BC2473">
        <f t="shared" si="532"/>
        <v>0.90245097412386832</v>
      </c>
      <c r="BD2473">
        <f t="shared" si="533"/>
        <v>0.22388363869577074</v>
      </c>
      <c r="BE2473">
        <f t="shared" si="534"/>
        <v>1.939352469821771</v>
      </c>
      <c r="BF2473">
        <f t="shared" si="535"/>
        <v>1.4581884583442892</v>
      </c>
      <c r="BG2473">
        <f t="shared" si="538"/>
        <v>7.9860170871865446</v>
      </c>
      <c r="BH2473">
        <f t="shared" si="538"/>
        <v>7.9860170871622742</v>
      </c>
      <c r="BI2473">
        <f t="shared" si="538"/>
        <v>7.9860170879304135</v>
      </c>
      <c r="BJ2473">
        <f t="shared" si="538"/>
        <v>7.9860170636195216</v>
      </c>
      <c r="BK2473">
        <f t="shared" si="538"/>
        <v>7.986017833034281</v>
      </c>
      <c r="BL2473">
        <f t="shared" si="538"/>
        <v>7.9859934796851215</v>
      </c>
      <c r="BM2473">
        <f t="shared" si="538"/>
        <v>7.9867621524931742</v>
      </c>
      <c r="BN2473">
        <f t="shared" si="537"/>
        <v>7.748106053039221</v>
      </c>
    </row>
    <row r="2474" spans="32:66" x14ac:dyDescent="0.2">
      <c r="AF2474" s="36"/>
      <c r="AG2474" s="7"/>
      <c r="BA2474">
        <f t="shared" si="530"/>
        <v>1.8987653654222433E-2</v>
      </c>
      <c r="BB2474">
        <f t="shared" si="531"/>
        <v>0.91353546204170422</v>
      </c>
      <c r="BC2474">
        <f t="shared" si="532"/>
        <v>0.90245097412386832</v>
      </c>
      <c r="BD2474">
        <f t="shared" si="533"/>
        <v>0.22388363869577074</v>
      </c>
      <c r="BE2474">
        <f t="shared" si="534"/>
        <v>1.939352469821771</v>
      </c>
      <c r="BF2474">
        <f t="shared" si="535"/>
        <v>1.4581884583442892</v>
      </c>
      <c r="BG2474">
        <f t="shared" si="538"/>
        <v>7.9860170871865446</v>
      </c>
      <c r="BH2474">
        <f t="shared" si="538"/>
        <v>7.9860170871622742</v>
      </c>
      <c r="BI2474">
        <f t="shared" si="538"/>
        <v>7.9860170879304135</v>
      </c>
      <c r="BJ2474">
        <f t="shared" si="538"/>
        <v>7.9860170636195216</v>
      </c>
      <c r="BK2474">
        <f t="shared" si="538"/>
        <v>7.986017833034281</v>
      </c>
      <c r="BL2474">
        <f t="shared" si="538"/>
        <v>7.9859934796851215</v>
      </c>
      <c r="BM2474">
        <f t="shared" si="538"/>
        <v>7.9867621524931742</v>
      </c>
      <c r="BN2474">
        <f t="shared" si="537"/>
        <v>7.748106053039221</v>
      </c>
    </row>
    <row r="2475" spans="32:66" x14ac:dyDescent="0.2">
      <c r="AF2475" s="36"/>
      <c r="AG2475" s="7"/>
      <c r="BA2475">
        <f t="shared" si="530"/>
        <v>1.8987653654222433E-2</v>
      </c>
      <c r="BB2475">
        <f t="shared" si="531"/>
        <v>0.91353546204170422</v>
      </c>
      <c r="BC2475">
        <f t="shared" si="532"/>
        <v>0.90245097412386832</v>
      </c>
      <c r="BD2475">
        <f t="shared" si="533"/>
        <v>0.22388363869577074</v>
      </c>
      <c r="BE2475">
        <f t="shared" si="534"/>
        <v>1.939352469821771</v>
      </c>
      <c r="BF2475">
        <f t="shared" si="535"/>
        <v>1.4581884583442892</v>
      </c>
      <c r="BG2475">
        <f t="shared" ref="BG2475:BM2490" si="539">$BN2475+$BB$7*SIN(BH2475)</f>
        <v>7.9860170871865446</v>
      </c>
      <c r="BH2475">
        <f t="shared" si="539"/>
        <v>7.9860170871622742</v>
      </c>
      <c r="BI2475">
        <f t="shared" si="539"/>
        <v>7.9860170879304135</v>
      </c>
      <c r="BJ2475">
        <f t="shared" si="539"/>
        <v>7.9860170636195216</v>
      </c>
      <c r="BK2475">
        <f t="shared" si="539"/>
        <v>7.986017833034281</v>
      </c>
      <c r="BL2475">
        <f t="shared" si="539"/>
        <v>7.9859934796851215</v>
      </c>
      <c r="BM2475">
        <f t="shared" si="539"/>
        <v>7.9867621524931742</v>
      </c>
      <c r="BN2475">
        <f t="shared" si="537"/>
        <v>7.748106053039221</v>
      </c>
    </row>
    <row r="2476" spans="32:66" x14ac:dyDescent="0.2">
      <c r="AF2476" s="36"/>
      <c r="AG2476" s="7"/>
      <c r="BA2476">
        <f t="shared" si="530"/>
        <v>1.8987653654222433E-2</v>
      </c>
      <c r="BB2476">
        <f t="shared" si="531"/>
        <v>0.91353546204170422</v>
      </c>
      <c r="BC2476">
        <f t="shared" si="532"/>
        <v>0.90245097412386832</v>
      </c>
      <c r="BD2476">
        <f t="shared" si="533"/>
        <v>0.22388363869577074</v>
      </c>
      <c r="BE2476">
        <f t="shared" si="534"/>
        <v>1.939352469821771</v>
      </c>
      <c r="BF2476">
        <f t="shared" si="535"/>
        <v>1.4581884583442892</v>
      </c>
      <c r="BG2476">
        <f t="shared" si="539"/>
        <v>7.9860170871865446</v>
      </c>
      <c r="BH2476">
        <f t="shared" si="539"/>
        <v>7.9860170871622742</v>
      </c>
      <c r="BI2476">
        <f t="shared" si="539"/>
        <v>7.9860170879304135</v>
      </c>
      <c r="BJ2476">
        <f t="shared" si="539"/>
        <v>7.9860170636195216</v>
      </c>
      <c r="BK2476">
        <f t="shared" si="539"/>
        <v>7.986017833034281</v>
      </c>
      <c r="BL2476">
        <f t="shared" si="539"/>
        <v>7.9859934796851215</v>
      </c>
      <c r="BM2476">
        <f t="shared" si="539"/>
        <v>7.9867621524931742</v>
      </c>
      <c r="BN2476">
        <f t="shared" si="537"/>
        <v>7.748106053039221</v>
      </c>
    </row>
    <row r="2477" spans="32:66" x14ac:dyDescent="0.2">
      <c r="AF2477" s="36"/>
      <c r="AG2477" s="7"/>
      <c r="BA2477">
        <f t="shared" si="530"/>
        <v>1.8987653654222433E-2</v>
      </c>
      <c r="BB2477">
        <f t="shared" si="531"/>
        <v>0.91353546204170422</v>
      </c>
      <c r="BC2477">
        <f t="shared" si="532"/>
        <v>0.90245097412386832</v>
      </c>
      <c r="BD2477">
        <f t="shared" si="533"/>
        <v>0.22388363869577074</v>
      </c>
      <c r="BE2477">
        <f t="shared" si="534"/>
        <v>1.939352469821771</v>
      </c>
      <c r="BF2477">
        <f t="shared" si="535"/>
        <v>1.4581884583442892</v>
      </c>
      <c r="BG2477">
        <f t="shared" si="539"/>
        <v>7.9860170871865446</v>
      </c>
      <c r="BH2477">
        <f t="shared" si="539"/>
        <v>7.9860170871622742</v>
      </c>
      <c r="BI2477">
        <f t="shared" si="539"/>
        <v>7.9860170879304135</v>
      </c>
      <c r="BJ2477">
        <f t="shared" si="539"/>
        <v>7.9860170636195216</v>
      </c>
      <c r="BK2477">
        <f t="shared" si="539"/>
        <v>7.986017833034281</v>
      </c>
      <c r="BL2477">
        <f t="shared" si="539"/>
        <v>7.9859934796851215</v>
      </c>
      <c r="BM2477">
        <f t="shared" si="539"/>
        <v>7.9867621524931742</v>
      </c>
      <c r="BN2477">
        <f t="shared" si="537"/>
        <v>7.748106053039221</v>
      </c>
    </row>
    <row r="2478" spans="32:66" x14ac:dyDescent="0.2">
      <c r="AF2478" s="36"/>
      <c r="AG2478" s="7"/>
      <c r="BA2478">
        <f t="shared" si="530"/>
        <v>1.8987653654222433E-2</v>
      </c>
      <c r="BB2478">
        <f t="shared" si="531"/>
        <v>0.91353546204170422</v>
      </c>
      <c r="BC2478">
        <f t="shared" si="532"/>
        <v>0.90245097412386832</v>
      </c>
      <c r="BD2478">
        <f t="shared" si="533"/>
        <v>0.22388363869577074</v>
      </c>
      <c r="BE2478">
        <f t="shared" si="534"/>
        <v>1.939352469821771</v>
      </c>
      <c r="BF2478">
        <f t="shared" si="535"/>
        <v>1.4581884583442892</v>
      </c>
      <c r="BG2478">
        <f t="shared" si="539"/>
        <v>7.9860170871865446</v>
      </c>
      <c r="BH2478">
        <f t="shared" si="539"/>
        <v>7.9860170871622742</v>
      </c>
      <c r="BI2478">
        <f t="shared" si="539"/>
        <v>7.9860170879304135</v>
      </c>
      <c r="BJ2478">
        <f t="shared" si="539"/>
        <v>7.9860170636195216</v>
      </c>
      <c r="BK2478">
        <f t="shared" si="539"/>
        <v>7.986017833034281</v>
      </c>
      <c r="BL2478">
        <f t="shared" si="539"/>
        <v>7.9859934796851215</v>
      </c>
      <c r="BM2478">
        <f t="shared" si="539"/>
        <v>7.9867621524931742</v>
      </c>
      <c r="BN2478">
        <f t="shared" si="537"/>
        <v>7.748106053039221</v>
      </c>
    </row>
    <row r="2479" spans="32:66" x14ac:dyDescent="0.2">
      <c r="AF2479" s="36"/>
      <c r="AG2479" s="7"/>
      <c r="BA2479">
        <f t="shared" si="530"/>
        <v>1.8987653654222433E-2</v>
      </c>
      <c r="BB2479">
        <f t="shared" si="531"/>
        <v>0.91353546204170422</v>
      </c>
      <c r="BC2479">
        <f t="shared" si="532"/>
        <v>0.90245097412386832</v>
      </c>
      <c r="BD2479">
        <f t="shared" si="533"/>
        <v>0.22388363869577074</v>
      </c>
      <c r="BE2479">
        <f t="shared" si="534"/>
        <v>1.939352469821771</v>
      </c>
      <c r="BF2479">
        <f t="shared" si="535"/>
        <v>1.4581884583442892</v>
      </c>
      <c r="BG2479">
        <f t="shared" si="539"/>
        <v>7.9860170871865446</v>
      </c>
      <c r="BH2479">
        <f t="shared" si="539"/>
        <v>7.9860170871622742</v>
      </c>
      <c r="BI2479">
        <f t="shared" si="539"/>
        <v>7.9860170879304135</v>
      </c>
      <c r="BJ2479">
        <f t="shared" si="539"/>
        <v>7.9860170636195216</v>
      </c>
      <c r="BK2479">
        <f t="shared" si="539"/>
        <v>7.986017833034281</v>
      </c>
      <c r="BL2479">
        <f t="shared" si="539"/>
        <v>7.9859934796851215</v>
      </c>
      <c r="BM2479">
        <f t="shared" si="539"/>
        <v>7.9867621524931742</v>
      </c>
      <c r="BN2479">
        <f t="shared" si="537"/>
        <v>7.748106053039221</v>
      </c>
    </row>
    <row r="2480" spans="32:66" x14ac:dyDescent="0.2">
      <c r="AF2480" s="36"/>
      <c r="AG2480" s="7"/>
      <c r="BA2480">
        <f t="shared" si="530"/>
        <v>1.8987653654222433E-2</v>
      </c>
      <c r="BB2480">
        <f t="shared" si="531"/>
        <v>0.91353546204170422</v>
      </c>
      <c r="BC2480">
        <f t="shared" si="532"/>
        <v>0.90245097412386832</v>
      </c>
      <c r="BD2480">
        <f t="shared" si="533"/>
        <v>0.22388363869577074</v>
      </c>
      <c r="BE2480">
        <f t="shared" si="534"/>
        <v>1.939352469821771</v>
      </c>
      <c r="BF2480">
        <f t="shared" si="535"/>
        <v>1.4581884583442892</v>
      </c>
      <c r="BG2480">
        <f t="shared" si="539"/>
        <v>7.9860170871865446</v>
      </c>
      <c r="BH2480">
        <f t="shared" si="539"/>
        <v>7.9860170871622742</v>
      </c>
      <c r="BI2480">
        <f t="shared" si="539"/>
        <v>7.9860170879304135</v>
      </c>
      <c r="BJ2480">
        <f t="shared" si="539"/>
        <v>7.9860170636195216</v>
      </c>
      <c r="BK2480">
        <f t="shared" si="539"/>
        <v>7.986017833034281</v>
      </c>
      <c r="BL2480">
        <f t="shared" si="539"/>
        <v>7.9859934796851215</v>
      </c>
      <c r="BM2480">
        <f t="shared" si="539"/>
        <v>7.9867621524931742</v>
      </c>
      <c r="BN2480">
        <f t="shared" si="537"/>
        <v>7.748106053039221</v>
      </c>
    </row>
    <row r="2481" spans="32:66" x14ac:dyDescent="0.2">
      <c r="AF2481" s="36"/>
      <c r="AG2481" s="7"/>
      <c r="BA2481">
        <f t="shared" si="530"/>
        <v>1.8987653654222433E-2</v>
      </c>
      <c r="BB2481">
        <f t="shared" si="531"/>
        <v>0.91353546204170422</v>
      </c>
      <c r="BC2481">
        <f t="shared" si="532"/>
        <v>0.90245097412386832</v>
      </c>
      <c r="BD2481">
        <f t="shared" si="533"/>
        <v>0.22388363869577074</v>
      </c>
      <c r="BE2481">
        <f t="shared" si="534"/>
        <v>1.939352469821771</v>
      </c>
      <c r="BF2481">
        <f t="shared" si="535"/>
        <v>1.4581884583442892</v>
      </c>
      <c r="BG2481">
        <f t="shared" si="539"/>
        <v>7.9860170871865446</v>
      </c>
      <c r="BH2481">
        <f t="shared" si="539"/>
        <v>7.9860170871622742</v>
      </c>
      <c r="BI2481">
        <f t="shared" si="539"/>
        <v>7.9860170879304135</v>
      </c>
      <c r="BJ2481">
        <f t="shared" si="539"/>
        <v>7.9860170636195216</v>
      </c>
      <c r="BK2481">
        <f t="shared" si="539"/>
        <v>7.986017833034281</v>
      </c>
      <c r="BL2481">
        <f t="shared" si="539"/>
        <v>7.9859934796851215</v>
      </c>
      <c r="BM2481">
        <f t="shared" si="539"/>
        <v>7.9867621524931742</v>
      </c>
      <c r="BN2481">
        <f t="shared" si="537"/>
        <v>7.748106053039221</v>
      </c>
    </row>
    <row r="2482" spans="32:66" x14ac:dyDescent="0.2">
      <c r="AF2482" s="36"/>
      <c r="AG2482" s="7"/>
      <c r="BA2482">
        <f t="shared" si="530"/>
        <v>1.8987653654222433E-2</v>
      </c>
      <c r="BB2482">
        <f t="shared" si="531"/>
        <v>0.91353546204170422</v>
      </c>
      <c r="BC2482">
        <f t="shared" si="532"/>
        <v>0.90245097412386832</v>
      </c>
      <c r="BD2482">
        <f t="shared" si="533"/>
        <v>0.22388363869577074</v>
      </c>
      <c r="BE2482">
        <f t="shared" si="534"/>
        <v>1.939352469821771</v>
      </c>
      <c r="BF2482">
        <f t="shared" si="535"/>
        <v>1.4581884583442892</v>
      </c>
      <c r="BG2482">
        <f t="shared" si="539"/>
        <v>7.9860170871865446</v>
      </c>
      <c r="BH2482">
        <f t="shared" si="539"/>
        <v>7.9860170871622742</v>
      </c>
      <c r="BI2482">
        <f t="shared" si="539"/>
        <v>7.9860170879304135</v>
      </c>
      <c r="BJ2482">
        <f t="shared" si="539"/>
        <v>7.9860170636195216</v>
      </c>
      <c r="BK2482">
        <f t="shared" si="539"/>
        <v>7.986017833034281</v>
      </c>
      <c r="BL2482">
        <f t="shared" si="539"/>
        <v>7.9859934796851215</v>
      </c>
      <c r="BM2482">
        <f t="shared" si="539"/>
        <v>7.9867621524931742</v>
      </c>
      <c r="BN2482">
        <f t="shared" si="537"/>
        <v>7.748106053039221</v>
      </c>
    </row>
    <row r="2483" spans="32:66" x14ac:dyDescent="0.2">
      <c r="AF2483" s="36"/>
      <c r="AG2483" s="7"/>
      <c r="BA2483">
        <f t="shared" si="530"/>
        <v>1.8987653654222433E-2</v>
      </c>
      <c r="BB2483">
        <f t="shared" si="531"/>
        <v>0.91353546204170422</v>
      </c>
      <c r="BC2483">
        <f t="shared" si="532"/>
        <v>0.90245097412386832</v>
      </c>
      <c r="BD2483">
        <f t="shared" si="533"/>
        <v>0.22388363869577074</v>
      </c>
      <c r="BE2483">
        <f t="shared" si="534"/>
        <v>1.939352469821771</v>
      </c>
      <c r="BF2483">
        <f t="shared" si="535"/>
        <v>1.4581884583442892</v>
      </c>
      <c r="BG2483">
        <f t="shared" si="539"/>
        <v>7.9860170871865446</v>
      </c>
      <c r="BH2483">
        <f t="shared" si="539"/>
        <v>7.9860170871622742</v>
      </c>
      <c r="BI2483">
        <f t="shared" si="539"/>
        <v>7.9860170879304135</v>
      </c>
      <c r="BJ2483">
        <f t="shared" si="539"/>
        <v>7.9860170636195216</v>
      </c>
      <c r="BK2483">
        <f t="shared" si="539"/>
        <v>7.986017833034281</v>
      </c>
      <c r="BL2483">
        <f t="shared" si="539"/>
        <v>7.9859934796851215</v>
      </c>
      <c r="BM2483">
        <f t="shared" si="539"/>
        <v>7.9867621524931742</v>
      </c>
      <c r="BN2483">
        <f t="shared" si="537"/>
        <v>7.748106053039221</v>
      </c>
    </row>
    <row r="2484" spans="32:66" x14ac:dyDescent="0.2">
      <c r="AF2484" s="36"/>
      <c r="AG2484" s="7"/>
      <c r="BA2484">
        <f t="shared" si="530"/>
        <v>1.8987653654222433E-2</v>
      </c>
      <c r="BB2484">
        <f t="shared" si="531"/>
        <v>0.91353546204170422</v>
      </c>
      <c r="BC2484">
        <f t="shared" si="532"/>
        <v>0.90245097412386832</v>
      </c>
      <c r="BD2484">
        <f t="shared" si="533"/>
        <v>0.22388363869577074</v>
      </c>
      <c r="BE2484">
        <f t="shared" si="534"/>
        <v>1.939352469821771</v>
      </c>
      <c r="BF2484">
        <f t="shared" si="535"/>
        <v>1.4581884583442892</v>
      </c>
      <c r="BG2484">
        <f t="shared" si="539"/>
        <v>7.9860170871865446</v>
      </c>
      <c r="BH2484">
        <f t="shared" si="539"/>
        <v>7.9860170871622742</v>
      </c>
      <c r="BI2484">
        <f t="shared" si="539"/>
        <v>7.9860170879304135</v>
      </c>
      <c r="BJ2484">
        <f t="shared" si="539"/>
        <v>7.9860170636195216</v>
      </c>
      <c r="BK2484">
        <f t="shared" si="539"/>
        <v>7.986017833034281</v>
      </c>
      <c r="BL2484">
        <f t="shared" si="539"/>
        <v>7.9859934796851215</v>
      </c>
      <c r="BM2484">
        <f t="shared" si="539"/>
        <v>7.9867621524931742</v>
      </c>
      <c r="BN2484">
        <f t="shared" si="537"/>
        <v>7.748106053039221</v>
      </c>
    </row>
    <row r="2485" spans="32:66" x14ac:dyDescent="0.2">
      <c r="AF2485" s="36"/>
      <c r="AG2485" s="7"/>
      <c r="BA2485">
        <f t="shared" si="530"/>
        <v>1.8987653654222433E-2</v>
      </c>
      <c r="BB2485">
        <f t="shared" si="531"/>
        <v>0.91353546204170422</v>
      </c>
      <c r="BC2485">
        <f t="shared" si="532"/>
        <v>0.90245097412386832</v>
      </c>
      <c r="BD2485">
        <f t="shared" si="533"/>
        <v>0.22388363869577074</v>
      </c>
      <c r="BE2485">
        <f t="shared" si="534"/>
        <v>1.939352469821771</v>
      </c>
      <c r="BF2485">
        <f t="shared" si="535"/>
        <v>1.4581884583442892</v>
      </c>
      <c r="BG2485">
        <f t="shared" si="539"/>
        <v>7.9860170871865446</v>
      </c>
      <c r="BH2485">
        <f t="shared" si="539"/>
        <v>7.9860170871622742</v>
      </c>
      <c r="BI2485">
        <f t="shared" si="539"/>
        <v>7.9860170879304135</v>
      </c>
      <c r="BJ2485">
        <f t="shared" si="539"/>
        <v>7.9860170636195216</v>
      </c>
      <c r="BK2485">
        <f t="shared" si="539"/>
        <v>7.986017833034281</v>
      </c>
      <c r="BL2485">
        <f t="shared" si="539"/>
        <v>7.9859934796851215</v>
      </c>
      <c r="BM2485">
        <f t="shared" si="539"/>
        <v>7.9867621524931742</v>
      </c>
      <c r="BN2485">
        <f t="shared" si="537"/>
        <v>7.748106053039221</v>
      </c>
    </row>
    <row r="2486" spans="32:66" x14ac:dyDescent="0.2">
      <c r="AF2486" s="36"/>
      <c r="AG2486" s="7"/>
      <c r="BA2486">
        <f t="shared" si="530"/>
        <v>1.8987653654222433E-2</v>
      </c>
      <c r="BB2486">
        <f t="shared" si="531"/>
        <v>0.91353546204170422</v>
      </c>
      <c r="BC2486">
        <f t="shared" si="532"/>
        <v>0.90245097412386832</v>
      </c>
      <c r="BD2486">
        <f t="shared" si="533"/>
        <v>0.22388363869577074</v>
      </c>
      <c r="BE2486">
        <f t="shared" si="534"/>
        <v>1.939352469821771</v>
      </c>
      <c r="BF2486">
        <f t="shared" si="535"/>
        <v>1.4581884583442892</v>
      </c>
      <c r="BG2486">
        <f t="shared" si="539"/>
        <v>7.9860170871865446</v>
      </c>
      <c r="BH2486">
        <f t="shared" si="539"/>
        <v>7.9860170871622742</v>
      </c>
      <c r="BI2486">
        <f t="shared" si="539"/>
        <v>7.9860170879304135</v>
      </c>
      <c r="BJ2486">
        <f t="shared" si="539"/>
        <v>7.9860170636195216</v>
      </c>
      <c r="BK2486">
        <f t="shared" si="539"/>
        <v>7.986017833034281</v>
      </c>
      <c r="BL2486">
        <f t="shared" si="539"/>
        <v>7.9859934796851215</v>
      </c>
      <c r="BM2486">
        <f t="shared" si="539"/>
        <v>7.9867621524931742</v>
      </c>
      <c r="BN2486">
        <f t="shared" si="537"/>
        <v>7.748106053039221</v>
      </c>
    </row>
    <row r="2487" spans="32:66" x14ac:dyDescent="0.2">
      <c r="AF2487" s="36"/>
      <c r="AG2487" s="7"/>
      <c r="BA2487">
        <f t="shared" si="530"/>
        <v>1.8987653654222433E-2</v>
      </c>
      <c r="BB2487">
        <f t="shared" si="531"/>
        <v>0.91353546204170422</v>
      </c>
      <c r="BC2487">
        <f t="shared" si="532"/>
        <v>0.90245097412386832</v>
      </c>
      <c r="BD2487">
        <f t="shared" si="533"/>
        <v>0.22388363869577074</v>
      </c>
      <c r="BE2487">
        <f t="shared" si="534"/>
        <v>1.939352469821771</v>
      </c>
      <c r="BF2487">
        <f t="shared" si="535"/>
        <v>1.4581884583442892</v>
      </c>
      <c r="BG2487">
        <f t="shared" si="539"/>
        <v>7.9860170871865446</v>
      </c>
      <c r="BH2487">
        <f t="shared" si="539"/>
        <v>7.9860170871622742</v>
      </c>
      <c r="BI2487">
        <f t="shared" si="539"/>
        <v>7.9860170879304135</v>
      </c>
      <c r="BJ2487">
        <f t="shared" si="539"/>
        <v>7.9860170636195216</v>
      </c>
      <c r="BK2487">
        <f t="shared" si="539"/>
        <v>7.986017833034281</v>
      </c>
      <c r="BL2487">
        <f t="shared" si="539"/>
        <v>7.9859934796851215</v>
      </c>
      <c r="BM2487">
        <f t="shared" si="539"/>
        <v>7.9867621524931742</v>
      </c>
      <c r="BN2487">
        <f t="shared" si="537"/>
        <v>7.748106053039221</v>
      </c>
    </row>
    <row r="2488" spans="32:66" x14ac:dyDescent="0.2">
      <c r="AF2488" s="36"/>
      <c r="AG2488" s="7"/>
      <c r="BA2488">
        <f t="shared" si="530"/>
        <v>1.8987653654222433E-2</v>
      </c>
      <c r="BB2488">
        <f t="shared" si="531"/>
        <v>0.91353546204170422</v>
      </c>
      <c r="BC2488">
        <f t="shared" si="532"/>
        <v>0.90245097412386832</v>
      </c>
      <c r="BD2488">
        <f t="shared" si="533"/>
        <v>0.22388363869577074</v>
      </c>
      <c r="BE2488">
        <f t="shared" si="534"/>
        <v>1.939352469821771</v>
      </c>
      <c r="BF2488">
        <f t="shared" si="535"/>
        <v>1.4581884583442892</v>
      </c>
      <c r="BG2488">
        <f t="shared" si="539"/>
        <v>7.9860170871865446</v>
      </c>
      <c r="BH2488">
        <f t="shared" si="539"/>
        <v>7.9860170871622742</v>
      </c>
      <c r="BI2488">
        <f t="shared" si="539"/>
        <v>7.9860170879304135</v>
      </c>
      <c r="BJ2488">
        <f t="shared" si="539"/>
        <v>7.9860170636195216</v>
      </c>
      <c r="BK2488">
        <f t="shared" si="539"/>
        <v>7.986017833034281</v>
      </c>
      <c r="BL2488">
        <f t="shared" si="539"/>
        <v>7.9859934796851215</v>
      </c>
      <c r="BM2488">
        <f t="shared" si="539"/>
        <v>7.9867621524931742</v>
      </c>
      <c r="BN2488">
        <f t="shared" si="537"/>
        <v>7.748106053039221</v>
      </c>
    </row>
    <row r="2489" spans="32:66" x14ac:dyDescent="0.2">
      <c r="AF2489" s="36"/>
      <c r="AG2489" s="7"/>
      <c r="BA2489">
        <f t="shared" si="530"/>
        <v>1.8987653654222433E-2</v>
      </c>
      <c r="BB2489">
        <f t="shared" si="531"/>
        <v>0.91353546204170422</v>
      </c>
      <c r="BC2489">
        <f t="shared" si="532"/>
        <v>0.90245097412386832</v>
      </c>
      <c r="BD2489">
        <f t="shared" si="533"/>
        <v>0.22388363869577074</v>
      </c>
      <c r="BE2489">
        <f t="shared" si="534"/>
        <v>1.939352469821771</v>
      </c>
      <c r="BF2489">
        <f t="shared" si="535"/>
        <v>1.4581884583442892</v>
      </c>
      <c r="BG2489">
        <f t="shared" si="539"/>
        <v>7.9860170871865446</v>
      </c>
      <c r="BH2489">
        <f t="shared" si="539"/>
        <v>7.9860170871622742</v>
      </c>
      <c r="BI2489">
        <f t="shared" si="539"/>
        <v>7.9860170879304135</v>
      </c>
      <c r="BJ2489">
        <f t="shared" si="539"/>
        <v>7.9860170636195216</v>
      </c>
      <c r="BK2489">
        <f t="shared" si="539"/>
        <v>7.986017833034281</v>
      </c>
      <c r="BL2489">
        <f t="shared" si="539"/>
        <v>7.9859934796851215</v>
      </c>
      <c r="BM2489">
        <f t="shared" si="539"/>
        <v>7.9867621524931742</v>
      </c>
      <c r="BN2489">
        <f t="shared" si="537"/>
        <v>7.748106053039221</v>
      </c>
    </row>
    <row r="2490" spans="32:66" x14ac:dyDescent="0.2">
      <c r="AF2490" s="36"/>
      <c r="AG2490" s="7"/>
      <c r="BA2490">
        <f t="shared" si="530"/>
        <v>1.8987653654222433E-2</v>
      </c>
      <c r="BB2490">
        <f t="shared" si="531"/>
        <v>0.91353546204170422</v>
      </c>
      <c r="BC2490">
        <f t="shared" si="532"/>
        <v>0.90245097412386832</v>
      </c>
      <c r="BD2490">
        <f t="shared" si="533"/>
        <v>0.22388363869577074</v>
      </c>
      <c r="BE2490">
        <f t="shared" si="534"/>
        <v>1.939352469821771</v>
      </c>
      <c r="BF2490">
        <f t="shared" si="535"/>
        <v>1.4581884583442892</v>
      </c>
      <c r="BG2490">
        <f t="shared" si="539"/>
        <v>7.9860170871865446</v>
      </c>
      <c r="BH2490">
        <f t="shared" si="539"/>
        <v>7.9860170871622742</v>
      </c>
      <c r="BI2490">
        <f t="shared" si="539"/>
        <v>7.9860170879304135</v>
      </c>
      <c r="BJ2490">
        <f t="shared" si="539"/>
        <v>7.9860170636195216</v>
      </c>
      <c r="BK2490">
        <f t="shared" si="539"/>
        <v>7.986017833034281</v>
      </c>
      <c r="BL2490">
        <f t="shared" si="539"/>
        <v>7.9859934796851215</v>
      </c>
      <c r="BM2490">
        <f t="shared" si="539"/>
        <v>7.9867621524931742</v>
      </c>
      <c r="BN2490">
        <f t="shared" si="537"/>
        <v>7.748106053039221</v>
      </c>
    </row>
    <row r="2491" spans="32:66" x14ac:dyDescent="0.2">
      <c r="AF2491" s="36"/>
      <c r="AG2491" s="7"/>
      <c r="BA2491">
        <f t="shared" si="530"/>
        <v>1.8987653654222433E-2</v>
      </c>
      <c r="BB2491">
        <f t="shared" si="531"/>
        <v>0.91353546204170422</v>
      </c>
      <c r="BC2491">
        <f t="shared" si="532"/>
        <v>0.90245097412386832</v>
      </c>
      <c r="BD2491">
        <f t="shared" si="533"/>
        <v>0.22388363869577074</v>
      </c>
      <c r="BE2491">
        <f t="shared" si="534"/>
        <v>1.939352469821771</v>
      </c>
      <c r="BF2491">
        <f t="shared" si="535"/>
        <v>1.4581884583442892</v>
      </c>
      <c r="BG2491">
        <f t="shared" ref="BG2491:BM2506" si="540">$BN2491+$BB$7*SIN(BH2491)</f>
        <v>7.9860170871865446</v>
      </c>
      <c r="BH2491">
        <f t="shared" si="540"/>
        <v>7.9860170871622742</v>
      </c>
      <c r="BI2491">
        <f t="shared" si="540"/>
        <v>7.9860170879304135</v>
      </c>
      <c r="BJ2491">
        <f t="shared" si="540"/>
        <v>7.9860170636195216</v>
      </c>
      <c r="BK2491">
        <f t="shared" si="540"/>
        <v>7.986017833034281</v>
      </c>
      <c r="BL2491">
        <f t="shared" si="540"/>
        <v>7.9859934796851215</v>
      </c>
      <c r="BM2491">
        <f t="shared" si="540"/>
        <v>7.9867621524931742</v>
      </c>
      <c r="BN2491">
        <f t="shared" si="537"/>
        <v>7.748106053039221</v>
      </c>
    </row>
    <row r="2492" spans="32:66" x14ac:dyDescent="0.2">
      <c r="AF2492" s="36"/>
      <c r="AG2492" s="7"/>
      <c r="BA2492">
        <f t="shared" si="530"/>
        <v>1.8987653654222433E-2</v>
      </c>
      <c r="BB2492">
        <f t="shared" si="531"/>
        <v>0.91353546204170422</v>
      </c>
      <c r="BC2492">
        <f t="shared" si="532"/>
        <v>0.90245097412386832</v>
      </c>
      <c r="BD2492">
        <f t="shared" si="533"/>
        <v>0.22388363869577074</v>
      </c>
      <c r="BE2492">
        <f t="shared" si="534"/>
        <v>1.939352469821771</v>
      </c>
      <c r="BF2492">
        <f t="shared" si="535"/>
        <v>1.4581884583442892</v>
      </c>
      <c r="BG2492">
        <f t="shared" si="540"/>
        <v>7.9860170871865446</v>
      </c>
      <c r="BH2492">
        <f t="shared" si="540"/>
        <v>7.9860170871622742</v>
      </c>
      <c r="BI2492">
        <f t="shared" si="540"/>
        <v>7.9860170879304135</v>
      </c>
      <c r="BJ2492">
        <f t="shared" si="540"/>
        <v>7.9860170636195216</v>
      </c>
      <c r="BK2492">
        <f t="shared" si="540"/>
        <v>7.986017833034281</v>
      </c>
      <c r="BL2492">
        <f t="shared" si="540"/>
        <v>7.9859934796851215</v>
      </c>
      <c r="BM2492">
        <f t="shared" si="540"/>
        <v>7.9867621524931742</v>
      </c>
      <c r="BN2492">
        <f t="shared" si="537"/>
        <v>7.748106053039221</v>
      </c>
    </row>
    <row r="2493" spans="32:66" x14ac:dyDescent="0.2">
      <c r="AF2493" s="36"/>
      <c r="AG2493" s="7"/>
      <c r="BA2493">
        <f t="shared" si="530"/>
        <v>1.8987653654222433E-2</v>
      </c>
      <c r="BB2493">
        <f t="shared" si="531"/>
        <v>0.91353546204170422</v>
      </c>
      <c r="BC2493">
        <f t="shared" si="532"/>
        <v>0.90245097412386832</v>
      </c>
      <c r="BD2493">
        <f t="shared" si="533"/>
        <v>0.22388363869577074</v>
      </c>
      <c r="BE2493">
        <f t="shared" si="534"/>
        <v>1.939352469821771</v>
      </c>
      <c r="BF2493">
        <f t="shared" si="535"/>
        <v>1.4581884583442892</v>
      </c>
      <c r="BG2493">
        <f t="shared" si="540"/>
        <v>7.9860170871865446</v>
      </c>
      <c r="BH2493">
        <f t="shared" si="540"/>
        <v>7.9860170871622742</v>
      </c>
      <c r="BI2493">
        <f t="shared" si="540"/>
        <v>7.9860170879304135</v>
      </c>
      <c r="BJ2493">
        <f t="shared" si="540"/>
        <v>7.9860170636195216</v>
      </c>
      <c r="BK2493">
        <f t="shared" si="540"/>
        <v>7.986017833034281</v>
      </c>
      <c r="BL2493">
        <f t="shared" si="540"/>
        <v>7.9859934796851215</v>
      </c>
      <c r="BM2493">
        <f t="shared" si="540"/>
        <v>7.9867621524931742</v>
      </c>
      <c r="BN2493">
        <f t="shared" si="537"/>
        <v>7.748106053039221</v>
      </c>
    </row>
    <row r="2494" spans="32:66" x14ac:dyDescent="0.2">
      <c r="AF2494" s="36"/>
      <c r="AG2494" s="7"/>
      <c r="BA2494">
        <f t="shared" si="530"/>
        <v>1.8987653654222433E-2</v>
      </c>
      <c r="BB2494">
        <f t="shared" si="531"/>
        <v>0.91353546204170422</v>
      </c>
      <c r="BC2494">
        <f t="shared" si="532"/>
        <v>0.90245097412386832</v>
      </c>
      <c r="BD2494">
        <f t="shared" si="533"/>
        <v>0.22388363869577074</v>
      </c>
      <c r="BE2494">
        <f t="shared" si="534"/>
        <v>1.939352469821771</v>
      </c>
      <c r="BF2494">
        <f t="shared" si="535"/>
        <v>1.4581884583442892</v>
      </c>
      <c r="BG2494">
        <f t="shared" si="540"/>
        <v>7.9860170871865446</v>
      </c>
      <c r="BH2494">
        <f t="shared" si="540"/>
        <v>7.9860170871622742</v>
      </c>
      <c r="BI2494">
        <f t="shared" si="540"/>
        <v>7.9860170879304135</v>
      </c>
      <c r="BJ2494">
        <f t="shared" si="540"/>
        <v>7.9860170636195216</v>
      </c>
      <c r="BK2494">
        <f t="shared" si="540"/>
        <v>7.986017833034281</v>
      </c>
      <c r="BL2494">
        <f t="shared" si="540"/>
        <v>7.9859934796851215</v>
      </c>
      <c r="BM2494">
        <f t="shared" si="540"/>
        <v>7.9867621524931742</v>
      </c>
      <c r="BN2494">
        <f t="shared" si="537"/>
        <v>7.748106053039221</v>
      </c>
    </row>
    <row r="2495" spans="32:66" x14ac:dyDescent="0.2">
      <c r="AF2495" s="36"/>
      <c r="AG2495" s="7"/>
      <c r="BA2495">
        <f t="shared" si="530"/>
        <v>1.8987653654222433E-2</v>
      </c>
      <c r="BB2495">
        <f t="shared" si="531"/>
        <v>0.91353546204170422</v>
      </c>
      <c r="BC2495">
        <f t="shared" si="532"/>
        <v>0.90245097412386832</v>
      </c>
      <c r="BD2495">
        <f t="shared" si="533"/>
        <v>0.22388363869577074</v>
      </c>
      <c r="BE2495">
        <f t="shared" si="534"/>
        <v>1.939352469821771</v>
      </c>
      <c r="BF2495">
        <f t="shared" si="535"/>
        <v>1.4581884583442892</v>
      </c>
      <c r="BG2495">
        <f t="shared" si="540"/>
        <v>7.9860170871865446</v>
      </c>
      <c r="BH2495">
        <f t="shared" si="540"/>
        <v>7.9860170871622742</v>
      </c>
      <c r="BI2495">
        <f t="shared" si="540"/>
        <v>7.9860170879304135</v>
      </c>
      <c r="BJ2495">
        <f t="shared" si="540"/>
        <v>7.9860170636195216</v>
      </c>
      <c r="BK2495">
        <f t="shared" si="540"/>
        <v>7.986017833034281</v>
      </c>
      <c r="BL2495">
        <f t="shared" si="540"/>
        <v>7.9859934796851215</v>
      </c>
      <c r="BM2495">
        <f t="shared" si="540"/>
        <v>7.9867621524931742</v>
      </c>
      <c r="BN2495">
        <f t="shared" si="537"/>
        <v>7.748106053039221</v>
      </c>
    </row>
    <row r="2496" spans="32:66" x14ac:dyDescent="0.2">
      <c r="AF2496" s="36"/>
      <c r="AG2496" s="7"/>
      <c r="BA2496">
        <f t="shared" si="530"/>
        <v>1.8987653654222433E-2</v>
      </c>
      <c r="BB2496">
        <f t="shared" si="531"/>
        <v>0.91353546204170422</v>
      </c>
      <c r="BC2496">
        <f t="shared" si="532"/>
        <v>0.90245097412386832</v>
      </c>
      <c r="BD2496">
        <f t="shared" si="533"/>
        <v>0.22388363869577074</v>
      </c>
      <c r="BE2496">
        <f t="shared" si="534"/>
        <v>1.939352469821771</v>
      </c>
      <c r="BF2496">
        <f t="shared" si="535"/>
        <v>1.4581884583442892</v>
      </c>
      <c r="BG2496">
        <f t="shared" si="540"/>
        <v>7.9860170871865446</v>
      </c>
      <c r="BH2496">
        <f t="shared" si="540"/>
        <v>7.9860170871622742</v>
      </c>
      <c r="BI2496">
        <f t="shared" si="540"/>
        <v>7.9860170879304135</v>
      </c>
      <c r="BJ2496">
        <f t="shared" si="540"/>
        <v>7.9860170636195216</v>
      </c>
      <c r="BK2496">
        <f t="shared" si="540"/>
        <v>7.986017833034281</v>
      </c>
      <c r="BL2496">
        <f t="shared" si="540"/>
        <v>7.9859934796851215</v>
      </c>
      <c r="BM2496">
        <f t="shared" si="540"/>
        <v>7.9867621524931742</v>
      </c>
      <c r="BN2496">
        <f t="shared" si="537"/>
        <v>7.748106053039221</v>
      </c>
    </row>
    <row r="2497" spans="32:66" x14ac:dyDescent="0.2">
      <c r="AF2497" s="36"/>
      <c r="AG2497" s="7"/>
      <c r="BA2497">
        <f t="shared" si="530"/>
        <v>1.8987653654222433E-2</v>
      </c>
      <c r="BB2497">
        <f t="shared" si="531"/>
        <v>0.91353546204170422</v>
      </c>
      <c r="BC2497">
        <f t="shared" si="532"/>
        <v>0.90245097412386832</v>
      </c>
      <c r="BD2497">
        <f t="shared" si="533"/>
        <v>0.22388363869577074</v>
      </c>
      <c r="BE2497">
        <f t="shared" si="534"/>
        <v>1.939352469821771</v>
      </c>
      <c r="BF2497">
        <f t="shared" si="535"/>
        <v>1.4581884583442892</v>
      </c>
      <c r="BG2497">
        <f t="shared" si="540"/>
        <v>7.9860170871865446</v>
      </c>
      <c r="BH2497">
        <f t="shared" si="540"/>
        <v>7.9860170871622742</v>
      </c>
      <c r="BI2497">
        <f t="shared" si="540"/>
        <v>7.9860170879304135</v>
      </c>
      <c r="BJ2497">
        <f t="shared" si="540"/>
        <v>7.9860170636195216</v>
      </c>
      <c r="BK2497">
        <f t="shared" si="540"/>
        <v>7.986017833034281</v>
      </c>
      <c r="BL2497">
        <f t="shared" si="540"/>
        <v>7.9859934796851215</v>
      </c>
      <c r="BM2497">
        <f t="shared" si="540"/>
        <v>7.9867621524931742</v>
      </c>
      <c r="BN2497">
        <f t="shared" si="537"/>
        <v>7.748106053039221</v>
      </c>
    </row>
    <row r="2498" spans="32:66" x14ac:dyDescent="0.2">
      <c r="AF2498" s="36"/>
      <c r="AG2498" s="7"/>
      <c r="BA2498">
        <f t="shared" si="530"/>
        <v>1.8987653654222433E-2</v>
      </c>
      <c r="BB2498">
        <f t="shared" si="531"/>
        <v>0.91353546204170422</v>
      </c>
      <c r="BC2498">
        <f t="shared" si="532"/>
        <v>0.90245097412386832</v>
      </c>
      <c r="BD2498">
        <f t="shared" si="533"/>
        <v>0.22388363869577074</v>
      </c>
      <c r="BE2498">
        <f t="shared" si="534"/>
        <v>1.939352469821771</v>
      </c>
      <c r="BF2498">
        <f t="shared" si="535"/>
        <v>1.4581884583442892</v>
      </c>
      <c r="BG2498">
        <f t="shared" si="540"/>
        <v>7.9860170871865446</v>
      </c>
      <c r="BH2498">
        <f t="shared" si="540"/>
        <v>7.9860170871622742</v>
      </c>
      <c r="BI2498">
        <f t="shared" si="540"/>
        <v>7.9860170879304135</v>
      </c>
      <c r="BJ2498">
        <f t="shared" si="540"/>
        <v>7.9860170636195216</v>
      </c>
      <c r="BK2498">
        <f t="shared" si="540"/>
        <v>7.986017833034281</v>
      </c>
      <c r="BL2498">
        <f t="shared" si="540"/>
        <v>7.9859934796851215</v>
      </c>
      <c r="BM2498">
        <f t="shared" si="540"/>
        <v>7.9867621524931742</v>
      </c>
      <c r="BN2498">
        <f t="shared" si="537"/>
        <v>7.748106053039221</v>
      </c>
    </row>
    <row r="2499" spans="32:66" x14ac:dyDescent="0.2">
      <c r="AF2499" s="36"/>
      <c r="AG2499" s="7"/>
      <c r="BA2499">
        <f t="shared" si="530"/>
        <v>1.8987653654222433E-2</v>
      </c>
      <c r="BB2499">
        <f t="shared" si="531"/>
        <v>0.91353546204170422</v>
      </c>
      <c r="BC2499">
        <f t="shared" si="532"/>
        <v>0.90245097412386832</v>
      </c>
      <c r="BD2499">
        <f t="shared" si="533"/>
        <v>0.22388363869577074</v>
      </c>
      <c r="BE2499">
        <f t="shared" si="534"/>
        <v>1.939352469821771</v>
      </c>
      <c r="BF2499">
        <f t="shared" si="535"/>
        <v>1.4581884583442892</v>
      </c>
      <c r="BG2499">
        <f t="shared" si="540"/>
        <v>7.9860170871865446</v>
      </c>
      <c r="BH2499">
        <f t="shared" si="540"/>
        <v>7.9860170871622742</v>
      </c>
      <c r="BI2499">
        <f t="shared" si="540"/>
        <v>7.9860170879304135</v>
      </c>
      <c r="BJ2499">
        <f t="shared" si="540"/>
        <v>7.9860170636195216</v>
      </c>
      <c r="BK2499">
        <f t="shared" si="540"/>
        <v>7.986017833034281</v>
      </c>
      <c r="BL2499">
        <f t="shared" si="540"/>
        <v>7.9859934796851215</v>
      </c>
      <c r="BM2499">
        <f t="shared" si="540"/>
        <v>7.9867621524931742</v>
      </c>
      <c r="BN2499">
        <f t="shared" si="537"/>
        <v>7.748106053039221</v>
      </c>
    </row>
    <row r="2500" spans="32:66" x14ac:dyDescent="0.2">
      <c r="AF2500" s="36"/>
      <c r="AG2500" s="7"/>
      <c r="BA2500">
        <f t="shared" si="530"/>
        <v>1.8987653654222433E-2</v>
      </c>
      <c r="BB2500">
        <f t="shared" si="531"/>
        <v>0.91353546204170422</v>
      </c>
      <c r="BC2500">
        <f t="shared" si="532"/>
        <v>0.90245097412386832</v>
      </c>
      <c r="BD2500">
        <f t="shared" si="533"/>
        <v>0.22388363869577074</v>
      </c>
      <c r="BE2500">
        <f t="shared" si="534"/>
        <v>1.939352469821771</v>
      </c>
      <c r="BF2500">
        <f t="shared" si="535"/>
        <v>1.4581884583442892</v>
      </c>
      <c r="BG2500">
        <f t="shared" si="540"/>
        <v>7.9860170871865446</v>
      </c>
      <c r="BH2500">
        <f t="shared" si="540"/>
        <v>7.9860170871622742</v>
      </c>
      <c r="BI2500">
        <f t="shared" si="540"/>
        <v>7.9860170879304135</v>
      </c>
      <c r="BJ2500">
        <f t="shared" si="540"/>
        <v>7.9860170636195216</v>
      </c>
      <c r="BK2500">
        <f t="shared" si="540"/>
        <v>7.986017833034281</v>
      </c>
      <c r="BL2500">
        <f t="shared" si="540"/>
        <v>7.9859934796851215</v>
      </c>
      <c r="BM2500">
        <f t="shared" si="540"/>
        <v>7.9867621524931742</v>
      </c>
      <c r="BN2500">
        <f t="shared" si="537"/>
        <v>7.748106053039221</v>
      </c>
    </row>
    <row r="2501" spans="32:66" x14ac:dyDescent="0.2">
      <c r="AF2501" s="36"/>
      <c r="AG2501" s="7"/>
      <c r="BA2501">
        <f t="shared" si="530"/>
        <v>1.8987653654222433E-2</v>
      </c>
      <c r="BB2501">
        <f t="shared" si="531"/>
        <v>0.91353546204170422</v>
      </c>
      <c r="BC2501">
        <f t="shared" si="532"/>
        <v>0.90245097412386832</v>
      </c>
      <c r="BD2501">
        <f t="shared" si="533"/>
        <v>0.22388363869577074</v>
      </c>
      <c r="BE2501">
        <f t="shared" si="534"/>
        <v>1.939352469821771</v>
      </c>
      <c r="BF2501">
        <f t="shared" si="535"/>
        <v>1.4581884583442892</v>
      </c>
      <c r="BG2501">
        <f t="shared" si="540"/>
        <v>7.9860170871865446</v>
      </c>
      <c r="BH2501">
        <f t="shared" si="540"/>
        <v>7.9860170871622742</v>
      </c>
      <c r="BI2501">
        <f t="shared" si="540"/>
        <v>7.9860170879304135</v>
      </c>
      <c r="BJ2501">
        <f t="shared" si="540"/>
        <v>7.9860170636195216</v>
      </c>
      <c r="BK2501">
        <f t="shared" si="540"/>
        <v>7.986017833034281</v>
      </c>
      <c r="BL2501">
        <f t="shared" si="540"/>
        <v>7.9859934796851215</v>
      </c>
      <c r="BM2501">
        <f t="shared" si="540"/>
        <v>7.9867621524931742</v>
      </c>
      <c r="BN2501">
        <f t="shared" si="537"/>
        <v>7.748106053039221</v>
      </c>
    </row>
    <row r="2502" spans="32:66" x14ac:dyDescent="0.2">
      <c r="AF2502" s="36"/>
      <c r="AG2502" s="7"/>
      <c r="BA2502">
        <f t="shared" si="530"/>
        <v>1.8987653654222433E-2</v>
      </c>
      <c r="BB2502">
        <f t="shared" si="531"/>
        <v>0.91353546204170422</v>
      </c>
      <c r="BC2502">
        <f t="shared" si="532"/>
        <v>0.90245097412386832</v>
      </c>
      <c r="BD2502">
        <f t="shared" si="533"/>
        <v>0.22388363869577074</v>
      </c>
      <c r="BE2502">
        <f t="shared" si="534"/>
        <v>1.939352469821771</v>
      </c>
      <c r="BF2502">
        <f t="shared" si="535"/>
        <v>1.4581884583442892</v>
      </c>
      <c r="BG2502">
        <f t="shared" si="540"/>
        <v>7.9860170871865446</v>
      </c>
      <c r="BH2502">
        <f t="shared" si="540"/>
        <v>7.9860170871622742</v>
      </c>
      <c r="BI2502">
        <f t="shared" si="540"/>
        <v>7.9860170879304135</v>
      </c>
      <c r="BJ2502">
        <f t="shared" si="540"/>
        <v>7.9860170636195216</v>
      </c>
      <c r="BK2502">
        <f t="shared" si="540"/>
        <v>7.986017833034281</v>
      </c>
      <c r="BL2502">
        <f t="shared" si="540"/>
        <v>7.9859934796851215</v>
      </c>
      <c r="BM2502">
        <f t="shared" si="540"/>
        <v>7.9867621524931742</v>
      </c>
      <c r="BN2502">
        <f t="shared" si="537"/>
        <v>7.748106053039221</v>
      </c>
    </row>
    <row r="2503" spans="32:66" x14ac:dyDescent="0.2">
      <c r="AF2503" s="36"/>
      <c r="AG2503" s="7"/>
      <c r="BA2503">
        <f t="shared" si="530"/>
        <v>1.8987653654222433E-2</v>
      </c>
      <c r="BB2503">
        <f t="shared" si="531"/>
        <v>0.91353546204170422</v>
      </c>
      <c r="BC2503">
        <f t="shared" si="532"/>
        <v>0.90245097412386832</v>
      </c>
      <c r="BD2503">
        <f t="shared" si="533"/>
        <v>0.22388363869577074</v>
      </c>
      <c r="BE2503">
        <f t="shared" si="534"/>
        <v>1.939352469821771</v>
      </c>
      <c r="BF2503">
        <f t="shared" si="535"/>
        <v>1.4581884583442892</v>
      </c>
      <c r="BG2503">
        <f t="shared" si="540"/>
        <v>7.9860170871865446</v>
      </c>
      <c r="BH2503">
        <f t="shared" si="540"/>
        <v>7.9860170871622742</v>
      </c>
      <c r="BI2503">
        <f t="shared" si="540"/>
        <v>7.9860170879304135</v>
      </c>
      <c r="BJ2503">
        <f t="shared" si="540"/>
        <v>7.9860170636195216</v>
      </c>
      <c r="BK2503">
        <f t="shared" si="540"/>
        <v>7.986017833034281</v>
      </c>
      <c r="BL2503">
        <f t="shared" si="540"/>
        <v>7.9859934796851215</v>
      </c>
      <c r="BM2503">
        <f t="shared" si="540"/>
        <v>7.9867621524931742</v>
      </c>
      <c r="BN2503">
        <f t="shared" si="537"/>
        <v>7.748106053039221</v>
      </c>
    </row>
    <row r="2504" spans="32:66" x14ac:dyDescent="0.2">
      <c r="AF2504" s="36"/>
      <c r="AG2504" s="7"/>
      <c r="BA2504">
        <f t="shared" si="530"/>
        <v>1.8987653654222433E-2</v>
      </c>
      <c r="BB2504">
        <f t="shared" si="531"/>
        <v>0.91353546204170422</v>
      </c>
      <c r="BC2504">
        <f t="shared" si="532"/>
        <v>0.90245097412386832</v>
      </c>
      <c r="BD2504">
        <f t="shared" si="533"/>
        <v>0.22388363869577074</v>
      </c>
      <c r="BE2504">
        <f t="shared" si="534"/>
        <v>1.939352469821771</v>
      </c>
      <c r="BF2504">
        <f t="shared" si="535"/>
        <v>1.4581884583442892</v>
      </c>
      <c r="BG2504">
        <f t="shared" si="540"/>
        <v>7.9860170871865446</v>
      </c>
      <c r="BH2504">
        <f t="shared" si="540"/>
        <v>7.9860170871622742</v>
      </c>
      <c r="BI2504">
        <f t="shared" si="540"/>
        <v>7.9860170879304135</v>
      </c>
      <c r="BJ2504">
        <f t="shared" si="540"/>
        <v>7.9860170636195216</v>
      </c>
      <c r="BK2504">
        <f t="shared" si="540"/>
        <v>7.986017833034281</v>
      </c>
      <c r="BL2504">
        <f t="shared" si="540"/>
        <v>7.9859934796851215</v>
      </c>
      <c r="BM2504">
        <f t="shared" si="540"/>
        <v>7.9867621524931742</v>
      </c>
      <c r="BN2504">
        <f t="shared" si="537"/>
        <v>7.748106053039221</v>
      </c>
    </row>
    <row r="2505" spans="32:66" x14ac:dyDescent="0.2">
      <c r="AF2505" s="36"/>
      <c r="AG2505" s="7"/>
      <c r="BA2505">
        <f t="shared" si="530"/>
        <v>1.8987653654222433E-2</v>
      </c>
      <c r="BB2505">
        <f t="shared" si="531"/>
        <v>0.91353546204170422</v>
      </c>
      <c r="BC2505">
        <f t="shared" si="532"/>
        <v>0.90245097412386832</v>
      </c>
      <c r="BD2505">
        <f t="shared" si="533"/>
        <v>0.22388363869577074</v>
      </c>
      <c r="BE2505">
        <f t="shared" si="534"/>
        <v>1.939352469821771</v>
      </c>
      <c r="BF2505">
        <f t="shared" si="535"/>
        <v>1.4581884583442892</v>
      </c>
      <c r="BG2505">
        <f t="shared" si="540"/>
        <v>7.9860170871865446</v>
      </c>
      <c r="BH2505">
        <f t="shared" si="540"/>
        <v>7.9860170871622742</v>
      </c>
      <c r="BI2505">
        <f t="shared" si="540"/>
        <v>7.9860170879304135</v>
      </c>
      <c r="BJ2505">
        <f t="shared" si="540"/>
        <v>7.9860170636195216</v>
      </c>
      <c r="BK2505">
        <f t="shared" si="540"/>
        <v>7.986017833034281</v>
      </c>
      <c r="BL2505">
        <f t="shared" si="540"/>
        <v>7.9859934796851215</v>
      </c>
      <c r="BM2505">
        <f t="shared" si="540"/>
        <v>7.9867621524931742</v>
      </c>
      <c r="BN2505">
        <f t="shared" si="537"/>
        <v>7.748106053039221</v>
      </c>
    </row>
    <row r="2506" spans="32:66" x14ac:dyDescent="0.2">
      <c r="AF2506" s="36"/>
      <c r="AG2506" s="7"/>
      <c r="BA2506">
        <f t="shared" si="530"/>
        <v>1.8987653654222433E-2</v>
      </c>
      <c r="BB2506">
        <f t="shared" si="531"/>
        <v>0.91353546204170422</v>
      </c>
      <c r="BC2506">
        <f t="shared" si="532"/>
        <v>0.90245097412386832</v>
      </c>
      <c r="BD2506">
        <f t="shared" si="533"/>
        <v>0.22388363869577074</v>
      </c>
      <c r="BE2506">
        <f t="shared" si="534"/>
        <v>1.939352469821771</v>
      </c>
      <c r="BF2506">
        <f t="shared" si="535"/>
        <v>1.4581884583442892</v>
      </c>
      <c r="BG2506">
        <f t="shared" si="540"/>
        <v>7.9860170871865446</v>
      </c>
      <c r="BH2506">
        <f t="shared" si="540"/>
        <v>7.9860170871622742</v>
      </c>
      <c r="BI2506">
        <f t="shared" si="540"/>
        <v>7.9860170879304135</v>
      </c>
      <c r="BJ2506">
        <f t="shared" si="540"/>
        <v>7.9860170636195216</v>
      </c>
      <c r="BK2506">
        <f t="shared" si="540"/>
        <v>7.986017833034281</v>
      </c>
      <c r="BL2506">
        <f t="shared" si="540"/>
        <v>7.9859934796851215</v>
      </c>
      <c r="BM2506">
        <f t="shared" si="540"/>
        <v>7.9867621524931742</v>
      </c>
      <c r="BN2506">
        <f t="shared" si="537"/>
        <v>7.748106053039221</v>
      </c>
    </row>
    <row r="2507" spans="32:66" x14ac:dyDescent="0.2">
      <c r="AF2507" s="36"/>
      <c r="AG2507" s="7"/>
      <c r="BA2507">
        <f t="shared" ref="BA2507:BA2570" si="541">$BB$6*($BB$11/BB2507*BC2507+$BB$12)</f>
        <v>1.8987653654222433E-2</v>
      </c>
      <c r="BB2507">
        <f t="shared" ref="BB2507:BB2570" si="542">1+$BB$7*COS(BE2507)</f>
        <v>0.91353546204170422</v>
      </c>
      <c r="BC2507">
        <f t="shared" ref="BC2507:BC2570" si="543">SIN(BE2507+RADIANS($BB$9))</f>
        <v>0.90245097412386832</v>
      </c>
      <c r="BD2507">
        <f t="shared" ref="BD2507:BD2570" si="544">$BB$7*SIN(BE2507)</f>
        <v>0.22388363869577074</v>
      </c>
      <c r="BE2507">
        <f t="shared" ref="BE2507:BE2570" si="545">2*ATAN(BF2507)</f>
        <v>1.939352469821771</v>
      </c>
      <c r="BF2507">
        <f t="shared" ref="BF2507:BF2570" si="546">TAN(BG2507/2)*SQRT((1+$BB$7)/(1-$BB$7))</f>
        <v>1.4581884583442892</v>
      </c>
      <c r="BG2507">
        <f t="shared" ref="BG2507:BM2522" si="547">$BN2507+$BB$7*SIN(BH2507)</f>
        <v>7.9860170871865446</v>
      </c>
      <c r="BH2507">
        <f t="shared" si="547"/>
        <v>7.9860170871622742</v>
      </c>
      <c r="BI2507">
        <f t="shared" si="547"/>
        <v>7.9860170879304135</v>
      </c>
      <c r="BJ2507">
        <f t="shared" si="547"/>
        <v>7.9860170636195216</v>
      </c>
      <c r="BK2507">
        <f t="shared" si="547"/>
        <v>7.986017833034281</v>
      </c>
      <c r="BL2507">
        <f t="shared" si="547"/>
        <v>7.9859934796851215</v>
      </c>
      <c r="BM2507">
        <f t="shared" si="547"/>
        <v>7.9867621524931742</v>
      </c>
      <c r="BN2507">
        <f t="shared" ref="BN2507:BN2570" si="548">RADIANS($BB$9)+$BB$18*(F2507-BB$15)</f>
        <v>7.748106053039221</v>
      </c>
    </row>
    <row r="2508" spans="32:66" x14ac:dyDescent="0.2">
      <c r="AF2508" s="36"/>
      <c r="AG2508" s="7"/>
      <c r="BA2508">
        <f t="shared" si="541"/>
        <v>1.8987653654222433E-2</v>
      </c>
      <c r="BB2508">
        <f t="shared" si="542"/>
        <v>0.91353546204170422</v>
      </c>
      <c r="BC2508">
        <f t="shared" si="543"/>
        <v>0.90245097412386832</v>
      </c>
      <c r="BD2508">
        <f t="shared" si="544"/>
        <v>0.22388363869577074</v>
      </c>
      <c r="BE2508">
        <f t="shared" si="545"/>
        <v>1.939352469821771</v>
      </c>
      <c r="BF2508">
        <f t="shared" si="546"/>
        <v>1.4581884583442892</v>
      </c>
      <c r="BG2508">
        <f t="shared" si="547"/>
        <v>7.9860170871865446</v>
      </c>
      <c r="BH2508">
        <f t="shared" si="547"/>
        <v>7.9860170871622742</v>
      </c>
      <c r="BI2508">
        <f t="shared" si="547"/>
        <v>7.9860170879304135</v>
      </c>
      <c r="BJ2508">
        <f t="shared" si="547"/>
        <v>7.9860170636195216</v>
      </c>
      <c r="BK2508">
        <f t="shared" si="547"/>
        <v>7.986017833034281</v>
      </c>
      <c r="BL2508">
        <f t="shared" si="547"/>
        <v>7.9859934796851215</v>
      </c>
      <c r="BM2508">
        <f t="shared" si="547"/>
        <v>7.9867621524931742</v>
      </c>
      <c r="BN2508">
        <f t="shared" si="548"/>
        <v>7.748106053039221</v>
      </c>
    </row>
    <row r="2509" spans="32:66" x14ac:dyDescent="0.2">
      <c r="AF2509" s="36"/>
      <c r="AG2509" s="7"/>
      <c r="BA2509">
        <f t="shared" si="541"/>
        <v>1.8987653654222433E-2</v>
      </c>
      <c r="BB2509">
        <f t="shared" si="542"/>
        <v>0.91353546204170422</v>
      </c>
      <c r="BC2509">
        <f t="shared" si="543"/>
        <v>0.90245097412386832</v>
      </c>
      <c r="BD2509">
        <f t="shared" si="544"/>
        <v>0.22388363869577074</v>
      </c>
      <c r="BE2509">
        <f t="shared" si="545"/>
        <v>1.939352469821771</v>
      </c>
      <c r="BF2509">
        <f t="shared" si="546"/>
        <v>1.4581884583442892</v>
      </c>
      <c r="BG2509">
        <f t="shared" si="547"/>
        <v>7.9860170871865446</v>
      </c>
      <c r="BH2509">
        <f t="shared" si="547"/>
        <v>7.9860170871622742</v>
      </c>
      <c r="BI2509">
        <f t="shared" si="547"/>
        <v>7.9860170879304135</v>
      </c>
      <c r="BJ2509">
        <f t="shared" si="547"/>
        <v>7.9860170636195216</v>
      </c>
      <c r="BK2509">
        <f t="shared" si="547"/>
        <v>7.986017833034281</v>
      </c>
      <c r="BL2509">
        <f t="shared" si="547"/>
        <v>7.9859934796851215</v>
      </c>
      <c r="BM2509">
        <f t="shared" si="547"/>
        <v>7.9867621524931742</v>
      </c>
      <c r="BN2509">
        <f t="shared" si="548"/>
        <v>7.748106053039221</v>
      </c>
    </row>
    <row r="2510" spans="32:66" x14ac:dyDescent="0.2">
      <c r="AF2510" s="36"/>
      <c r="AG2510" s="7"/>
      <c r="BA2510">
        <f t="shared" si="541"/>
        <v>1.8987653654222433E-2</v>
      </c>
      <c r="BB2510">
        <f t="shared" si="542"/>
        <v>0.91353546204170422</v>
      </c>
      <c r="BC2510">
        <f t="shared" si="543"/>
        <v>0.90245097412386832</v>
      </c>
      <c r="BD2510">
        <f t="shared" si="544"/>
        <v>0.22388363869577074</v>
      </c>
      <c r="BE2510">
        <f t="shared" si="545"/>
        <v>1.939352469821771</v>
      </c>
      <c r="BF2510">
        <f t="shared" si="546"/>
        <v>1.4581884583442892</v>
      </c>
      <c r="BG2510">
        <f t="shared" si="547"/>
        <v>7.9860170871865446</v>
      </c>
      <c r="BH2510">
        <f t="shared" si="547"/>
        <v>7.9860170871622742</v>
      </c>
      <c r="BI2510">
        <f t="shared" si="547"/>
        <v>7.9860170879304135</v>
      </c>
      <c r="BJ2510">
        <f t="shared" si="547"/>
        <v>7.9860170636195216</v>
      </c>
      <c r="BK2510">
        <f t="shared" si="547"/>
        <v>7.986017833034281</v>
      </c>
      <c r="BL2510">
        <f t="shared" si="547"/>
        <v>7.9859934796851215</v>
      </c>
      <c r="BM2510">
        <f t="shared" si="547"/>
        <v>7.9867621524931742</v>
      </c>
      <c r="BN2510">
        <f t="shared" si="548"/>
        <v>7.748106053039221</v>
      </c>
    </row>
    <row r="2511" spans="32:66" x14ac:dyDescent="0.2">
      <c r="AF2511" s="36"/>
      <c r="AG2511" s="7"/>
      <c r="BA2511">
        <f t="shared" si="541"/>
        <v>1.8987653654222433E-2</v>
      </c>
      <c r="BB2511">
        <f t="shared" si="542"/>
        <v>0.91353546204170422</v>
      </c>
      <c r="BC2511">
        <f t="shared" si="543"/>
        <v>0.90245097412386832</v>
      </c>
      <c r="BD2511">
        <f t="shared" si="544"/>
        <v>0.22388363869577074</v>
      </c>
      <c r="BE2511">
        <f t="shared" si="545"/>
        <v>1.939352469821771</v>
      </c>
      <c r="BF2511">
        <f t="shared" si="546"/>
        <v>1.4581884583442892</v>
      </c>
      <c r="BG2511">
        <f t="shared" si="547"/>
        <v>7.9860170871865446</v>
      </c>
      <c r="BH2511">
        <f t="shared" si="547"/>
        <v>7.9860170871622742</v>
      </c>
      <c r="BI2511">
        <f t="shared" si="547"/>
        <v>7.9860170879304135</v>
      </c>
      <c r="BJ2511">
        <f t="shared" si="547"/>
        <v>7.9860170636195216</v>
      </c>
      <c r="BK2511">
        <f t="shared" si="547"/>
        <v>7.986017833034281</v>
      </c>
      <c r="BL2511">
        <f t="shared" si="547"/>
        <v>7.9859934796851215</v>
      </c>
      <c r="BM2511">
        <f t="shared" si="547"/>
        <v>7.9867621524931742</v>
      </c>
      <c r="BN2511">
        <f t="shared" si="548"/>
        <v>7.748106053039221</v>
      </c>
    </row>
    <row r="2512" spans="32:66" x14ac:dyDescent="0.2">
      <c r="AF2512" s="36"/>
      <c r="AG2512" s="7"/>
      <c r="BA2512">
        <f t="shared" si="541"/>
        <v>1.8987653654222433E-2</v>
      </c>
      <c r="BB2512">
        <f t="shared" si="542"/>
        <v>0.91353546204170422</v>
      </c>
      <c r="BC2512">
        <f t="shared" si="543"/>
        <v>0.90245097412386832</v>
      </c>
      <c r="BD2512">
        <f t="shared" si="544"/>
        <v>0.22388363869577074</v>
      </c>
      <c r="BE2512">
        <f t="shared" si="545"/>
        <v>1.939352469821771</v>
      </c>
      <c r="BF2512">
        <f t="shared" si="546"/>
        <v>1.4581884583442892</v>
      </c>
      <c r="BG2512">
        <f t="shared" si="547"/>
        <v>7.9860170871865446</v>
      </c>
      <c r="BH2512">
        <f t="shared" si="547"/>
        <v>7.9860170871622742</v>
      </c>
      <c r="BI2512">
        <f t="shared" si="547"/>
        <v>7.9860170879304135</v>
      </c>
      <c r="BJ2512">
        <f t="shared" si="547"/>
        <v>7.9860170636195216</v>
      </c>
      <c r="BK2512">
        <f t="shared" si="547"/>
        <v>7.986017833034281</v>
      </c>
      <c r="BL2512">
        <f t="shared" si="547"/>
        <v>7.9859934796851215</v>
      </c>
      <c r="BM2512">
        <f t="shared" si="547"/>
        <v>7.9867621524931742</v>
      </c>
      <c r="BN2512">
        <f t="shared" si="548"/>
        <v>7.748106053039221</v>
      </c>
    </row>
    <row r="2513" spans="32:66" x14ac:dyDescent="0.2">
      <c r="AF2513" s="36"/>
      <c r="AG2513" s="7"/>
      <c r="BA2513">
        <f t="shared" si="541"/>
        <v>1.8987653654222433E-2</v>
      </c>
      <c r="BB2513">
        <f t="shared" si="542"/>
        <v>0.91353546204170422</v>
      </c>
      <c r="BC2513">
        <f t="shared" si="543"/>
        <v>0.90245097412386832</v>
      </c>
      <c r="BD2513">
        <f t="shared" si="544"/>
        <v>0.22388363869577074</v>
      </c>
      <c r="BE2513">
        <f t="shared" si="545"/>
        <v>1.939352469821771</v>
      </c>
      <c r="BF2513">
        <f t="shared" si="546"/>
        <v>1.4581884583442892</v>
      </c>
      <c r="BG2513">
        <f t="shared" si="547"/>
        <v>7.9860170871865446</v>
      </c>
      <c r="BH2513">
        <f t="shared" si="547"/>
        <v>7.9860170871622742</v>
      </c>
      <c r="BI2513">
        <f t="shared" si="547"/>
        <v>7.9860170879304135</v>
      </c>
      <c r="BJ2513">
        <f t="shared" si="547"/>
        <v>7.9860170636195216</v>
      </c>
      <c r="BK2513">
        <f t="shared" si="547"/>
        <v>7.986017833034281</v>
      </c>
      <c r="BL2513">
        <f t="shared" si="547"/>
        <v>7.9859934796851215</v>
      </c>
      <c r="BM2513">
        <f t="shared" si="547"/>
        <v>7.9867621524931742</v>
      </c>
      <c r="BN2513">
        <f t="shared" si="548"/>
        <v>7.748106053039221</v>
      </c>
    </row>
    <row r="2514" spans="32:66" x14ac:dyDescent="0.2">
      <c r="AF2514" s="36"/>
      <c r="AG2514" s="7"/>
      <c r="BA2514">
        <f t="shared" si="541"/>
        <v>1.8987653654222433E-2</v>
      </c>
      <c r="BB2514">
        <f t="shared" si="542"/>
        <v>0.91353546204170422</v>
      </c>
      <c r="BC2514">
        <f t="shared" si="543"/>
        <v>0.90245097412386832</v>
      </c>
      <c r="BD2514">
        <f t="shared" si="544"/>
        <v>0.22388363869577074</v>
      </c>
      <c r="BE2514">
        <f t="shared" si="545"/>
        <v>1.939352469821771</v>
      </c>
      <c r="BF2514">
        <f t="shared" si="546"/>
        <v>1.4581884583442892</v>
      </c>
      <c r="BG2514">
        <f t="shared" si="547"/>
        <v>7.9860170871865446</v>
      </c>
      <c r="BH2514">
        <f t="shared" si="547"/>
        <v>7.9860170871622742</v>
      </c>
      <c r="BI2514">
        <f t="shared" si="547"/>
        <v>7.9860170879304135</v>
      </c>
      <c r="BJ2514">
        <f t="shared" si="547"/>
        <v>7.9860170636195216</v>
      </c>
      <c r="BK2514">
        <f t="shared" si="547"/>
        <v>7.986017833034281</v>
      </c>
      <c r="BL2514">
        <f t="shared" si="547"/>
        <v>7.9859934796851215</v>
      </c>
      <c r="BM2514">
        <f t="shared" si="547"/>
        <v>7.9867621524931742</v>
      </c>
      <c r="BN2514">
        <f t="shared" si="548"/>
        <v>7.748106053039221</v>
      </c>
    </row>
    <row r="2515" spans="32:66" x14ac:dyDescent="0.2">
      <c r="AF2515" s="36"/>
      <c r="AG2515" s="7"/>
      <c r="BA2515">
        <f t="shared" si="541"/>
        <v>1.8987653654222433E-2</v>
      </c>
      <c r="BB2515">
        <f t="shared" si="542"/>
        <v>0.91353546204170422</v>
      </c>
      <c r="BC2515">
        <f t="shared" si="543"/>
        <v>0.90245097412386832</v>
      </c>
      <c r="BD2515">
        <f t="shared" si="544"/>
        <v>0.22388363869577074</v>
      </c>
      <c r="BE2515">
        <f t="shared" si="545"/>
        <v>1.939352469821771</v>
      </c>
      <c r="BF2515">
        <f t="shared" si="546"/>
        <v>1.4581884583442892</v>
      </c>
      <c r="BG2515">
        <f t="shared" si="547"/>
        <v>7.9860170871865446</v>
      </c>
      <c r="BH2515">
        <f t="shared" si="547"/>
        <v>7.9860170871622742</v>
      </c>
      <c r="BI2515">
        <f t="shared" si="547"/>
        <v>7.9860170879304135</v>
      </c>
      <c r="BJ2515">
        <f t="shared" si="547"/>
        <v>7.9860170636195216</v>
      </c>
      <c r="BK2515">
        <f t="shared" si="547"/>
        <v>7.986017833034281</v>
      </c>
      <c r="BL2515">
        <f t="shared" si="547"/>
        <v>7.9859934796851215</v>
      </c>
      <c r="BM2515">
        <f t="shared" si="547"/>
        <v>7.9867621524931742</v>
      </c>
      <c r="BN2515">
        <f t="shared" si="548"/>
        <v>7.748106053039221</v>
      </c>
    </row>
    <row r="2516" spans="32:66" x14ac:dyDescent="0.2">
      <c r="AF2516" s="36"/>
      <c r="AG2516" s="7"/>
      <c r="BA2516">
        <f t="shared" si="541"/>
        <v>1.8987653654222433E-2</v>
      </c>
      <c r="BB2516">
        <f t="shared" si="542"/>
        <v>0.91353546204170422</v>
      </c>
      <c r="BC2516">
        <f t="shared" si="543"/>
        <v>0.90245097412386832</v>
      </c>
      <c r="BD2516">
        <f t="shared" si="544"/>
        <v>0.22388363869577074</v>
      </c>
      <c r="BE2516">
        <f t="shared" si="545"/>
        <v>1.939352469821771</v>
      </c>
      <c r="BF2516">
        <f t="shared" si="546"/>
        <v>1.4581884583442892</v>
      </c>
      <c r="BG2516">
        <f t="shared" si="547"/>
        <v>7.9860170871865446</v>
      </c>
      <c r="BH2516">
        <f t="shared" si="547"/>
        <v>7.9860170871622742</v>
      </c>
      <c r="BI2516">
        <f t="shared" si="547"/>
        <v>7.9860170879304135</v>
      </c>
      <c r="BJ2516">
        <f t="shared" si="547"/>
        <v>7.9860170636195216</v>
      </c>
      <c r="BK2516">
        <f t="shared" si="547"/>
        <v>7.986017833034281</v>
      </c>
      <c r="BL2516">
        <f t="shared" si="547"/>
        <v>7.9859934796851215</v>
      </c>
      <c r="BM2516">
        <f t="shared" si="547"/>
        <v>7.9867621524931742</v>
      </c>
      <c r="BN2516">
        <f t="shared" si="548"/>
        <v>7.748106053039221</v>
      </c>
    </row>
    <row r="2517" spans="32:66" x14ac:dyDescent="0.2">
      <c r="AF2517" s="36"/>
      <c r="AG2517" s="7"/>
      <c r="BA2517">
        <f t="shared" si="541"/>
        <v>1.8987653654222433E-2</v>
      </c>
      <c r="BB2517">
        <f t="shared" si="542"/>
        <v>0.91353546204170422</v>
      </c>
      <c r="BC2517">
        <f t="shared" si="543"/>
        <v>0.90245097412386832</v>
      </c>
      <c r="BD2517">
        <f t="shared" si="544"/>
        <v>0.22388363869577074</v>
      </c>
      <c r="BE2517">
        <f t="shared" si="545"/>
        <v>1.939352469821771</v>
      </c>
      <c r="BF2517">
        <f t="shared" si="546"/>
        <v>1.4581884583442892</v>
      </c>
      <c r="BG2517">
        <f t="shared" si="547"/>
        <v>7.9860170871865446</v>
      </c>
      <c r="BH2517">
        <f t="shared" si="547"/>
        <v>7.9860170871622742</v>
      </c>
      <c r="BI2517">
        <f t="shared" si="547"/>
        <v>7.9860170879304135</v>
      </c>
      <c r="BJ2517">
        <f t="shared" si="547"/>
        <v>7.9860170636195216</v>
      </c>
      <c r="BK2517">
        <f t="shared" si="547"/>
        <v>7.986017833034281</v>
      </c>
      <c r="BL2517">
        <f t="shared" si="547"/>
        <v>7.9859934796851215</v>
      </c>
      <c r="BM2517">
        <f t="shared" si="547"/>
        <v>7.9867621524931742</v>
      </c>
      <c r="BN2517">
        <f t="shared" si="548"/>
        <v>7.748106053039221</v>
      </c>
    </row>
    <row r="2518" spans="32:66" x14ac:dyDescent="0.2">
      <c r="AF2518" s="36"/>
      <c r="AG2518" s="7"/>
      <c r="BA2518">
        <f t="shared" si="541"/>
        <v>1.8987653654222433E-2</v>
      </c>
      <c r="BB2518">
        <f t="shared" si="542"/>
        <v>0.91353546204170422</v>
      </c>
      <c r="BC2518">
        <f t="shared" si="543"/>
        <v>0.90245097412386832</v>
      </c>
      <c r="BD2518">
        <f t="shared" si="544"/>
        <v>0.22388363869577074</v>
      </c>
      <c r="BE2518">
        <f t="shared" si="545"/>
        <v>1.939352469821771</v>
      </c>
      <c r="BF2518">
        <f t="shared" si="546"/>
        <v>1.4581884583442892</v>
      </c>
      <c r="BG2518">
        <f t="shared" si="547"/>
        <v>7.9860170871865446</v>
      </c>
      <c r="BH2518">
        <f t="shared" si="547"/>
        <v>7.9860170871622742</v>
      </c>
      <c r="BI2518">
        <f t="shared" si="547"/>
        <v>7.9860170879304135</v>
      </c>
      <c r="BJ2518">
        <f t="shared" si="547"/>
        <v>7.9860170636195216</v>
      </c>
      <c r="BK2518">
        <f t="shared" si="547"/>
        <v>7.986017833034281</v>
      </c>
      <c r="BL2518">
        <f t="shared" si="547"/>
        <v>7.9859934796851215</v>
      </c>
      <c r="BM2518">
        <f t="shared" si="547"/>
        <v>7.9867621524931742</v>
      </c>
      <c r="BN2518">
        <f t="shared" si="548"/>
        <v>7.748106053039221</v>
      </c>
    </row>
    <row r="2519" spans="32:66" x14ac:dyDescent="0.2">
      <c r="AF2519" s="36"/>
      <c r="AG2519" s="7"/>
      <c r="BA2519">
        <f t="shared" si="541"/>
        <v>1.8987653654222433E-2</v>
      </c>
      <c r="BB2519">
        <f t="shared" si="542"/>
        <v>0.91353546204170422</v>
      </c>
      <c r="BC2519">
        <f t="shared" si="543"/>
        <v>0.90245097412386832</v>
      </c>
      <c r="BD2519">
        <f t="shared" si="544"/>
        <v>0.22388363869577074</v>
      </c>
      <c r="BE2519">
        <f t="shared" si="545"/>
        <v>1.939352469821771</v>
      </c>
      <c r="BF2519">
        <f t="shared" si="546"/>
        <v>1.4581884583442892</v>
      </c>
      <c r="BG2519">
        <f t="shared" si="547"/>
        <v>7.9860170871865446</v>
      </c>
      <c r="BH2519">
        <f t="shared" si="547"/>
        <v>7.9860170871622742</v>
      </c>
      <c r="BI2519">
        <f t="shared" si="547"/>
        <v>7.9860170879304135</v>
      </c>
      <c r="BJ2519">
        <f t="shared" si="547"/>
        <v>7.9860170636195216</v>
      </c>
      <c r="BK2519">
        <f t="shared" si="547"/>
        <v>7.986017833034281</v>
      </c>
      <c r="BL2519">
        <f t="shared" si="547"/>
        <v>7.9859934796851215</v>
      </c>
      <c r="BM2519">
        <f t="shared" si="547"/>
        <v>7.9867621524931742</v>
      </c>
      <c r="BN2519">
        <f t="shared" si="548"/>
        <v>7.748106053039221</v>
      </c>
    </row>
    <row r="2520" spans="32:66" x14ac:dyDescent="0.2">
      <c r="AF2520" s="36"/>
      <c r="AG2520" s="7"/>
      <c r="BA2520">
        <f t="shared" si="541"/>
        <v>1.8987653654222433E-2</v>
      </c>
      <c r="BB2520">
        <f t="shared" si="542"/>
        <v>0.91353546204170422</v>
      </c>
      <c r="BC2520">
        <f t="shared" si="543"/>
        <v>0.90245097412386832</v>
      </c>
      <c r="BD2520">
        <f t="shared" si="544"/>
        <v>0.22388363869577074</v>
      </c>
      <c r="BE2520">
        <f t="shared" si="545"/>
        <v>1.939352469821771</v>
      </c>
      <c r="BF2520">
        <f t="shared" si="546"/>
        <v>1.4581884583442892</v>
      </c>
      <c r="BG2520">
        <f t="shared" si="547"/>
        <v>7.9860170871865446</v>
      </c>
      <c r="BH2520">
        <f t="shared" si="547"/>
        <v>7.9860170871622742</v>
      </c>
      <c r="BI2520">
        <f t="shared" si="547"/>
        <v>7.9860170879304135</v>
      </c>
      <c r="BJ2520">
        <f t="shared" si="547"/>
        <v>7.9860170636195216</v>
      </c>
      <c r="BK2520">
        <f t="shared" si="547"/>
        <v>7.986017833034281</v>
      </c>
      <c r="BL2520">
        <f t="shared" si="547"/>
        <v>7.9859934796851215</v>
      </c>
      <c r="BM2520">
        <f t="shared" si="547"/>
        <v>7.9867621524931742</v>
      </c>
      <c r="BN2520">
        <f t="shared" si="548"/>
        <v>7.748106053039221</v>
      </c>
    </row>
    <row r="2521" spans="32:66" x14ac:dyDescent="0.2">
      <c r="AF2521" s="36"/>
      <c r="AG2521" s="7"/>
      <c r="BA2521">
        <f t="shared" si="541"/>
        <v>1.8987653654222433E-2</v>
      </c>
      <c r="BB2521">
        <f t="shared" si="542"/>
        <v>0.91353546204170422</v>
      </c>
      <c r="BC2521">
        <f t="shared" si="543"/>
        <v>0.90245097412386832</v>
      </c>
      <c r="BD2521">
        <f t="shared" si="544"/>
        <v>0.22388363869577074</v>
      </c>
      <c r="BE2521">
        <f t="shared" si="545"/>
        <v>1.939352469821771</v>
      </c>
      <c r="BF2521">
        <f t="shared" si="546"/>
        <v>1.4581884583442892</v>
      </c>
      <c r="BG2521">
        <f t="shared" si="547"/>
        <v>7.9860170871865446</v>
      </c>
      <c r="BH2521">
        <f t="shared" si="547"/>
        <v>7.9860170871622742</v>
      </c>
      <c r="BI2521">
        <f t="shared" si="547"/>
        <v>7.9860170879304135</v>
      </c>
      <c r="BJ2521">
        <f t="shared" si="547"/>
        <v>7.9860170636195216</v>
      </c>
      <c r="BK2521">
        <f t="shared" si="547"/>
        <v>7.986017833034281</v>
      </c>
      <c r="BL2521">
        <f t="shared" si="547"/>
        <v>7.9859934796851215</v>
      </c>
      <c r="BM2521">
        <f t="shared" si="547"/>
        <v>7.9867621524931742</v>
      </c>
      <c r="BN2521">
        <f t="shared" si="548"/>
        <v>7.748106053039221</v>
      </c>
    </row>
    <row r="2522" spans="32:66" x14ac:dyDescent="0.2">
      <c r="AF2522" s="36"/>
      <c r="AG2522" s="7"/>
      <c r="BA2522">
        <f t="shared" si="541"/>
        <v>1.8987653654222433E-2</v>
      </c>
      <c r="BB2522">
        <f t="shared" si="542"/>
        <v>0.91353546204170422</v>
      </c>
      <c r="BC2522">
        <f t="shared" si="543"/>
        <v>0.90245097412386832</v>
      </c>
      <c r="BD2522">
        <f t="shared" si="544"/>
        <v>0.22388363869577074</v>
      </c>
      <c r="BE2522">
        <f t="shared" si="545"/>
        <v>1.939352469821771</v>
      </c>
      <c r="BF2522">
        <f t="shared" si="546"/>
        <v>1.4581884583442892</v>
      </c>
      <c r="BG2522">
        <f t="shared" si="547"/>
        <v>7.9860170871865446</v>
      </c>
      <c r="BH2522">
        <f t="shared" si="547"/>
        <v>7.9860170871622742</v>
      </c>
      <c r="BI2522">
        <f t="shared" si="547"/>
        <v>7.9860170879304135</v>
      </c>
      <c r="BJ2522">
        <f t="shared" si="547"/>
        <v>7.9860170636195216</v>
      </c>
      <c r="BK2522">
        <f t="shared" si="547"/>
        <v>7.986017833034281</v>
      </c>
      <c r="BL2522">
        <f t="shared" si="547"/>
        <v>7.9859934796851215</v>
      </c>
      <c r="BM2522">
        <f t="shared" si="547"/>
        <v>7.9867621524931742</v>
      </c>
      <c r="BN2522">
        <f t="shared" si="548"/>
        <v>7.748106053039221</v>
      </c>
    </row>
    <row r="2523" spans="32:66" x14ac:dyDescent="0.2">
      <c r="AF2523" s="36"/>
      <c r="AG2523" s="7"/>
      <c r="BA2523">
        <f t="shared" si="541"/>
        <v>1.8987653654222433E-2</v>
      </c>
      <c r="BB2523">
        <f t="shared" si="542"/>
        <v>0.91353546204170422</v>
      </c>
      <c r="BC2523">
        <f t="shared" si="543"/>
        <v>0.90245097412386832</v>
      </c>
      <c r="BD2523">
        <f t="shared" si="544"/>
        <v>0.22388363869577074</v>
      </c>
      <c r="BE2523">
        <f t="shared" si="545"/>
        <v>1.939352469821771</v>
      </c>
      <c r="BF2523">
        <f t="shared" si="546"/>
        <v>1.4581884583442892</v>
      </c>
      <c r="BG2523">
        <f t="shared" ref="BG2523:BM2538" si="549">$BN2523+$BB$7*SIN(BH2523)</f>
        <v>7.9860170871865446</v>
      </c>
      <c r="BH2523">
        <f t="shared" si="549"/>
        <v>7.9860170871622742</v>
      </c>
      <c r="BI2523">
        <f t="shared" si="549"/>
        <v>7.9860170879304135</v>
      </c>
      <c r="BJ2523">
        <f t="shared" si="549"/>
        <v>7.9860170636195216</v>
      </c>
      <c r="BK2523">
        <f t="shared" si="549"/>
        <v>7.986017833034281</v>
      </c>
      <c r="BL2523">
        <f t="shared" si="549"/>
        <v>7.9859934796851215</v>
      </c>
      <c r="BM2523">
        <f t="shared" si="549"/>
        <v>7.9867621524931742</v>
      </c>
      <c r="BN2523">
        <f t="shared" si="548"/>
        <v>7.748106053039221</v>
      </c>
    </row>
    <row r="2524" spans="32:66" x14ac:dyDescent="0.2">
      <c r="AF2524" s="36"/>
      <c r="AG2524" s="7"/>
      <c r="BA2524">
        <f t="shared" si="541"/>
        <v>1.8987653654222433E-2</v>
      </c>
      <c r="BB2524">
        <f t="shared" si="542"/>
        <v>0.91353546204170422</v>
      </c>
      <c r="BC2524">
        <f t="shared" si="543"/>
        <v>0.90245097412386832</v>
      </c>
      <c r="BD2524">
        <f t="shared" si="544"/>
        <v>0.22388363869577074</v>
      </c>
      <c r="BE2524">
        <f t="shared" si="545"/>
        <v>1.939352469821771</v>
      </c>
      <c r="BF2524">
        <f t="shared" si="546"/>
        <v>1.4581884583442892</v>
      </c>
      <c r="BG2524">
        <f t="shared" si="549"/>
        <v>7.9860170871865446</v>
      </c>
      <c r="BH2524">
        <f t="shared" si="549"/>
        <v>7.9860170871622742</v>
      </c>
      <c r="BI2524">
        <f t="shared" si="549"/>
        <v>7.9860170879304135</v>
      </c>
      <c r="BJ2524">
        <f t="shared" si="549"/>
        <v>7.9860170636195216</v>
      </c>
      <c r="BK2524">
        <f t="shared" si="549"/>
        <v>7.986017833034281</v>
      </c>
      <c r="BL2524">
        <f t="shared" si="549"/>
        <v>7.9859934796851215</v>
      </c>
      <c r="BM2524">
        <f t="shared" si="549"/>
        <v>7.9867621524931742</v>
      </c>
      <c r="BN2524">
        <f t="shared" si="548"/>
        <v>7.748106053039221</v>
      </c>
    </row>
    <row r="2525" spans="32:66" x14ac:dyDescent="0.2">
      <c r="AF2525" s="36"/>
      <c r="AG2525" s="7"/>
      <c r="BA2525">
        <f t="shared" si="541"/>
        <v>1.8987653654222433E-2</v>
      </c>
      <c r="BB2525">
        <f t="shared" si="542"/>
        <v>0.91353546204170422</v>
      </c>
      <c r="BC2525">
        <f t="shared" si="543"/>
        <v>0.90245097412386832</v>
      </c>
      <c r="BD2525">
        <f t="shared" si="544"/>
        <v>0.22388363869577074</v>
      </c>
      <c r="BE2525">
        <f t="shared" si="545"/>
        <v>1.939352469821771</v>
      </c>
      <c r="BF2525">
        <f t="shared" si="546"/>
        <v>1.4581884583442892</v>
      </c>
      <c r="BG2525">
        <f t="shared" si="549"/>
        <v>7.9860170871865446</v>
      </c>
      <c r="BH2525">
        <f t="shared" si="549"/>
        <v>7.9860170871622742</v>
      </c>
      <c r="BI2525">
        <f t="shared" si="549"/>
        <v>7.9860170879304135</v>
      </c>
      <c r="BJ2525">
        <f t="shared" si="549"/>
        <v>7.9860170636195216</v>
      </c>
      <c r="BK2525">
        <f t="shared" si="549"/>
        <v>7.986017833034281</v>
      </c>
      <c r="BL2525">
        <f t="shared" si="549"/>
        <v>7.9859934796851215</v>
      </c>
      <c r="BM2525">
        <f t="shared" si="549"/>
        <v>7.9867621524931742</v>
      </c>
      <c r="BN2525">
        <f t="shared" si="548"/>
        <v>7.748106053039221</v>
      </c>
    </row>
    <row r="2526" spans="32:66" x14ac:dyDescent="0.2">
      <c r="AF2526" s="36"/>
      <c r="AG2526" s="7"/>
      <c r="BA2526">
        <f t="shared" si="541"/>
        <v>1.8987653654222433E-2</v>
      </c>
      <c r="BB2526">
        <f t="shared" si="542"/>
        <v>0.91353546204170422</v>
      </c>
      <c r="BC2526">
        <f t="shared" si="543"/>
        <v>0.90245097412386832</v>
      </c>
      <c r="BD2526">
        <f t="shared" si="544"/>
        <v>0.22388363869577074</v>
      </c>
      <c r="BE2526">
        <f t="shared" si="545"/>
        <v>1.939352469821771</v>
      </c>
      <c r="BF2526">
        <f t="shared" si="546"/>
        <v>1.4581884583442892</v>
      </c>
      <c r="BG2526">
        <f t="shared" si="549"/>
        <v>7.9860170871865446</v>
      </c>
      <c r="BH2526">
        <f t="shared" si="549"/>
        <v>7.9860170871622742</v>
      </c>
      <c r="BI2526">
        <f t="shared" si="549"/>
        <v>7.9860170879304135</v>
      </c>
      <c r="BJ2526">
        <f t="shared" si="549"/>
        <v>7.9860170636195216</v>
      </c>
      <c r="BK2526">
        <f t="shared" si="549"/>
        <v>7.986017833034281</v>
      </c>
      <c r="BL2526">
        <f t="shared" si="549"/>
        <v>7.9859934796851215</v>
      </c>
      <c r="BM2526">
        <f t="shared" si="549"/>
        <v>7.9867621524931742</v>
      </c>
      <c r="BN2526">
        <f t="shared" si="548"/>
        <v>7.748106053039221</v>
      </c>
    </row>
    <row r="2527" spans="32:66" x14ac:dyDescent="0.2">
      <c r="AF2527" s="36"/>
      <c r="AG2527" s="7"/>
      <c r="BA2527">
        <f t="shared" si="541"/>
        <v>1.8987653654222433E-2</v>
      </c>
      <c r="BB2527">
        <f t="shared" si="542"/>
        <v>0.91353546204170422</v>
      </c>
      <c r="BC2527">
        <f t="shared" si="543"/>
        <v>0.90245097412386832</v>
      </c>
      <c r="BD2527">
        <f t="shared" si="544"/>
        <v>0.22388363869577074</v>
      </c>
      <c r="BE2527">
        <f t="shared" si="545"/>
        <v>1.939352469821771</v>
      </c>
      <c r="BF2527">
        <f t="shared" si="546"/>
        <v>1.4581884583442892</v>
      </c>
      <c r="BG2527">
        <f t="shared" si="549"/>
        <v>7.9860170871865446</v>
      </c>
      <c r="BH2527">
        <f t="shared" si="549"/>
        <v>7.9860170871622742</v>
      </c>
      <c r="BI2527">
        <f t="shared" si="549"/>
        <v>7.9860170879304135</v>
      </c>
      <c r="BJ2527">
        <f t="shared" si="549"/>
        <v>7.9860170636195216</v>
      </c>
      <c r="BK2527">
        <f t="shared" si="549"/>
        <v>7.986017833034281</v>
      </c>
      <c r="BL2527">
        <f t="shared" si="549"/>
        <v>7.9859934796851215</v>
      </c>
      <c r="BM2527">
        <f t="shared" si="549"/>
        <v>7.9867621524931742</v>
      </c>
      <c r="BN2527">
        <f t="shared" si="548"/>
        <v>7.748106053039221</v>
      </c>
    </row>
    <row r="2528" spans="32:66" x14ac:dyDescent="0.2">
      <c r="AF2528" s="36"/>
      <c r="AG2528" s="7"/>
      <c r="BA2528">
        <f t="shared" si="541"/>
        <v>1.8987653654222433E-2</v>
      </c>
      <c r="BB2528">
        <f t="shared" si="542"/>
        <v>0.91353546204170422</v>
      </c>
      <c r="BC2528">
        <f t="shared" si="543"/>
        <v>0.90245097412386832</v>
      </c>
      <c r="BD2528">
        <f t="shared" si="544"/>
        <v>0.22388363869577074</v>
      </c>
      <c r="BE2528">
        <f t="shared" si="545"/>
        <v>1.939352469821771</v>
      </c>
      <c r="BF2528">
        <f t="shared" si="546"/>
        <v>1.4581884583442892</v>
      </c>
      <c r="BG2528">
        <f t="shared" si="549"/>
        <v>7.9860170871865446</v>
      </c>
      <c r="BH2528">
        <f t="shared" si="549"/>
        <v>7.9860170871622742</v>
      </c>
      <c r="BI2528">
        <f t="shared" si="549"/>
        <v>7.9860170879304135</v>
      </c>
      <c r="BJ2528">
        <f t="shared" si="549"/>
        <v>7.9860170636195216</v>
      </c>
      <c r="BK2528">
        <f t="shared" si="549"/>
        <v>7.986017833034281</v>
      </c>
      <c r="BL2528">
        <f t="shared" si="549"/>
        <v>7.9859934796851215</v>
      </c>
      <c r="BM2528">
        <f t="shared" si="549"/>
        <v>7.9867621524931742</v>
      </c>
      <c r="BN2528">
        <f t="shared" si="548"/>
        <v>7.748106053039221</v>
      </c>
    </row>
    <row r="2529" spans="32:66" x14ac:dyDescent="0.2">
      <c r="AF2529" s="36"/>
      <c r="AG2529" s="7"/>
      <c r="BA2529">
        <f t="shared" si="541"/>
        <v>1.8987653654222433E-2</v>
      </c>
      <c r="BB2529">
        <f t="shared" si="542"/>
        <v>0.91353546204170422</v>
      </c>
      <c r="BC2529">
        <f t="shared" si="543"/>
        <v>0.90245097412386832</v>
      </c>
      <c r="BD2529">
        <f t="shared" si="544"/>
        <v>0.22388363869577074</v>
      </c>
      <c r="BE2529">
        <f t="shared" si="545"/>
        <v>1.939352469821771</v>
      </c>
      <c r="BF2529">
        <f t="shared" si="546"/>
        <v>1.4581884583442892</v>
      </c>
      <c r="BG2529">
        <f t="shared" si="549"/>
        <v>7.9860170871865446</v>
      </c>
      <c r="BH2529">
        <f t="shared" si="549"/>
        <v>7.9860170871622742</v>
      </c>
      <c r="BI2529">
        <f t="shared" si="549"/>
        <v>7.9860170879304135</v>
      </c>
      <c r="BJ2529">
        <f t="shared" si="549"/>
        <v>7.9860170636195216</v>
      </c>
      <c r="BK2529">
        <f t="shared" si="549"/>
        <v>7.986017833034281</v>
      </c>
      <c r="BL2529">
        <f t="shared" si="549"/>
        <v>7.9859934796851215</v>
      </c>
      <c r="BM2529">
        <f t="shared" si="549"/>
        <v>7.9867621524931742</v>
      </c>
      <c r="BN2529">
        <f t="shared" si="548"/>
        <v>7.748106053039221</v>
      </c>
    </row>
    <row r="2530" spans="32:66" x14ac:dyDescent="0.2">
      <c r="AF2530" s="36"/>
      <c r="AG2530" s="7"/>
      <c r="BA2530">
        <f t="shared" si="541"/>
        <v>1.8987653654222433E-2</v>
      </c>
      <c r="BB2530">
        <f t="shared" si="542"/>
        <v>0.91353546204170422</v>
      </c>
      <c r="BC2530">
        <f t="shared" si="543"/>
        <v>0.90245097412386832</v>
      </c>
      <c r="BD2530">
        <f t="shared" si="544"/>
        <v>0.22388363869577074</v>
      </c>
      <c r="BE2530">
        <f t="shared" si="545"/>
        <v>1.939352469821771</v>
      </c>
      <c r="BF2530">
        <f t="shared" si="546"/>
        <v>1.4581884583442892</v>
      </c>
      <c r="BG2530">
        <f t="shared" si="549"/>
        <v>7.9860170871865446</v>
      </c>
      <c r="BH2530">
        <f t="shared" si="549"/>
        <v>7.9860170871622742</v>
      </c>
      <c r="BI2530">
        <f t="shared" si="549"/>
        <v>7.9860170879304135</v>
      </c>
      <c r="BJ2530">
        <f t="shared" si="549"/>
        <v>7.9860170636195216</v>
      </c>
      <c r="BK2530">
        <f t="shared" si="549"/>
        <v>7.986017833034281</v>
      </c>
      <c r="BL2530">
        <f t="shared" si="549"/>
        <v>7.9859934796851215</v>
      </c>
      <c r="BM2530">
        <f t="shared" si="549"/>
        <v>7.9867621524931742</v>
      </c>
      <c r="BN2530">
        <f t="shared" si="548"/>
        <v>7.748106053039221</v>
      </c>
    </row>
    <row r="2531" spans="32:66" x14ac:dyDescent="0.2">
      <c r="AF2531" s="36"/>
      <c r="AG2531" s="7"/>
      <c r="BA2531">
        <f t="shared" si="541"/>
        <v>1.8987653654222433E-2</v>
      </c>
      <c r="BB2531">
        <f t="shared" si="542"/>
        <v>0.91353546204170422</v>
      </c>
      <c r="BC2531">
        <f t="shared" si="543"/>
        <v>0.90245097412386832</v>
      </c>
      <c r="BD2531">
        <f t="shared" si="544"/>
        <v>0.22388363869577074</v>
      </c>
      <c r="BE2531">
        <f t="shared" si="545"/>
        <v>1.939352469821771</v>
      </c>
      <c r="BF2531">
        <f t="shared" si="546"/>
        <v>1.4581884583442892</v>
      </c>
      <c r="BG2531">
        <f t="shared" si="549"/>
        <v>7.9860170871865446</v>
      </c>
      <c r="BH2531">
        <f t="shared" si="549"/>
        <v>7.9860170871622742</v>
      </c>
      <c r="BI2531">
        <f t="shared" si="549"/>
        <v>7.9860170879304135</v>
      </c>
      <c r="BJ2531">
        <f t="shared" si="549"/>
        <v>7.9860170636195216</v>
      </c>
      <c r="BK2531">
        <f t="shared" si="549"/>
        <v>7.986017833034281</v>
      </c>
      <c r="BL2531">
        <f t="shared" si="549"/>
        <v>7.9859934796851215</v>
      </c>
      <c r="BM2531">
        <f t="shared" si="549"/>
        <v>7.9867621524931742</v>
      </c>
      <c r="BN2531">
        <f t="shared" si="548"/>
        <v>7.748106053039221</v>
      </c>
    </row>
    <row r="2532" spans="32:66" x14ac:dyDescent="0.2">
      <c r="AF2532" s="36"/>
      <c r="AG2532" s="7"/>
      <c r="BA2532">
        <f t="shared" si="541"/>
        <v>1.8987653654222433E-2</v>
      </c>
      <c r="BB2532">
        <f t="shared" si="542"/>
        <v>0.91353546204170422</v>
      </c>
      <c r="BC2532">
        <f t="shared" si="543"/>
        <v>0.90245097412386832</v>
      </c>
      <c r="BD2532">
        <f t="shared" si="544"/>
        <v>0.22388363869577074</v>
      </c>
      <c r="BE2532">
        <f t="shared" si="545"/>
        <v>1.939352469821771</v>
      </c>
      <c r="BF2532">
        <f t="shared" si="546"/>
        <v>1.4581884583442892</v>
      </c>
      <c r="BG2532">
        <f t="shared" si="549"/>
        <v>7.9860170871865446</v>
      </c>
      <c r="BH2532">
        <f t="shared" si="549"/>
        <v>7.9860170871622742</v>
      </c>
      <c r="BI2532">
        <f t="shared" si="549"/>
        <v>7.9860170879304135</v>
      </c>
      <c r="BJ2532">
        <f t="shared" si="549"/>
        <v>7.9860170636195216</v>
      </c>
      <c r="BK2532">
        <f t="shared" si="549"/>
        <v>7.986017833034281</v>
      </c>
      <c r="BL2532">
        <f t="shared" si="549"/>
        <v>7.9859934796851215</v>
      </c>
      <c r="BM2532">
        <f t="shared" si="549"/>
        <v>7.9867621524931742</v>
      </c>
      <c r="BN2532">
        <f t="shared" si="548"/>
        <v>7.748106053039221</v>
      </c>
    </row>
    <row r="2533" spans="32:66" x14ac:dyDescent="0.2">
      <c r="BA2533">
        <f t="shared" si="541"/>
        <v>1.8987653654222433E-2</v>
      </c>
      <c r="BB2533">
        <f t="shared" si="542"/>
        <v>0.91353546204170422</v>
      </c>
      <c r="BC2533">
        <f t="shared" si="543"/>
        <v>0.90245097412386832</v>
      </c>
      <c r="BD2533">
        <f t="shared" si="544"/>
        <v>0.22388363869577074</v>
      </c>
      <c r="BE2533">
        <f t="shared" si="545"/>
        <v>1.939352469821771</v>
      </c>
      <c r="BF2533">
        <f t="shared" si="546"/>
        <v>1.4581884583442892</v>
      </c>
      <c r="BG2533">
        <f t="shared" si="549"/>
        <v>7.9860170871865446</v>
      </c>
      <c r="BH2533">
        <f t="shared" si="549"/>
        <v>7.9860170871622742</v>
      </c>
      <c r="BI2533">
        <f t="shared" si="549"/>
        <v>7.9860170879304135</v>
      </c>
      <c r="BJ2533">
        <f t="shared" si="549"/>
        <v>7.9860170636195216</v>
      </c>
      <c r="BK2533">
        <f t="shared" si="549"/>
        <v>7.986017833034281</v>
      </c>
      <c r="BL2533">
        <f t="shared" si="549"/>
        <v>7.9859934796851215</v>
      </c>
      <c r="BM2533">
        <f t="shared" si="549"/>
        <v>7.9867621524931742</v>
      </c>
      <c r="BN2533">
        <f t="shared" si="548"/>
        <v>7.748106053039221</v>
      </c>
    </row>
    <row r="2534" spans="32:66" x14ac:dyDescent="0.2">
      <c r="BA2534">
        <f t="shared" si="541"/>
        <v>1.8987653654222433E-2</v>
      </c>
      <c r="BB2534">
        <f t="shared" si="542"/>
        <v>0.91353546204170422</v>
      </c>
      <c r="BC2534">
        <f t="shared" si="543"/>
        <v>0.90245097412386832</v>
      </c>
      <c r="BD2534">
        <f t="shared" si="544"/>
        <v>0.22388363869577074</v>
      </c>
      <c r="BE2534">
        <f t="shared" si="545"/>
        <v>1.939352469821771</v>
      </c>
      <c r="BF2534">
        <f t="shared" si="546"/>
        <v>1.4581884583442892</v>
      </c>
      <c r="BG2534">
        <f t="shared" si="549"/>
        <v>7.9860170871865446</v>
      </c>
      <c r="BH2534">
        <f t="shared" si="549"/>
        <v>7.9860170871622742</v>
      </c>
      <c r="BI2534">
        <f t="shared" si="549"/>
        <v>7.9860170879304135</v>
      </c>
      <c r="BJ2534">
        <f t="shared" si="549"/>
        <v>7.9860170636195216</v>
      </c>
      <c r="BK2534">
        <f t="shared" si="549"/>
        <v>7.986017833034281</v>
      </c>
      <c r="BL2534">
        <f t="shared" si="549"/>
        <v>7.9859934796851215</v>
      </c>
      <c r="BM2534">
        <f t="shared" si="549"/>
        <v>7.9867621524931742</v>
      </c>
      <c r="BN2534">
        <f t="shared" si="548"/>
        <v>7.748106053039221</v>
      </c>
    </row>
    <row r="2535" spans="32:66" x14ac:dyDescent="0.2">
      <c r="BA2535">
        <f t="shared" si="541"/>
        <v>1.8987653654222433E-2</v>
      </c>
      <c r="BB2535">
        <f t="shared" si="542"/>
        <v>0.91353546204170422</v>
      </c>
      <c r="BC2535">
        <f t="shared" si="543"/>
        <v>0.90245097412386832</v>
      </c>
      <c r="BD2535">
        <f t="shared" si="544"/>
        <v>0.22388363869577074</v>
      </c>
      <c r="BE2535">
        <f t="shared" si="545"/>
        <v>1.939352469821771</v>
      </c>
      <c r="BF2535">
        <f t="shared" si="546"/>
        <v>1.4581884583442892</v>
      </c>
      <c r="BG2535">
        <f t="shared" si="549"/>
        <v>7.9860170871865446</v>
      </c>
      <c r="BH2535">
        <f t="shared" si="549"/>
        <v>7.9860170871622742</v>
      </c>
      <c r="BI2535">
        <f t="shared" si="549"/>
        <v>7.9860170879304135</v>
      </c>
      <c r="BJ2535">
        <f t="shared" si="549"/>
        <v>7.9860170636195216</v>
      </c>
      <c r="BK2535">
        <f t="shared" si="549"/>
        <v>7.986017833034281</v>
      </c>
      <c r="BL2535">
        <f t="shared" si="549"/>
        <v>7.9859934796851215</v>
      </c>
      <c r="BM2535">
        <f t="shared" si="549"/>
        <v>7.9867621524931742</v>
      </c>
      <c r="BN2535">
        <f t="shared" si="548"/>
        <v>7.748106053039221</v>
      </c>
    </row>
    <row r="2536" spans="32:66" x14ac:dyDescent="0.2">
      <c r="BA2536">
        <f t="shared" si="541"/>
        <v>1.8987653654222433E-2</v>
      </c>
      <c r="BB2536">
        <f t="shared" si="542"/>
        <v>0.91353546204170422</v>
      </c>
      <c r="BC2536">
        <f t="shared" si="543"/>
        <v>0.90245097412386832</v>
      </c>
      <c r="BD2536">
        <f t="shared" si="544"/>
        <v>0.22388363869577074</v>
      </c>
      <c r="BE2536">
        <f t="shared" si="545"/>
        <v>1.939352469821771</v>
      </c>
      <c r="BF2536">
        <f t="shared" si="546"/>
        <v>1.4581884583442892</v>
      </c>
      <c r="BG2536">
        <f t="shared" si="549"/>
        <v>7.9860170871865446</v>
      </c>
      <c r="BH2536">
        <f t="shared" si="549"/>
        <v>7.9860170871622742</v>
      </c>
      <c r="BI2536">
        <f t="shared" si="549"/>
        <v>7.9860170879304135</v>
      </c>
      <c r="BJ2536">
        <f t="shared" si="549"/>
        <v>7.9860170636195216</v>
      </c>
      <c r="BK2536">
        <f t="shared" si="549"/>
        <v>7.986017833034281</v>
      </c>
      <c r="BL2536">
        <f t="shared" si="549"/>
        <v>7.9859934796851215</v>
      </c>
      <c r="BM2536">
        <f t="shared" si="549"/>
        <v>7.9867621524931742</v>
      </c>
      <c r="BN2536">
        <f t="shared" si="548"/>
        <v>7.748106053039221</v>
      </c>
    </row>
    <row r="2537" spans="32:66" x14ac:dyDescent="0.2">
      <c r="BA2537">
        <f t="shared" si="541"/>
        <v>1.8987653654222433E-2</v>
      </c>
      <c r="BB2537">
        <f t="shared" si="542"/>
        <v>0.91353546204170422</v>
      </c>
      <c r="BC2537">
        <f t="shared" si="543"/>
        <v>0.90245097412386832</v>
      </c>
      <c r="BD2537">
        <f t="shared" si="544"/>
        <v>0.22388363869577074</v>
      </c>
      <c r="BE2537">
        <f t="shared" si="545"/>
        <v>1.939352469821771</v>
      </c>
      <c r="BF2537">
        <f t="shared" si="546"/>
        <v>1.4581884583442892</v>
      </c>
      <c r="BG2537">
        <f t="shared" si="549"/>
        <v>7.9860170871865446</v>
      </c>
      <c r="BH2537">
        <f t="shared" si="549"/>
        <v>7.9860170871622742</v>
      </c>
      <c r="BI2537">
        <f t="shared" si="549"/>
        <v>7.9860170879304135</v>
      </c>
      <c r="BJ2537">
        <f t="shared" si="549"/>
        <v>7.9860170636195216</v>
      </c>
      <c r="BK2537">
        <f t="shared" si="549"/>
        <v>7.986017833034281</v>
      </c>
      <c r="BL2537">
        <f t="shared" si="549"/>
        <v>7.9859934796851215</v>
      </c>
      <c r="BM2537">
        <f t="shared" si="549"/>
        <v>7.9867621524931742</v>
      </c>
      <c r="BN2537">
        <f t="shared" si="548"/>
        <v>7.748106053039221</v>
      </c>
    </row>
    <row r="2538" spans="32:66" x14ac:dyDescent="0.2">
      <c r="BA2538">
        <f t="shared" si="541"/>
        <v>1.8987653654222433E-2</v>
      </c>
      <c r="BB2538">
        <f t="shared" si="542"/>
        <v>0.91353546204170422</v>
      </c>
      <c r="BC2538">
        <f t="shared" si="543"/>
        <v>0.90245097412386832</v>
      </c>
      <c r="BD2538">
        <f t="shared" si="544"/>
        <v>0.22388363869577074</v>
      </c>
      <c r="BE2538">
        <f t="shared" si="545"/>
        <v>1.939352469821771</v>
      </c>
      <c r="BF2538">
        <f t="shared" si="546"/>
        <v>1.4581884583442892</v>
      </c>
      <c r="BG2538">
        <f t="shared" si="549"/>
        <v>7.9860170871865446</v>
      </c>
      <c r="BH2538">
        <f t="shared" si="549"/>
        <v>7.9860170871622742</v>
      </c>
      <c r="BI2538">
        <f t="shared" si="549"/>
        <v>7.9860170879304135</v>
      </c>
      <c r="BJ2538">
        <f t="shared" si="549"/>
        <v>7.9860170636195216</v>
      </c>
      <c r="BK2538">
        <f t="shared" si="549"/>
        <v>7.986017833034281</v>
      </c>
      <c r="BL2538">
        <f t="shared" si="549"/>
        <v>7.9859934796851215</v>
      </c>
      <c r="BM2538">
        <f t="shared" si="549"/>
        <v>7.9867621524931742</v>
      </c>
      <c r="BN2538">
        <f t="shared" si="548"/>
        <v>7.748106053039221</v>
      </c>
    </row>
    <row r="2539" spans="32:66" x14ac:dyDescent="0.2">
      <c r="BA2539">
        <f t="shared" si="541"/>
        <v>1.8987653654222433E-2</v>
      </c>
      <c r="BB2539">
        <f t="shared" si="542"/>
        <v>0.91353546204170422</v>
      </c>
      <c r="BC2539">
        <f t="shared" si="543"/>
        <v>0.90245097412386832</v>
      </c>
      <c r="BD2539">
        <f t="shared" si="544"/>
        <v>0.22388363869577074</v>
      </c>
      <c r="BE2539">
        <f t="shared" si="545"/>
        <v>1.939352469821771</v>
      </c>
      <c r="BF2539">
        <f t="shared" si="546"/>
        <v>1.4581884583442892</v>
      </c>
      <c r="BG2539">
        <f t="shared" ref="BG2539:BM2554" si="550">$BN2539+$BB$7*SIN(BH2539)</f>
        <v>7.9860170871865446</v>
      </c>
      <c r="BH2539">
        <f t="shared" si="550"/>
        <v>7.9860170871622742</v>
      </c>
      <c r="BI2539">
        <f t="shared" si="550"/>
        <v>7.9860170879304135</v>
      </c>
      <c r="BJ2539">
        <f t="shared" si="550"/>
        <v>7.9860170636195216</v>
      </c>
      <c r="BK2539">
        <f t="shared" si="550"/>
        <v>7.986017833034281</v>
      </c>
      <c r="BL2539">
        <f t="shared" si="550"/>
        <v>7.9859934796851215</v>
      </c>
      <c r="BM2539">
        <f t="shared" si="550"/>
        <v>7.9867621524931742</v>
      </c>
      <c r="BN2539">
        <f t="shared" si="548"/>
        <v>7.748106053039221</v>
      </c>
    </row>
    <row r="2540" spans="32:66" x14ac:dyDescent="0.2">
      <c r="BA2540">
        <f t="shared" si="541"/>
        <v>1.8987653654222433E-2</v>
      </c>
      <c r="BB2540">
        <f t="shared" si="542"/>
        <v>0.91353546204170422</v>
      </c>
      <c r="BC2540">
        <f t="shared" si="543"/>
        <v>0.90245097412386832</v>
      </c>
      <c r="BD2540">
        <f t="shared" si="544"/>
        <v>0.22388363869577074</v>
      </c>
      <c r="BE2540">
        <f t="shared" si="545"/>
        <v>1.939352469821771</v>
      </c>
      <c r="BF2540">
        <f t="shared" si="546"/>
        <v>1.4581884583442892</v>
      </c>
      <c r="BG2540">
        <f t="shared" si="550"/>
        <v>7.9860170871865446</v>
      </c>
      <c r="BH2540">
        <f t="shared" si="550"/>
        <v>7.9860170871622742</v>
      </c>
      <c r="BI2540">
        <f t="shared" si="550"/>
        <v>7.9860170879304135</v>
      </c>
      <c r="BJ2540">
        <f t="shared" si="550"/>
        <v>7.9860170636195216</v>
      </c>
      <c r="BK2540">
        <f t="shared" si="550"/>
        <v>7.986017833034281</v>
      </c>
      <c r="BL2540">
        <f t="shared" si="550"/>
        <v>7.9859934796851215</v>
      </c>
      <c r="BM2540">
        <f t="shared" si="550"/>
        <v>7.9867621524931742</v>
      </c>
      <c r="BN2540">
        <f t="shared" si="548"/>
        <v>7.748106053039221</v>
      </c>
    </row>
    <row r="2541" spans="32:66" x14ac:dyDescent="0.2">
      <c r="BA2541">
        <f t="shared" si="541"/>
        <v>1.8987653654222433E-2</v>
      </c>
      <c r="BB2541">
        <f t="shared" si="542"/>
        <v>0.91353546204170422</v>
      </c>
      <c r="BC2541">
        <f t="shared" si="543"/>
        <v>0.90245097412386832</v>
      </c>
      <c r="BD2541">
        <f t="shared" si="544"/>
        <v>0.22388363869577074</v>
      </c>
      <c r="BE2541">
        <f t="shared" si="545"/>
        <v>1.939352469821771</v>
      </c>
      <c r="BF2541">
        <f t="shared" si="546"/>
        <v>1.4581884583442892</v>
      </c>
      <c r="BG2541">
        <f t="shared" si="550"/>
        <v>7.9860170871865446</v>
      </c>
      <c r="BH2541">
        <f t="shared" si="550"/>
        <v>7.9860170871622742</v>
      </c>
      <c r="BI2541">
        <f t="shared" si="550"/>
        <v>7.9860170879304135</v>
      </c>
      <c r="BJ2541">
        <f t="shared" si="550"/>
        <v>7.9860170636195216</v>
      </c>
      <c r="BK2541">
        <f t="shared" si="550"/>
        <v>7.986017833034281</v>
      </c>
      <c r="BL2541">
        <f t="shared" si="550"/>
        <v>7.9859934796851215</v>
      </c>
      <c r="BM2541">
        <f t="shared" si="550"/>
        <v>7.9867621524931742</v>
      </c>
      <c r="BN2541">
        <f t="shared" si="548"/>
        <v>7.748106053039221</v>
      </c>
    </row>
    <row r="2542" spans="32:66" x14ac:dyDescent="0.2">
      <c r="BA2542">
        <f t="shared" si="541"/>
        <v>1.8987653654222433E-2</v>
      </c>
      <c r="BB2542">
        <f t="shared" si="542"/>
        <v>0.91353546204170422</v>
      </c>
      <c r="BC2542">
        <f t="shared" si="543"/>
        <v>0.90245097412386832</v>
      </c>
      <c r="BD2542">
        <f t="shared" si="544"/>
        <v>0.22388363869577074</v>
      </c>
      <c r="BE2542">
        <f t="shared" si="545"/>
        <v>1.939352469821771</v>
      </c>
      <c r="BF2542">
        <f t="shared" si="546"/>
        <v>1.4581884583442892</v>
      </c>
      <c r="BG2542">
        <f t="shared" si="550"/>
        <v>7.9860170871865446</v>
      </c>
      <c r="BH2542">
        <f t="shared" si="550"/>
        <v>7.9860170871622742</v>
      </c>
      <c r="BI2542">
        <f t="shared" si="550"/>
        <v>7.9860170879304135</v>
      </c>
      <c r="BJ2542">
        <f t="shared" si="550"/>
        <v>7.9860170636195216</v>
      </c>
      <c r="BK2542">
        <f t="shared" si="550"/>
        <v>7.986017833034281</v>
      </c>
      <c r="BL2542">
        <f t="shared" si="550"/>
        <v>7.9859934796851215</v>
      </c>
      <c r="BM2542">
        <f t="shared" si="550"/>
        <v>7.9867621524931742</v>
      </c>
      <c r="BN2542">
        <f t="shared" si="548"/>
        <v>7.748106053039221</v>
      </c>
    </row>
    <row r="2543" spans="32:66" x14ac:dyDescent="0.2">
      <c r="BA2543">
        <f t="shared" si="541"/>
        <v>1.8987653654222433E-2</v>
      </c>
      <c r="BB2543">
        <f t="shared" si="542"/>
        <v>0.91353546204170422</v>
      </c>
      <c r="BC2543">
        <f t="shared" si="543"/>
        <v>0.90245097412386832</v>
      </c>
      <c r="BD2543">
        <f t="shared" si="544"/>
        <v>0.22388363869577074</v>
      </c>
      <c r="BE2543">
        <f t="shared" si="545"/>
        <v>1.939352469821771</v>
      </c>
      <c r="BF2543">
        <f t="shared" si="546"/>
        <v>1.4581884583442892</v>
      </c>
      <c r="BG2543">
        <f t="shared" si="550"/>
        <v>7.9860170871865446</v>
      </c>
      <c r="BH2543">
        <f t="shared" si="550"/>
        <v>7.9860170871622742</v>
      </c>
      <c r="BI2543">
        <f t="shared" si="550"/>
        <v>7.9860170879304135</v>
      </c>
      <c r="BJ2543">
        <f t="shared" si="550"/>
        <v>7.9860170636195216</v>
      </c>
      <c r="BK2543">
        <f t="shared" si="550"/>
        <v>7.986017833034281</v>
      </c>
      <c r="BL2543">
        <f t="shared" si="550"/>
        <v>7.9859934796851215</v>
      </c>
      <c r="BM2543">
        <f t="shared" si="550"/>
        <v>7.9867621524931742</v>
      </c>
      <c r="BN2543">
        <f t="shared" si="548"/>
        <v>7.748106053039221</v>
      </c>
    </row>
    <row r="2544" spans="32:66" x14ac:dyDescent="0.2">
      <c r="BA2544">
        <f t="shared" si="541"/>
        <v>1.8987653654222433E-2</v>
      </c>
      <c r="BB2544">
        <f t="shared" si="542"/>
        <v>0.91353546204170422</v>
      </c>
      <c r="BC2544">
        <f t="shared" si="543"/>
        <v>0.90245097412386832</v>
      </c>
      <c r="BD2544">
        <f t="shared" si="544"/>
        <v>0.22388363869577074</v>
      </c>
      <c r="BE2544">
        <f t="shared" si="545"/>
        <v>1.939352469821771</v>
      </c>
      <c r="BF2544">
        <f t="shared" si="546"/>
        <v>1.4581884583442892</v>
      </c>
      <c r="BG2544">
        <f t="shared" si="550"/>
        <v>7.9860170871865446</v>
      </c>
      <c r="BH2544">
        <f t="shared" si="550"/>
        <v>7.9860170871622742</v>
      </c>
      <c r="BI2544">
        <f t="shared" si="550"/>
        <v>7.9860170879304135</v>
      </c>
      <c r="BJ2544">
        <f t="shared" si="550"/>
        <v>7.9860170636195216</v>
      </c>
      <c r="BK2544">
        <f t="shared" si="550"/>
        <v>7.986017833034281</v>
      </c>
      <c r="BL2544">
        <f t="shared" si="550"/>
        <v>7.9859934796851215</v>
      </c>
      <c r="BM2544">
        <f t="shared" si="550"/>
        <v>7.9867621524931742</v>
      </c>
      <c r="BN2544">
        <f t="shared" si="548"/>
        <v>7.748106053039221</v>
      </c>
    </row>
    <row r="2545" spans="53:66" x14ac:dyDescent="0.2">
      <c r="BA2545">
        <f t="shared" si="541"/>
        <v>1.8987653654222433E-2</v>
      </c>
      <c r="BB2545">
        <f t="shared" si="542"/>
        <v>0.91353546204170422</v>
      </c>
      <c r="BC2545">
        <f t="shared" si="543"/>
        <v>0.90245097412386832</v>
      </c>
      <c r="BD2545">
        <f t="shared" si="544"/>
        <v>0.22388363869577074</v>
      </c>
      <c r="BE2545">
        <f t="shared" si="545"/>
        <v>1.939352469821771</v>
      </c>
      <c r="BF2545">
        <f t="shared" si="546"/>
        <v>1.4581884583442892</v>
      </c>
      <c r="BG2545">
        <f t="shared" si="550"/>
        <v>7.9860170871865446</v>
      </c>
      <c r="BH2545">
        <f t="shared" si="550"/>
        <v>7.9860170871622742</v>
      </c>
      <c r="BI2545">
        <f t="shared" si="550"/>
        <v>7.9860170879304135</v>
      </c>
      <c r="BJ2545">
        <f t="shared" si="550"/>
        <v>7.9860170636195216</v>
      </c>
      <c r="BK2545">
        <f t="shared" si="550"/>
        <v>7.986017833034281</v>
      </c>
      <c r="BL2545">
        <f t="shared" si="550"/>
        <v>7.9859934796851215</v>
      </c>
      <c r="BM2545">
        <f t="shared" si="550"/>
        <v>7.9867621524931742</v>
      </c>
      <c r="BN2545">
        <f t="shared" si="548"/>
        <v>7.748106053039221</v>
      </c>
    </row>
    <row r="2546" spans="53:66" x14ac:dyDescent="0.2">
      <c r="BA2546">
        <f t="shared" si="541"/>
        <v>1.8987653654222433E-2</v>
      </c>
      <c r="BB2546">
        <f t="shared" si="542"/>
        <v>0.91353546204170422</v>
      </c>
      <c r="BC2546">
        <f t="shared" si="543"/>
        <v>0.90245097412386832</v>
      </c>
      <c r="BD2546">
        <f t="shared" si="544"/>
        <v>0.22388363869577074</v>
      </c>
      <c r="BE2546">
        <f t="shared" si="545"/>
        <v>1.939352469821771</v>
      </c>
      <c r="BF2546">
        <f t="shared" si="546"/>
        <v>1.4581884583442892</v>
      </c>
      <c r="BG2546">
        <f t="shared" si="550"/>
        <v>7.9860170871865446</v>
      </c>
      <c r="BH2546">
        <f t="shared" si="550"/>
        <v>7.9860170871622742</v>
      </c>
      <c r="BI2546">
        <f t="shared" si="550"/>
        <v>7.9860170879304135</v>
      </c>
      <c r="BJ2546">
        <f t="shared" si="550"/>
        <v>7.9860170636195216</v>
      </c>
      <c r="BK2546">
        <f t="shared" si="550"/>
        <v>7.986017833034281</v>
      </c>
      <c r="BL2546">
        <f t="shared" si="550"/>
        <v>7.9859934796851215</v>
      </c>
      <c r="BM2546">
        <f t="shared" si="550"/>
        <v>7.9867621524931742</v>
      </c>
      <c r="BN2546">
        <f t="shared" si="548"/>
        <v>7.748106053039221</v>
      </c>
    </row>
    <row r="2547" spans="53:66" x14ac:dyDescent="0.2">
      <c r="BA2547">
        <f t="shared" si="541"/>
        <v>1.8987653654222433E-2</v>
      </c>
      <c r="BB2547">
        <f t="shared" si="542"/>
        <v>0.91353546204170422</v>
      </c>
      <c r="BC2547">
        <f t="shared" si="543"/>
        <v>0.90245097412386832</v>
      </c>
      <c r="BD2547">
        <f t="shared" si="544"/>
        <v>0.22388363869577074</v>
      </c>
      <c r="BE2547">
        <f t="shared" si="545"/>
        <v>1.939352469821771</v>
      </c>
      <c r="BF2547">
        <f t="shared" si="546"/>
        <v>1.4581884583442892</v>
      </c>
      <c r="BG2547">
        <f t="shared" si="550"/>
        <v>7.9860170871865446</v>
      </c>
      <c r="BH2547">
        <f t="shared" si="550"/>
        <v>7.9860170871622742</v>
      </c>
      <c r="BI2547">
        <f t="shared" si="550"/>
        <v>7.9860170879304135</v>
      </c>
      <c r="BJ2547">
        <f t="shared" si="550"/>
        <v>7.9860170636195216</v>
      </c>
      <c r="BK2547">
        <f t="shared" si="550"/>
        <v>7.986017833034281</v>
      </c>
      <c r="BL2547">
        <f t="shared" si="550"/>
        <v>7.9859934796851215</v>
      </c>
      <c r="BM2547">
        <f t="shared" si="550"/>
        <v>7.9867621524931742</v>
      </c>
      <c r="BN2547">
        <f t="shared" si="548"/>
        <v>7.748106053039221</v>
      </c>
    </row>
    <row r="2548" spans="53:66" x14ac:dyDescent="0.2">
      <c r="BA2548">
        <f t="shared" si="541"/>
        <v>1.8987653654222433E-2</v>
      </c>
      <c r="BB2548">
        <f t="shared" si="542"/>
        <v>0.91353546204170422</v>
      </c>
      <c r="BC2548">
        <f t="shared" si="543"/>
        <v>0.90245097412386832</v>
      </c>
      <c r="BD2548">
        <f t="shared" si="544"/>
        <v>0.22388363869577074</v>
      </c>
      <c r="BE2548">
        <f t="shared" si="545"/>
        <v>1.939352469821771</v>
      </c>
      <c r="BF2548">
        <f t="shared" si="546"/>
        <v>1.4581884583442892</v>
      </c>
      <c r="BG2548">
        <f t="shared" si="550"/>
        <v>7.9860170871865446</v>
      </c>
      <c r="BH2548">
        <f t="shared" si="550"/>
        <v>7.9860170871622742</v>
      </c>
      <c r="BI2548">
        <f t="shared" si="550"/>
        <v>7.9860170879304135</v>
      </c>
      <c r="BJ2548">
        <f t="shared" si="550"/>
        <v>7.9860170636195216</v>
      </c>
      <c r="BK2548">
        <f t="shared" si="550"/>
        <v>7.986017833034281</v>
      </c>
      <c r="BL2548">
        <f t="shared" si="550"/>
        <v>7.9859934796851215</v>
      </c>
      <c r="BM2548">
        <f t="shared" si="550"/>
        <v>7.9867621524931742</v>
      </c>
      <c r="BN2548">
        <f t="shared" si="548"/>
        <v>7.748106053039221</v>
      </c>
    </row>
    <row r="2549" spans="53:66" x14ac:dyDescent="0.2">
      <c r="BA2549">
        <f t="shared" si="541"/>
        <v>1.8987653654222433E-2</v>
      </c>
      <c r="BB2549">
        <f t="shared" si="542"/>
        <v>0.91353546204170422</v>
      </c>
      <c r="BC2549">
        <f t="shared" si="543"/>
        <v>0.90245097412386832</v>
      </c>
      <c r="BD2549">
        <f t="shared" si="544"/>
        <v>0.22388363869577074</v>
      </c>
      <c r="BE2549">
        <f t="shared" si="545"/>
        <v>1.939352469821771</v>
      </c>
      <c r="BF2549">
        <f t="shared" si="546"/>
        <v>1.4581884583442892</v>
      </c>
      <c r="BG2549">
        <f t="shared" si="550"/>
        <v>7.9860170871865446</v>
      </c>
      <c r="BH2549">
        <f t="shared" si="550"/>
        <v>7.9860170871622742</v>
      </c>
      <c r="BI2549">
        <f t="shared" si="550"/>
        <v>7.9860170879304135</v>
      </c>
      <c r="BJ2549">
        <f t="shared" si="550"/>
        <v>7.9860170636195216</v>
      </c>
      <c r="BK2549">
        <f t="shared" si="550"/>
        <v>7.986017833034281</v>
      </c>
      <c r="BL2549">
        <f t="shared" si="550"/>
        <v>7.9859934796851215</v>
      </c>
      <c r="BM2549">
        <f t="shared" si="550"/>
        <v>7.9867621524931742</v>
      </c>
      <c r="BN2549">
        <f t="shared" si="548"/>
        <v>7.748106053039221</v>
      </c>
    </row>
    <row r="2550" spans="53:66" x14ac:dyDescent="0.2">
      <c r="BA2550">
        <f t="shared" si="541"/>
        <v>1.8987653654222433E-2</v>
      </c>
      <c r="BB2550">
        <f t="shared" si="542"/>
        <v>0.91353546204170422</v>
      </c>
      <c r="BC2550">
        <f t="shared" si="543"/>
        <v>0.90245097412386832</v>
      </c>
      <c r="BD2550">
        <f t="shared" si="544"/>
        <v>0.22388363869577074</v>
      </c>
      <c r="BE2550">
        <f t="shared" si="545"/>
        <v>1.939352469821771</v>
      </c>
      <c r="BF2550">
        <f t="shared" si="546"/>
        <v>1.4581884583442892</v>
      </c>
      <c r="BG2550">
        <f t="shared" si="550"/>
        <v>7.9860170871865446</v>
      </c>
      <c r="BH2550">
        <f t="shared" si="550"/>
        <v>7.9860170871622742</v>
      </c>
      <c r="BI2550">
        <f t="shared" si="550"/>
        <v>7.9860170879304135</v>
      </c>
      <c r="BJ2550">
        <f t="shared" si="550"/>
        <v>7.9860170636195216</v>
      </c>
      <c r="BK2550">
        <f t="shared" si="550"/>
        <v>7.986017833034281</v>
      </c>
      <c r="BL2550">
        <f t="shared" si="550"/>
        <v>7.9859934796851215</v>
      </c>
      <c r="BM2550">
        <f t="shared" si="550"/>
        <v>7.9867621524931742</v>
      </c>
      <c r="BN2550">
        <f t="shared" si="548"/>
        <v>7.748106053039221</v>
      </c>
    </row>
    <row r="2551" spans="53:66" x14ac:dyDescent="0.2">
      <c r="BA2551">
        <f t="shared" si="541"/>
        <v>1.8987653654222433E-2</v>
      </c>
      <c r="BB2551">
        <f t="shared" si="542"/>
        <v>0.91353546204170422</v>
      </c>
      <c r="BC2551">
        <f t="shared" si="543"/>
        <v>0.90245097412386832</v>
      </c>
      <c r="BD2551">
        <f t="shared" si="544"/>
        <v>0.22388363869577074</v>
      </c>
      <c r="BE2551">
        <f t="shared" si="545"/>
        <v>1.939352469821771</v>
      </c>
      <c r="BF2551">
        <f t="shared" si="546"/>
        <v>1.4581884583442892</v>
      </c>
      <c r="BG2551">
        <f t="shared" si="550"/>
        <v>7.9860170871865446</v>
      </c>
      <c r="BH2551">
        <f t="shared" si="550"/>
        <v>7.9860170871622742</v>
      </c>
      <c r="BI2551">
        <f t="shared" si="550"/>
        <v>7.9860170879304135</v>
      </c>
      <c r="BJ2551">
        <f t="shared" si="550"/>
        <v>7.9860170636195216</v>
      </c>
      <c r="BK2551">
        <f t="shared" si="550"/>
        <v>7.986017833034281</v>
      </c>
      <c r="BL2551">
        <f t="shared" si="550"/>
        <v>7.9859934796851215</v>
      </c>
      <c r="BM2551">
        <f t="shared" si="550"/>
        <v>7.9867621524931742</v>
      </c>
      <c r="BN2551">
        <f t="shared" si="548"/>
        <v>7.748106053039221</v>
      </c>
    </row>
    <row r="2552" spans="53:66" x14ac:dyDescent="0.2">
      <c r="BA2552">
        <f t="shared" si="541"/>
        <v>1.8987653654222433E-2</v>
      </c>
      <c r="BB2552">
        <f t="shared" si="542"/>
        <v>0.91353546204170422</v>
      </c>
      <c r="BC2552">
        <f t="shared" si="543"/>
        <v>0.90245097412386832</v>
      </c>
      <c r="BD2552">
        <f t="shared" si="544"/>
        <v>0.22388363869577074</v>
      </c>
      <c r="BE2552">
        <f t="shared" si="545"/>
        <v>1.939352469821771</v>
      </c>
      <c r="BF2552">
        <f t="shared" si="546"/>
        <v>1.4581884583442892</v>
      </c>
      <c r="BG2552">
        <f t="shared" si="550"/>
        <v>7.9860170871865446</v>
      </c>
      <c r="BH2552">
        <f t="shared" si="550"/>
        <v>7.9860170871622742</v>
      </c>
      <c r="BI2552">
        <f t="shared" si="550"/>
        <v>7.9860170879304135</v>
      </c>
      <c r="BJ2552">
        <f t="shared" si="550"/>
        <v>7.9860170636195216</v>
      </c>
      <c r="BK2552">
        <f t="shared" si="550"/>
        <v>7.986017833034281</v>
      </c>
      <c r="BL2552">
        <f t="shared" si="550"/>
        <v>7.9859934796851215</v>
      </c>
      <c r="BM2552">
        <f t="shared" si="550"/>
        <v>7.9867621524931742</v>
      </c>
      <c r="BN2552">
        <f t="shared" si="548"/>
        <v>7.748106053039221</v>
      </c>
    </row>
    <row r="2553" spans="53:66" x14ac:dyDescent="0.2">
      <c r="BA2553">
        <f t="shared" si="541"/>
        <v>1.8987653654222433E-2</v>
      </c>
      <c r="BB2553">
        <f t="shared" si="542"/>
        <v>0.91353546204170422</v>
      </c>
      <c r="BC2553">
        <f t="shared" si="543"/>
        <v>0.90245097412386832</v>
      </c>
      <c r="BD2553">
        <f t="shared" si="544"/>
        <v>0.22388363869577074</v>
      </c>
      <c r="BE2553">
        <f t="shared" si="545"/>
        <v>1.939352469821771</v>
      </c>
      <c r="BF2553">
        <f t="shared" si="546"/>
        <v>1.4581884583442892</v>
      </c>
      <c r="BG2553">
        <f t="shared" si="550"/>
        <v>7.9860170871865446</v>
      </c>
      <c r="BH2553">
        <f t="shared" si="550"/>
        <v>7.9860170871622742</v>
      </c>
      <c r="BI2553">
        <f t="shared" si="550"/>
        <v>7.9860170879304135</v>
      </c>
      <c r="BJ2553">
        <f t="shared" si="550"/>
        <v>7.9860170636195216</v>
      </c>
      <c r="BK2553">
        <f t="shared" si="550"/>
        <v>7.986017833034281</v>
      </c>
      <c r="BL2553">
        <f t="shared" si="550"/>
        <v>7.9859934796851215</v>
      </c>
      <c r="BM2553">
        <f t="shared" si="550"/>
        <v>7.9867621524931742</v>
      </c>
      <c r="BN2553">
        <f t="shared" si="548"/>
        <v>7.748106053039221</v>
      </c>
    </row>
    <row r="2554" spans="53:66" x14ac:dyDescent="0.2">
      <c r="BA2554">
        <f t="shared" si="541"/>
        <v>1.8987653654222433E-2</v>
      </c>
      <c r="BB2554">
        <f t="shared" si="542"/>
        <v>0.91353546204170422</v>
      </c>
      <c r="BC2554">
        <f t="shared" si="543"/>
        <v>0.90245097412386832</v>
      </c>
      <c r="BD2554">
        <f t="shared" si="544"/>
        <v>0.22388363869577074</v>
      </c>
      <c r="BE2554">
        <f t="shared" si="545"/>
        <v>1.939352469821771</v>
      </c>
      <c r="BF2554">
        <f t="shared" si="546"/>
        <v>1.4581884583442892</v>
      </c>
      <c r="BG2554">
        <f t="shared" si="550"/>
        <v>7.9860170871865446</v>
      </c>
      <c r="BH2554">
        <f t="shared" si="550"/>
        <v>7.9860170871622742</v>
      </c>
      <c r="BI2554">
        <f t="shared" si="550"/>
        <v>7.9860170879304135</v>
      </c>
      <c r="BJ2554">
        <f t="shared" si="550"/>
        <v>7.9860170636195216</v>
      </c>
      <c r="BK2554">
        <f t="shared" si="550"/>
        <v>7.986017833034281</v>
      </c>
      <c r="BL2554">
        <f t="shared" si="550"/>
        <v>7.9859934796851215</v>
      </c>
      <c r="BM2554">
        <f t="shared" si="550"/>
        <v>7.9867621524931742</v>
      </c>
      <c r="BN2554">
        <f t="shared" si="548"/>
        <v>7.748106053039221</v>
      </c>
    </row>
    <row r="2555" spans="53:66" x14ac:dyDescent="0.2">
      <c r="BA2555">
        <f t="shared" si="541"/>
        <v>1.8987653654222433E-2</v>
      </c>
      <c r="BB2555">
        <f t="shared" si="542"/>
        <v>0.91353546204170422</v>
      </c>
      <c r="BC2555">
        <f t="shared" si="543"/>
        <v>0.90245097412386832</v>
      </c>
      <c r="BD2555">
        <f t="shared" si="544"/>
        <v>0.22388363869577074</v>
      </c>
      <c r="BE2555">
        <f t="shared" si="545"/>
        <v>1.939352469821771</v>
      </c>
      <c r="BF2555">
        <f t="shared" si="546"/>
        <v>1.4581884583442892</v>
      </c>
      <c r="BG2555">
        <f t="shared" ref="BG2555:BM2570" si="551">$BN2555+$BB$7*SIN(BH2555)</f>
        <v>7.9860170871865446</v>
      </c>
      <c r="BH2555">
        <f t="shared" si="551"/>
        <v>7.9860170871622742</v>
      </c>
      <c r="BI2555">
        <f t="shared" si="551"/>
        <v>7.9860170879304135</v>
      </c>
      <c r="BJ2555">
        <f t="shared" si="551"/>
        <v>7.9860170636195216</v>
      </c>
      <c r="BK2555">
        <f t="shared" si="551"/>
        <v>7.986017833034281</v>
      </c>
      <c r="BL2555">
        <f t="shared" si="551"/>
        <v>7.9859934796851215</v>
      </c>
      <c r="BM2555">
        <f t="shared" si="551"/>
        <v>7.9867621524931742</v>
      </c>
      <c r="BN2555">
        <f t="shared" si="548"/>
        <v>7.748106053039221</v>
      </c>
    </row>
    <row r="2556" spans="53:66" x14ac:dyDescent="0.2">
      <c r="BA2556">
        <f t="shared" si="541"/>
        <v>1.8987653654222433E-2</v>
      </c>
      <c r="BB2556">
        <f t="shared" si="542"/>
        <v>0.91353546204170422</v>
      </c>
      <c r="BC2556">
        <f t="shared" si="543"/>
        <v>0.90245097412386832</v>
      </c>
      <c r="BD2556">
        <f t="shared" si="544"/>
        <v>0.22388363869577074</v>
      </c>
      <c r="BE2556">
        <f t="shared" si="545"/>
        <v>1.939352469821771</v>
      </c>
      <c r="BF2556">
        <f t="shared" si="546"/>
        <v>1.4581884583442892</v>
      </c>
      <c r="BG2556">
        <f t="shared" si="551"/>
        <v>7.9860170871865446</v>
      </c>
      <c r="BH2556">
        <f t="shared" si="551"/>
        <v>7.9860170871622742</v>
      </c>
      <c r="BI2556">
        <f t="shared" si="551"/>
        <v>7.9860170879304135</v>
      </c>
      <c r="BJ2556">
        <f t="shared" si="551"/>
        <v>7.9860170636195216</v>
      </c>
      <c r="BK2556">
        <f t="shared" si="551"/>
        <v>7.986017833034281</v>
      </c>
      <c r="BL2556">
        <f t="shared" si="551"/>
        <v>7.9859934796851215</v>
      </c>
      <c r="BM2556">
        <f t="shared" si="551"/>
        <v>7.9867621524931742</v>
      </c>
      <c r="BN2556">
        <f t="shared" si="548"/>
        <v>7.748106053039221</v>
      </c>
    </row>
    <row r="2557" spans="53:66" x14ac:dyDescent="0.2">
      <c r="BA2557">
        <f t="shared" si="541"/>
        <v>1.8987653654222433E-2</v>
      </c>
      <c r="BB2557">
        <f t="shared" si="542"/>
        <v>0.91353546204170422</v>
      </c>
      <c r="BC2557">
        <f t="shared" si="543"/>
        <v>0.90245097412386832</v>
      </c>
      <c r="BD2557">
        <f t="shared" si="544"/>
        <v>0.22388363869577074</v>
      </c>
      <c r="BE2557">
        <f t="shared" si="545"/>
        <v>1.939352469821771</v>
      </c>
      <c r="BF2557">
        <f t="shared" si="546"/>
        <v>1.4581884583442892</v>
      </c>
      <c r="BG2557">
        <f t="shared" si="551"/>
        <v>7.9860170871865446</v>
      </c>
      <c r="BH2557">
        <f t="shared" si="551"/>
        <v>7.9860170871622742</v>
      </c>
      <c r="BI2557">
        <f t="shared" si="551"/>
        <v>7.9860170879304135</v>
      </c>
      <c r="BJ2557">
        <f t="shared" si="551"/>
        <v>7.9860170636195216</v>
      </c>
      <c r="BK2557">
        <f t="shared" si="551"/>
        <v>7.986017833034281</v>
      </c>
      <c r="BL2557">
        <f t="shared" si="551"/>
        <v>7.9859934796851215</v>
      </c>
      <c r="BM2557">
        <f t="shared" si="551"/>
        <v>7.9867621524931742</v>
      </c>
      <c r="BN2557">
        <f t="shared" si="548"/>
        <v>7.748106053039221</v>
      </c>
    </row>
    <row r="2558" spans="53:66" x14ac:dyDescent="0.2">
      <c r="BA2558">
        <f t="shared" si="541"/>
        <v>1.8987653654222433E-2</v>
      </c>
      <c r="BB2558">
        <f t="shared" si="542"/>
        <v>0.91353546204170422</v>
      </c>
      <c r="BC2558">
        <f t="shared" si="543"/>
        <v>0.90245097412386832</v>
      </c>
      <c r="BD2558">
        <f t="shared" si="544"/>
        <v>0.22388363869577074</v>
      </c>
      <c r="BE2558">
        <f t="shared" si="545"/>
        <v>1.939352469821771</v>
      </c>
      <c r="BF2558">
        <f t="shared" si="546"/>
        <v>1.4581884583442892</v>
      </c>
      <c r="BG2558">
        <f t="shared" si="551"/>
        <v>7.9860170871865446</v>
      </c>
      <c r="BH2558">
        <f t="shared" si="551"/>
        <v>7.9860170871622742</v>
      </c>
      <c r="BI2558">
        <f t="shared" si="551"/>
        <v>7.9860170879304135</v>
      </c>
      <c r="BJ2558">
        <f t="shared" si="551"/>
        <v>7.9860170636195216</v>
      </c>
      <c r="BK2558">
        <f t="shared" si="551"/>
        <v>7.986017833034281</v>
      </c>
      <c r="BL2558">
        <f t="shared" si="551"/>
        <v>7.9859934796851215</v>
      </c>
      <c r="BM2558">
        <f t="shared" si="551"/>
        <v>7.9867621524931742</v>
      </c>
      <c r="BN2558">
        <f t="shared" si="548"/>
        <v>7.748106053039221</v>
      </c>
    </row>
    <row r="2559" spans="53:66" x14ac:dyDescent="0.2">
      <c r="BA2559">
        <f t="shared" si="541"/>
        <v>1.8987653654222433E-2</v>
      </c>
      <c r="BB2559">
        <f t="shared" si="542"/>
        <v>0.91353546204170422</v>
      </c>
      <c r="BC2559">
        <f t="shared" si="543"/>
        <v>0.90245097412386832</v>
      </c>
      <c r="BD2559">
        <f t="shared" si="544"/>
        <v>0.22388363869577074</v>
      </c>
      <c r="BE2559">
        <f t="shared" si="545"/>
        <v>1.939352469821771</v>
      </c>
      <c r="BF2559">
        <f t="shared" si="546"/>
        <v>1.4581884583442892</v>
      </c>
      <c r="BG2559">
        <f t="shared" si="551"/>
        <v>7.9860170871865446</v>
      </c>
      <c r="BH2559">
        <f t="shared" si="551"/>
        <v>7.9860170871622742</v>
      </c>
      <c r="BI2559">
        <f t="shared" si="551"/>
        <v>7.9860170879304135</v>
      </c>
      <c r="BJ2559">
        <f t="shared" si="551"/>
        <v>7.9860170636195216</v>
      </c>
      <c r="BK2559">
        <f t="shared" si="551"/>
        <v>7.986017833034281</v>
      </c>
      <c r="BL2559">
        <f t="shared" si="551"/>
        <v>7.9859934796851215</v>
      </c>
      <c r="BM2559">
        <f t="shared" si="551"/>
        <v>7.9867621524931742</v>
      </c>
      <c r="BN2559">
        <f t="shared" si="548"/>
        <v>7.748106053039221</v>
      </c>
    </row>
    <row r="2560" spans="53:66" x14ac:dyDescent="0.2">
      <c r="BA2560">
        <f t="shared" si="541"/>
        <v>1.8987653654222433E-2</v>
      </c>
      <c r="BB2560">
        <f t="shared" si="542"/>
        <v>0.91353546204170422</v>
      </c>
      <c r="BC2560">
        <f t="shared" si="543"/>
        <v>0.90245097412386832</v>
      </c>
      <c r="BD2560">
        <f t="shared" si="544"/>
        <v>0.22388363869577074</v>
      </c>
      <c r="BE2560">
        <f t="shared" si="545"/>
        <v>1.939352469821771</v>
      </c>
      <c r="BF2560">
        <f t="shared" si="546"/>
        <v>1.4581884583442892</v>
      </c>
      <c r="BG2560">
        <f t="shared" si="551"/>
        <v>7.9860170871865446</v>
      </c>
      <c r="BH2560">
        <f t="shared" si="551"/>
        <v>7.9860170871622742</v>
      </c>
      <c r="BI2560">
        <f t="shared" si="551"/>
        <v>7.9860170879304135</v>
      </c>
      <c r="BJ2560">
        <f t="shared" si="551"/>
        <v>7.9860170636195216</v>
      </c>
      <c r="BK2560">
        <f t="shared" si="551"/>
        <v>7.986017833034281</v>
      </c>
      <c r="BL2560">
        <f t="shared" si="551"/>
        <v>7.9859934796851215</v>
      </c>
      <c r="BM2560">
        <f t="shared" si="551"/>
        <v>7.9867621524931742</v>
      </c>
      <c r="BN2560">
        <f t="shared" si="548"/>
        <v>7.748106053039221</v>
      </c>
    </row>
    <row r="2561" spans="53:66" x14ac:dyDescent="0.2">
      <c r="BA2561">
        <f t="shared" si="541"/>
        <v>1.8987653654222433E-2</v>
      </c>
      <c r="BB2561">
        <f t="shared" si="542"/>
        <v>0.91353546204170422</v>
      </c>
      <c r="BC2561">
        <f t="shared" si="543"/>
        <v>0.90245097412386832</v>
      </c>
      <c r="BD2561">
        <f t="shared" si="544"/>
        <v>0.22388363869577074</v>
      </c>
      <c r="BE2561">
        <f t="shared" si="545"/>
        <v>1.939352469821771</v>
      </c>
      <c r="BF2561">
        <f t="shared" si="546"/>
        <v>1.4581884583442892</v>
      </c>
      <c r="BG2561">
        <f t="shared" si="551"/>
        <v>7.9860170871865446</v>
      </c>
      <c r="BH2561">
        <f t="shared" si="551"/>
        <v>7.9860170871622742</v>
      </c>
      <c r="BI2561">
        <f t="shared" si="551"/>
        <v>7.9860170879304135</v>
      </c>
      <c r="BJ2561">
        <f t="shared" si="551"/>
        <v>7.9860170636195216</v>
      </c>
      <c r="BK2561">
        <f t="shared" si="551"/>
        <v>7.986017833034281</v>
      </c>
      <c r="BL2561">
        <f t="shared" si="551"/>
        <v>7.9859934796851215</v>
      </c>
      <c r="BM2561">
        <f t="shared" si="551"/>
        <v>7.9867621524931742</v>
      </c>
      <c r="BN2561">
        <f t="shared" si="548"/>
        <v>7.748106053039221</v>
      </c>
    </row>
    <row r="2562" spans="53:66" x14ac:dyDescent="0.2">
      <c r="BA2562">
        <f t="shared" si="541"/>
        <v>1.8987653654222433E-2</v>
      </c>
      <c r="BB2562">
        <f t="shared" si="542"/>
        <v>0.91353546204170422</v>
      </c>
      <c r="BC2562">
        <f t="shared" si="543"/>
        <v>0.90245097412386832</v>
      </c>
      <c r="BD2562">
        <f t="shared" si="544"/>
        <v>0.22388363869577074</v>
      </c>
      <c r="BE2562">
        <f t="shared" si="545"/>
        <v>1.939352469821771</v>
      </c>
      <c r="BF2562">
        <f t="shared" si="546"/>
        <v>1.4581884583442892</v>
      </c>
      <c r="BG2562">
        <f t="shared" si="551"/>
        <v>7.9860170871865446</v>
      </c>
      <c r="BH2562">
        <f t="shared" si="551"/>
        <v>7.9860170871622742</v>
      </c>
      <c r="BI2562">
        <f t="shared" si="551"/>
        <v>7.9860170879304135</v>
      </c>
      <c r="BJ2562">
        <f t="shared" si="551"/>
        <v>7.9860170636195216</v>
      </c>
      <c r="BK2562">
        <f t="shared" si="551"/>
        <v>7.986017833034281</v>
      </c>
      <c r="BL2562">
        <f t="shared" si="551"/>
        <v>7.9859934796851215</v>
      </c>
      <c r="BM2562">
        <f t="shared" si="551"/>
        <v>7.9867621524931742</v>
      </c>
      <c r="BN2562">
        <f t="shared" si="548"/>
        <v>7.748106053039221</v>
      </c>
    </row>
    <row r="2563" spans="53:66" x14ac:dyDescent="0.2">
      <c r="BA2563">
        <f t="shared" si="541"/>
        <v>1.8987653654222433E-2</v>
      </c>
      <c r="BB2563">
        <f t="shared" si="542"/>
        <v>0.91353546204170422</v>
      </c>
      <c r="BC2563">
        <f t="shared" si="543"/>
        <v>0.90245097412386832</v>
      </c>
      <c r="BD2563">
        <f t="shared" si="544"/>
        <v>0.22388363869577074</v>
      </c>
      <c r="BE2563">
        <f t="shared" si="545"/>
        <v>1.939352469821771</v>
      </c>
      <c r="BF2563">
        <f t="shared" si="546"/>
        <v>1.4581884583442892</v>
      </c>
      <c r="BG2563">
        <f t="shared" si="551"/>
        <v>7.9860170871865446</v>
      </c>
      <c r="BH2563">
        <f t="shared" si="551"/>
        <v>7.9860170871622742</v>
      </c>
      <c r="BI2563">
        <f t="shared" si="551"/>
        <v>7.9860170879304135</v>
      </c>
      <c r="BJ2563">
        <f t="shared" si="551"/>
        <v>7.9860170636195216</v>
      </c>
      <c r="BK2563">
        <f t="shared" si="551"/>
        <v>7.986017833034281</v>
      </c>
      <c r="BL2563">
        <f t="shared" si="551"/>
        <v>7.9859934796851215</v>
      </c>
      <c r="BM2563">
        <f t="shared" si="551"/>
        <v>7.9867621524931742</v>
      </c>
      <c r="BN2563">
        <f t="shared" si="548"/>
        <v>7.748106053039221</v>
      </c>
    </row>
    <row r="2564" spans="53:66" x14ac:dyDescent="0.2">
      <c r="BA2564">
        <f t="shared" si="541"/>
        <v>1.8987653654222433E-2</v>
      </c>
      <c r="BB2564">
        <f t="shared" si="542"/>
        <v>0.91353546204170422</v>
      </c>
      <c r="BC2564">
        <f t="shared" si="543"/>
        <v>0.90245097412386832</v>
      </c>
      <c r="BD2564">
        <f t="shared" si="544"/>
        <v>0.22388363869577074</v>
      </c>
      <c r="BE2564">
        <f t="shared" si="545"/>
        <v>1.939352469821771</v>
      </c>
      <c r="BF2564">
        <f t="shared" si="546"/>
        <v>1.4581884583442892</v>
      </c>
      <c r="BG2564">
        <f t="shared" si="551"/>
        <v>7.9860170871865446</v>
      </c>
      <c r="BH2564">
        <f t="shared" si="551"/>
        <v>7.9860170871622742</v>
      </c>
      <c r="BI2564">
        <f t="shared" si="551"/>
        <v>7.9860170879304135</v>
      </c>
      <c r="BJ2564">
        <f t="shared" si="551"/>
        <v>7.9860170636195216</v>
      </c>
      <c r="BK2564">
        <f t="shared" si="551"/>
        <v>7.986017833034281</v>
      </c>
      <c r="BL2564">
        <f t="shared" si="551"/>
        <v>7.9859934796851215</v>
      </c>
      <c r="BM2564">
        <f t="shared" si="551"/>
        <v>7.9867621524931742</v>
      </c>
      <c r="BN2564">
        <f t="shared" si="548"/>
        <v>7.748106053039221</v>
      </c>
    </row>
    <row r="2565" spans="53:66" x14ac:dyDescent="0.2">
      <c r="BA2565">
        <f t="shared" si="541"/>
        <v>1.8987653654222433E-2</v>
      </c>
      <c r="BB2565">
        <f t="shared" si="542"/>
        <v>0.91353546204170422</v>
      </c>
      <c r="BC2565">
        <f t="shared" si="543"/>
        <v>0.90245097412386832</v>
      </c>
      <c r="BD2565">
        <f t="shared" si="544"/>
        <v>0.22388363869577074</v>
      </c>
      <c r="BE2565">
        <f t="shared" si="545"/>
        <v>1.939352469821771</v>
      </c>
      <c r="BF2565">
        <f t="shared" si="546"/>
        <v>1.4581884583442892</v>
      </c>
      <c r="BG2565">
        <f t="shared" si="551"/>
        <v>7.9860170871865446</v>
      </c>
      <c r="BH2565">
        <f t="shared" si="551"/>
        <v>7.9860170871622742</v>
      </c>
      <c r="BI2565">
        <f t="shared" si="551"/>
        <v>7.9860170879304135</v>
      </c>
      <c r="BJ2565">
        <f t="shared" si="551"/>
        <v>7.9860170636195216</v>
      </c>
      <c r="BK2565">
        <f t="shared" si="551"/>
        <v>7.986017833034281</v>
      </c>
      <c r="BL2565">
        <f t="shared" si="551"/>
        <v>7.9859934796851215</v>
      </c>
      <c r="BM2565">
        <f t="shared" si="551"/>
        <v>7.9867621524931742</v>
      </c>
      <c r="BN2565">
        <f t="shared" si="548"/>
        <v>7.748106053039221</v>
      </c>
    </row>
    <row r="2566" spans="53:66" x14ac:dyDescent="0.2">
      <c r="BA2566">
        <f t="shared" si="541"/>
        <v>1.8987653654222433E-2</v>
      </c>
      <c r="BB2566">
        <f t="shared" si="542"/>
        <v>0.91353546204170422</v>
      </c>
      <c r="BC2566">
        <f t="shared" si="543"/>
        <v>0.90245097412386832</v>
      </c>
      <c r="BD2566">
        <f t="shared" si="544"/>
        <v>0.22388363869577074</v>
      </c>
      <c r="BE2566">
        <f t="shared" si="545"/>
        <v>1.939352469821771</v>
      </c>
      <c r="BF2566">
        <f t="shared" si="546"/>
        <v>1.4581884583442892</v>
      </c>
      <c r="BG2566">
        <f t="shared" si="551"/>
        <v>7.9860170871865446</v>
      </c>
      <c r="BH2566">
        <f t="shared" si="551"/>
        <v>7.9860170871622742</v>
      </c>
      <c r="BI2566">
        <f t="shared" si="551"/>
        <v>7.9860170879304135</v>
      </c>
      <c r="BJ2566">
        <f t="shared" si="551"/>
        <v>7.9860170636195216</v>
      </c>
      <c r="BK2566">
        <f t="shared" si="551"/>
        <v>7.986017833034281</v>
      </c>
      <c r="BL2566">
        <f t="shared" si="551"/>
        <v>7.9859934796851215</v>
      </c>
      <c r="BM2566">
        <f t="shared" si="551"/>
        <v>7.9867621524931742</v>
      </c>
      <c r="BN2566">
        <f t="shared" si="548"/>
        <v>7.748106053039221</v>
      </c>
    </row>
    <row r="2567" spans="53:66" x14ac:dyDescent="0.2">
      <c r="BA2567">
        <f t="shared" si="541"/>
        <v>1.8987653654222433E-2</v>
      </c>
      <c r="BB2567">
        <f t="shared" si="542"/>
        <v>0.91353546204170422</v>
      </c>
      <c r="BC2567">
        <f t="shared" si="543"/>
        <v>0.90245097412386832</v>
      </c>
      <c r="BD2567">
        <f t="shared" si="544"/>
        <v>0.22388363869577074</v>
      </c>
      <c r="BE2567">
        <f t="shared" si="545"/>
        <v>1.939352469821771</v>
      </c>
      <c r="BF2567">
        <f t="shared" si="546"/>
        <v>1.4581884583442892</v>
      </c>
      <c r="BG2567">
        <f t="shared" si="551"/>
        <v>7.9860170871865446</v>
      </c>
      <c r="BH2567">
        <f t="shared" si="551"/>
        <v>7.9860170871622742</v>
      </c>
      <c r="BI2567">
        <f t="shared" si="551"/>
        <v>7.9860170879304135</v>
      </c>
      <c r="BJ2567">
        <f t="shared" si="551"/>
        <v>7.9860170636195216</v>
      </c>
      <c r="BK2567">
        <f t="shared" si="551"/>
        <v>7.986017833034281</v>
      </c>
      <c r="BL2567">
        <f t="shared" si="551"/>
        <v>7.9859934796851215</v>
      </c>
      <c r="BM2567">
        <f t="shared" si="551"/>
        <v>7.9867621524931742</v>
      </c>
      <c r="BN2567">
        <f t="shared" si="548"/>
        <v>7.748106053039221</v>
      </c>
    </row>
    <row r="2568" spans="53:66" x14ac:dyDescent="0.2">
      <c r="BA2568">
        <f t="shared" si="541"/>
        <v>1.8987653654222433E-2</v>
      </c>
      <c r="BB2568">
        <f t="shared" si="542"/>
        <v>0.91353546204170422</v>
      </c>
      <c r="BC2568">
        <f t="shared" si="543"/>
        <v>0.90245097412386832</v>
      </c>
      <c r="BD2568">
        <f t="shared" si="544"/>
        <v>0.22388363869577074</v>
      </c>
      <c r="BE2568">
        <f t="shared" si="545"/>
        <v>1.939352469821771</v>
      </c>
      <c r="BF2568">
        <f t="shared" si="546"/>
        <v>1.4581884583442892</v>
      </c>
      <c r="BG2568">
        <f t="shared" si="551"/>
        <v>7.9860170871865446</v>
      </c>
      <c r="BH2568">
        <f t="shared" si="551"/>
        <v>7.9860170871622742</v>
      </c>
      <c r="BI2568">
        <f t="shared" si="551"/>
        <v>7.9860170879304135</v>
      </c>
      <c r="BJ2568">
        <f t="shared" si="551"/>
        <v>7.9860170636195216</v>
      </c>
      <c r="BK2568">
        <f t="shared" si="551"/>
        <v>7.986017833034281</v>
      </c>
      <c r="BL2568">
        <f t="shared" si="551"/>
        <v>7.9859934796851215</v>
      </c>
      <c r="BM2568">
        <f t="shared" si="551"/>
        <v>7.9867621524931742</v>
      </c>
      <c r="BN2568">
        <f t="shared" si="548"/>
        <v>7.748106053039221</v>
      </c>
    </row>
    <row r="2569" spans="53:66" x14ac:dyDescent="0.2">
      <c r="BA2569">
        <f t="shared" si="541"/>
        <v>1.8987653654222433E-2</v>
      </c>
      <c r="BB2569">
        <f t="shared" si="542"/>
        <v>0.91353546204170422</v>
      </c>
      <c r="BC2569">
        <f t="shared" si="543"/>
        <v>0.90245097412386832</v>
      </c>
      <c r="BD2569">
        <f t="shared" si="544"/>
        <v>0.22388363869577074</v>
      </c>
      <c r="BE2569">
        <f t="shared" si="545"/>
        <v>1.939352469821771</v>
      </c>
      <c r="BF2569">
        <f t="shared" si="546"/>
        <v>1.4581884583442892</v>
      </c>
      <c r="BG2569">
        <f t="shared" si="551"/>
        <v>7.9860170871865446</v>
      </c>
      <c r="BH2569">
        <f t="shared" si="551"/>
        <v>7.9860170871622742</v>
      </c>
      <c r="BI2569">
        <f t="shared" si="551"/>
        <v>7.9860170879304135</v>
      </c>
      <c r="BJ2569">
        <f t="shared" si="551"/>
        <v>7.9860170636195216</v>
      </c>
      <c r="BK2569">
        <f t="shared" si="551"/>
        <v>7.986017833034281</v>
      </c>
      <c r="BL2569">
        <f t="shared" si="551"/>
        <v>7.9859934796851215</v>
      </c>
      <c r="BM2569">
        <f t="shared" si="551"/>
        <v>7.9867621524931742</v>
      </c>
      <c r="BN2569">
        <f t="shared" si="548"/>
        <v>7.748106053039221</v>
      </c>
    </row>
    <row r="2570" spans="53:66" x14ac:dyDescent="0.2">
      <c r="BA2570">
        <f t="shared" si="541"/>
        <v>1.8987653654222433E-2</v>
      </c>
      <c r="BB2570">
        <f t="shared" si="542"/>
        <v>0.91353546204170422</v>
      </c>
      <c r="BC2570">
        <f t="shared" si="543"/>
        <v>0.90245097412386832</v>
      </c>
      <c r="BD2570">
        <f t="shared" si="544"/>
        <v>0.22388363869577074</v>
      </c>
      <c r="BE2570">
        <f t="shared" si="545"/>
        <v>1.939352469821771</v>
      </c>
      <c r="BF2570">
        <f t="shared" si="546"/>
        <v>1.4581884583442892</v>
      </c>
      <c r="BG2570">
        <f t="shared" si="551"/>
        <v>7.9860170871865446</v>
      </c>
      <c r="BH2570">
        <f t="shared" si="551"/>
        <v>7.9860170871622742</v>
      </c>
      <c r="BI2570">
        <f t="shared" si="551"/>
        <v>7.9860170879304135</v>
      </c>
      <c r="BJ2570">
        <f t="shared" si="551"/>
        <v>7.9860170636195216</v>
      </c>
      <c r="BK2570">
        <f t="shared" si="551"/>
        <v>7.986017833034281</v>
      </c>
      <c r="BL2570">
        <f t="shared" si="551"/>
        <v>7.9859934796851215</v>
      </c>
      <c r="BM2570">
        <f t="shared" si="551"/>
        <v>7.9867621524931742</v>
      </c>
      <c r="BN2570">
        <f t="shared" si="548"/>
        <v>7.748106053039221</v>
      </c>
    </row>
    <row r="2571" spans="53:66" x14ac:dyDescent="0.2">
      <c r="BA2571">
        <f t="shared" ref="BA2571:BA2634" si="552">$BB$6*($BB$11/BB2571*BC2571+$BB$12)</f>
        <v>1.8987653654222433E-2</v>
      </c>
      <c r="BB2571">
        <f t="shared" ref="BB2571:BB2634" si="553">1+$BB$7*COS(BE2571)</f>
        <v>0.91353546204170422</v>
      </c>
      <c r="BC2571">
        <f t="shared" ref="BC2571:BC2634" si="554">SIN(BE2571+RADIANS($BB$9))</f>
        <v>0.90245097412386832</v>
      </c>
      <c r="BD2571">
        <f t="shared" ref="BD2571:BD2634" si="555">$BB$7*SIN(BE2571)</f>
        <v>0.22388363869577074</v>
      </c>
      <c r="BE2571">
        <f t="shared" ref="BE2571:BE2634" si="556">2*ATAN(BF2571)</f>
        <v>1.939352469821771</v>
      </c>
      <c r="BF2571">
        <f t="shared" ref="BF2571:BF2634" si="557">TAN(BG2571/2)*SQRT((1+$BB$7)/(1-$BB$7))</f>
        <v>1.4581884583442892</v>
      </c>
      <c r="BG2571">
        <f t="shared" ref="BG2571:BM2586" si="558">$BN2571+$BB$7*SIN(BH2571)</f>
        <v>7.9860170871865446</v>
      </c>
      <c r="BH2571">
        <f t="shared" si="558"/>
        <v>7.9860170871622742</v>
      </c>
      <c r="BI2571">
        <f t="shared" si="558"/>
        <v>7.9860170879304135</v>
      </c>
      <c r="BJ2571">
        <f t="shared" si="558"/>
        <v>7.9860170636195216</v>
      </c>
      <c r="BK2571">
        <f t="shared" si="558"/>
        <v>7.986017833034281</v>
      </c>
      <c r="BL2571">
        <f t="shared" si="558"/>
        <v>7.9859934796851215</v>
      </c>
      <c r="BM2571">
        <f t="shared" si="558"/>
        <v>7.9867621524931742</v>
      </c>
      <c r="BN2571">
        <f t="shared" ref="BN2571:BN2634" si="559">RADIANS($BB$9)+$BB$18*(F2571-BB$15)</f>
        <v>7.748106053039221</v>
      </c>
    </row>
    <row r="2572" spans="53:66" x14ac:dyDescent="0.2">
      <c r="BA2572">
        <f t="shared" si="552"/>
        <v>1.8987653654222433E-2</v>
      </c>
      <c r="BB2572">
        <f t="shared" si="553"/>
        <v>0.91353546204170422</v>
      </c>
      <c r="BC2572">
        <f t="shared" si="554"/>
        <v>0.90245097412386832</v>
      </c>
      <c r="BD2572">
        <f t="shared" si="555"/>
        <v>0.22388363869577074</v>
      </c>
      <c r="BE2572">
        <f t="shared" si="556"/>
        <v>1.939352469821771</v>
      </c>
      <c r="BF2572">
        <f t="shared" si="557"/>
        <v>1.4581884583442892</v>
      </c>
      <c r="BG2572">
        <f t="shared" si="558"/>
        <v>7.9860170871865446</v>
      </c>
      <c r="BH2572">
        <f t="shared" si="558"/>
        <v>7.9860170871622742</v>
      </c>
      <c r="BI2572">
        <f t="shared" si="558"/>
        <v>7.9860170879304135</v>
      </c>
      <c r="BJ2572">
        <f t="shared" si="558"/>
        <v>7.9860170636195216</v>
      </c>
      <c r="BK2572">
        <f t="shared" si="558"/>
        <v>7.986017833034281</v>
      </c>
      <c r="BL2572">
        <f t="shared" si="558"/>
        <v>7.9859934796851215</v>
      </c>
      <c r="BM2572">
        <f t="shared" si="558"/>
        <v>7.9867621524931742</v>
      </c>
      <c r="BN2572">
        <f t="shared" si="559"/>
        <v>7.748106053039221</v>
      </c>
    </row>
    <row r="2573" spans="53:66" x14ac:dyDescent="0.2">
      <c r="BA2573">
        <f t="shared" si="552"/>
        <v>1.8987653654222433E-2</v>
      </c>
      <c r="BB2573">
        <f t="shared" si="553"/>
        <v>0.91353546204170422</v>
      </c>
      <c r="BC2573">
        <f t="shared" si="554"/>
        <v>0.90245097412386832</v>
      </c>
      <c r="BD2573">
        <f t="shared" si="555"/>
        <v>0.22388363869577074</v>
      </c>
      <c r="BE2573">
        <f t="shared" si="556"/>
        <v>1.939352469821771</v>
      </c>
      <c r="BF2573">
        <f t="shared" si="557"/>
        <v>1.4581884583442892</v>
      </c>
      <c r="BG2573">
        <f t="shared" si="558"/>
        <v>7.9860170871865446</v>
      </c>
      <c r="BH2573">
        <f t="shared" si="558"/>
        <v>7.9860170871622742</v>
      </c>
      <c r="BI2573">
        <f t="shared" si="558"/>
        <v>7.9860170879304135</v>
      </c>
      <c r="BJ2573">
        <f t="shared" si="558"/>
        <v>7.9860170636195216</v>
      </c>
      <c r="BK2573">
        <f t="shared" si="558"/>
        <v>7.986017833034281</v>
      </c>
      <c r="BL2573">
        <f t="shared" si="558"/>
        <v>7.9859934796851215</v>
      </c>
      <c r="BM2573">
        <f t="shared" si="558"/>
        <v>7.9867621524931742</v>
      </c>
      <c r="BN2573">
        <f t="shared" si="559"/>
        <v>7.748106053039221</v>
      </c>
    </row>
    <row r="2574" spans="53:66" x14ac:dyDescent="0.2">
      <c r="BA2574">
        <f t="shared" si="552"/>
        <v>1.8987653654222433E-2</v>
      </c>
      <c r="BB2574">
        <f t="shared" si="553"/>
        <v>0.91353546204170422</v>
      </c>
      <c r="BC2574">
        <f t="shared" si="554"/>
        <v>0.90245097412386832</v>
      </c>
      <c r="BD2574">
        <f t="shared" si="555"/>
        <v>0.22388363869577074</v>
      </c>
      <c r="BE2574">
        <f t="shared" si="556"/>
        <v>1.939352469821771</v>
      </c>
      <c r="BF2574">
        <f t="shared" si="557"/>
        <v>1.4581884583442892</v>
      </c>
      <c r="BG2574">
        <f t="shared" si="558"/>
        <v>7.9860170871865446</v>
      </c>
      <c r="BH2574">
        <f t="shared" si="558"/>
        <v>7.9860170871622742</v>
      </c>
      <c r="BI2574">
        <f t="shared" si="558"/>
        <v>7.9860170879304135</v>
      </c>
      <c r="BJ2574">
        <f t="shared" si="558"/>
        <v>7.9860170636195216</v>
      </c>
      <c r="BK2574">
        <f t="shared" si="558"/>
        <v>7.986017833034281</v>
      </c>
      <c r="BL2574">
        <f t="shared" si="558"/>
        <v>7.9859934796851215</v>
      </c>
      <c r="BM2574">
        <f t="shared" si="558"/>
        <v>7.9867621524931742</v>
      </c>
      <c r="BN2574">
        <f t="shared" si="559"/>
        <v>7.748106053039221</v>
      </c>
    </row>
    <row r="2575" spans="53:66" x14ac:dyDescent="0.2">
      <c r="BA2575">
        <f t="shared" si="552"/>
        <v>1.8987653654222433E-2</v>
      </c>
      <c r="BB2575">
        <f t="shared" si="553"/>
        <v>0.91353546204170422</v>
      </c>
      <c r="BC2575">
        <f t="shared" si="554"/>
        <v>0.90245097412386832</v>
      </c>
      <c r="BD2575">
        <f t="shared" si="555"/>
        <v>0.22388363869577074</v>
      </c>
      <c r="BE2575">
        <f t="shared" si="556"/>
        <v>1.939352469821771</v>
      </c>
      <c r="BF2575">
        <f t="shared" si="557"/>
        <v>1.4581884583442892</v>
      </c>
      <c r="BG2575">
        <f t="shared" si="558"/>
        <v>7.9860170871865446</v>
      </c>
      <c r="BH2575">
        <f t="shared" si="558"/>
        <v>7.9860170871622742</v>
      </c>
      <c r="BI2575">
        <f t="shared" si="558"/>
        <v>7.9860170879304135</v>
      </c>
      <c r="BJ2575">
        <f t="shared" si="558"/>
        <v>7.9860170636195216</v>
      </c>
      <c r="BK2575">
        <f t="shared" si="558"/>
        <v>7.986017833034281</v>
      </c>
      <c r="BL2575">
        <f t="shared" si="558"/>
        <v>7.9859934796851215</v>
      </c>
      <c r="BM2575">
        <f t="shared" si="558"/>
        <v>7.9867621524931742</v>
      </c>
      <c r="BN2575">
        <f t="shared" si="559"/>
        <v>7.748106053039221</v>
      </c>
    </row>
    <row r="2576" spans="53:66" x14ac:dyDescent="0.2">
      <c r="BA2576">
        <f t="shared" si="552"/>
        <v>1.8987653654222433E-2</v>
      </c>
      <c r="BB2576">
        <f t="shared" si="553"/>
        <v>0.91353546204170422</v>
      </c>
      <c r="BC2576">
        <f t="shared" si="554"/>
        <v>0.90245097412386832</v>
      </c>
      <c r="BD2576">
        <f t="shared" si="555"/>
        <v>0.22388363869577074</v>
      </c>
      <c r="BE2576">
        <f t="shared" si="556"/>
        <v>1.939352469821771</v>
      </c>
      <c r="BF2576">
        <f t="shared" si="557"/>
        <v>1.4581884583442892</v>
      </c>
      <c r="BG2576">
        <f t="shared" si="558"/>
        <v>7.9860170871865446</v>
      </c>
      <c r="BH2576">
        <f t="shared" si="558"/>
        <v>7.9860170871622742</v>
      </c>
      <c r="BI2576">
        <f t="shared" si="558"/>
        <v>7.9860170879304135</v>
      </c>
      <c r="BJ2576">
        <f t="shared" si="558"/>
        <v>7.9860170636195216</v>
      </c>
      <c r="BK2576">
        <f t="shared" si="558"/>
        <v>7.986017833034281</v>
      </c>
      <c r="BL2576">
        <f t="shared" si="558"/>
        <v>7.9859934796851215</v>
      </c>
      <c r="BM2576">
        <f t="shared" si="558"/>
        <v>7.9867621524931742</v>
      </c>
      <c r="BN2576">
        <f t="shared" si="559"/>
        <v>7.748106053039221</v>
      </c>
    </row>
    <row r="2577" spans="53:66" x14ac:dyDescent="0.2">
      <c r="BA2577">
        <f t="shared" si="552"/>
        <v>1.8987653654222433E-2</v>
      </c>
      <c r="BB2577">
        <f t="shared" si="553"/>
        <v>0.91353546204170422</v>
      </c>
      <c r="BC2577">
        <f t="shared" si="554"/>
        <v>0.90245097412386832</v>
      </c>
      <c r="BD2577">
        <f t="shared" si="555"/>
        <v>0.22388363869577074</v>
      </c>
      <c r="BE2577">
        <f t="shared" si="556"/>
        <v>1.939352469821771</v>
      </c>
      <c r="BF2577">
        <f t="shared" si="557"/>
        <v>1.4581884583442892</v>
      </c>
      <c r="BG2577">
        <f t="shared" si="558"/>
        <v>7.9860170871865446</v>
      </c>
      <c r="BH2577">
        <f t="shared" si="558"/>
        <v>7.9860170871622742</v>
      </c>
      <c r="BI2577">
        <f t="shared" si="558"/>
        <v>7.9860170879304135</v>
      </c>
      <c r="BJ2577">
        <f t="shared" si="558"/>
        <v>7.9860170636195216</v>
      </c>
      <c r="BK2577">
        <f t="shared" si="558"/>
        <v>7.986017833034281</v>
      </c>
      <c r="BL2577">
        <f t="shared" si="558"/>
        <v>7.9859934796851215</v>
      </c>
      <c r="BM2577">
        <f t="shared" si="558"/>
        <v>7.9867621524931742</v>
      </c>
      <c r="BN2577">
        <f t="shared" si="559"/>
        <v>7.748106053039221</v>
      </c>
    </row>
    <row r="2578" spans="53:66" x14ac:dyDescent="0.2">
      <c r="BA2578">
        <f t="shared" si="552"/>
        <v>1.8987653654222433E-2</v>
      </c>
      <c r="BB2578">
        <f t="shared" si="553"/>
        <v>0.91353546204170422</v>
      </c>
      <c r="BC2578">
        <f t="shared" si="554"/>
        <v>0.90245097412386832</v>
      </c>
      <c r="BD2578">
        <f t="shared" si="555"/>
        <v>0.22388363869577074</v>
      </c>
      <c r="BE2578">
        <f t="shared" si="556"/>
        <v>1.939352469821771</v>
      </c>
      <c r="BF2578">
        <f t="shared" si="557"/>
        <v>1.4581884583442892</v>
      </c>
      <c r="BG2578">
        <f t="shared" si="558"/>
        <v>7.9860170871865446</v>
      </c>
      <c r="BH2578">
        <f t="shared" si="558"/>
        <v>7.9860170871622742</v>
      </c>
      <c r="BI2578">
        <f t="shared" si="558"/>
        <v>7.9860170879304135</v>
      </c>
      <c r="BJ2578">
        <f t="shared" si="558"/>
        <v>7.9860170636195216</v>
      </c>
      <c r="BK2578">
        <f t="shared" si="558"/>
        <v>7.986017833034281</v>
      </c>
      <c r="BL2578">
        <f t="shared" si="558"/>
        <v>7.9859934796851215</v>
      </c>
      <c r="BM2578">
        <f t="shared" si="558"/>
        <v>7.9867621524931742</v>
      </c>
      <c r="BN2578">
        <f t="shared" si="559"/>
        <v>7.748106053039221</v>
      </c>
    </row>
    <row r="2579" spans="53:66" x14ac:dyDescent="0.2">
      <c r="BA2579">
        <f t="shared" si="552"/>
        <v>1.8987653654222433E-2</v>
      </c>
      <c r="BB2579">
        <f t="shared" si="553"/>
        <v>0.91353546204170422</v>
      </c>
      <c r="BC2579">
        <f t="shared" si="554"/>
        <v>0.90245097412386832</v>
      </c>
      <c r="BD2579">
        <f t="shared" si="555"/>
        <v>0.22388363869577074</v>
      </c>
      <c r="BE2579">
        <f t="shared" si="556"/>
        <v>1.939352469821771</v>
      </c>
      <c r="BF2579">
        <f t="shared" si="557"/>
        <v>1.4581884583442892</v>
      </c>
      <c r="BG2579">
        <f t="shared" si="558"/>
        <v>7.9860170871865446</v>
      </c>
      <c r="BH2579">
        <f t="shared" si="558"/>
        <v>7.9860170871622742</v>
      </c>
      <c r="BI2579">
        <f t="shared" si="558"/>
        <v>7.9860170879304135</v>
      </c>
      <c r="BJ2579">
        <f t="shared" si="558"/>
        <v>7.9860170636195216</v>
      </c>
      <c r="BK2579">
        <f t="shared" si="558"/>
        <v>7.986017833034281</v>
      </c>
      <c r="BL2579">
        <f t="shared" si="558"/>
        <v>7.9859934796851215</v>
      </c>
      <c r="BM2579">
        <f t="shared" si="558"/>
        <v>7.9867621524931742</v>
      </c>
      <c r="BN2579">
        <f t="shared" si="559"/>
        <v>7.748106053039221</v>
      </c>
    </row>
    <row r="2580" spans="53:66" x14ac:dyDescent="0.2">
      <c r="BA2580">
        <f t="shared" si="552"/>
        <v>1.8987653654222433E-2</v>
      </c>
      <c r="BB2580">
        <f t="shared" si="553"/>
        <v>0.91353546204170422</v>
      </c>
      <c r="BC2580">
        <f t="shared" si="554"/>
        <v>0.90245097412386832</v>
      </c>
      <c r="BD2580">
        <f t="shared" si="555"/>
        <v>0.22388363869577074</v>
      </c>
      <c r="BE2580">
        <f t="shared" si="556"/>
        <v>1.939352469821771</v>
      </c>
      <c r="BF2580">
        <f t="shared" si="557"/>
        <v>1.4581884583442892</v>
      </c>
      <c r="BG2580">
        <f t="shared" si="558"/>
        <v>7.9860170871865446</v>
      </c>
      <c r="BH2580">
        <f t="shared" si="558"/>
        <v>7.9860170871622742</v>
      </c>
      <c r="BI2580">
        <f t="shared" si="558"/>
        <v>7.9860170879304135</v>
      </c>
      <c r="BJ2580">
        <f t="shared" si="558"/>
        <v>7.9860170636195216</v>
      </c>
      <c r="BK2580">
        <f t="shared" si="558"/>
        <v>7.986017833034281</v>
      </c>
      <c r="BL2580">
        <f t="shared" si="558"/>
        <v>7.9859934796851215</v>
      </c>
      <c r="BM2580">
        <f t="shared" si="558"/>
        <v>7.9867621524931742</v>
      </c>
      <c r="BN2580">
        <f t="shared" si="559"/>
        <v>7.748106053039221</v>
      </c>
    </row>
    <row r="2581" spans="53:66" x14ac:dyDescent="0.2">
      <c r="BA2581">
        <f t="shared" si="552"/>
        <v>1.8987653654222433E-2</v>
      </c>
      <c r="BB2581">
        <f t="shared" si="553"/>
        <v>0.91353546204170422</v>
      </c>
      <c r="BC2581">
        <f t="shared" si="554"/>
        <v>0.90245097412386832</v>
      </c>
      <c r="BD2581">
        <f t="shared" si="555"/>
        <v>0.22388363869577074</v>
      </c>
      <c r="BE2581">
        <f t="shared" si="556"/>
        <v>1.939352469821771</v>
      </c>
      <c r="BF2581">
        <f t="shared" si="557"/>
        <v>1.4581884583442892</v>
      </c>
      <c r="BG2581">
        <f t="shared" si="558"/>
        <v>7.9860170871865446</v>
      </c>
      <c r="BH2581">
        <f t="shared" si="558"/>
        <v>7.9860170871622742</v>
      </c>
      <c r="BI2581">
        <f t="shared" si="558"/>
        <v>7.9860170879304135</v>
      </c>
      <c r="BJ2581">
        <f t="shared" si="558"/>
        <v>7.9860170636195216</v>
      </c>
      <c r="BK2581">
        <f t="shared" si="558"/>
        <v>7.986017833034281</v>
      </c>
      <c r="BL2581">
        <f t="shared" si="558"/>
        <v>7.9859934796851215</v>
      </c>
      <c r="BM2581">
        <f t="shared" si="558"/>
        <v>7.9867621524931742</v>
      </c>
      <c r="BN2581">
        <f t="shared" si="559"/>
        <v>7.748106053039221</v>
      </c>
    </row>
    <row r="2582" spans="53:66" x14ac:dyDescent="0.2">
      <c r="BA2582">
        <f t="shared" si="552"/>
        <v>1.8987653654222433E-2</v>
      </c>
      <c r="BB2582">
        <f t="shared" si="553"/>
        <v>0.91353546204170422</v>
      </c>
      <c r="BC2582">
        <f t="shared" si="554"/>
        <v>0.90245097412386832</v>
      </c>
      <c r="BD2582">
        <f t="shared" si="555"/>
        <v>0.22388363869577074</v>
      </c>
      <c r="BE2582">
        <f t="shared" si="556"/>
        <v>1.939352469821771</v>
      </c>
      <c r="BF2582">
        <f t="shared" si="557"/>
        <v>1.4581884583442892</v>
      </c>
      <c r="BG2582">
        <f t="shared" si="558"/>
        <v>7.9860170871865446</v>
      </c>
      <c r="BH2582">
        <f t="shared" si="558"/>
        <v>7.9860170871622742</v>
      </c>
      <c r="BI2582">
        <f t="shared" si="558"/>
        <v>7.9860170879304135</v>
      </c>
      <c r="BJ2582">
        <f t="shared" si="558"/>
        <v>7.9860170636195216</v>
      </c>
      <c r="BK2582">
        <f t="shared" si="558"/>
        <v>7.986017833034281</v>
      </c>
      <c r="BL2582">
        <f t="shared" si="558"/>
        <v>7.9859934796851215</v>
      </c>
      <c r="BM2582">
        <f t="shared" si="558"/>
        <v>7.9867621524931742</v>
      </c>
      <c r="BN2582">
        <f t="shared" si="559"/>
        <v>7.748106053039221</v>
      </c>
    </row>
    <row r="2583" spans="53:66" x14ac:dyDescent="0.2">
      <c r="BA2583">
        <f t="shared" si="552"/>
        <v>1.8987653654222433E-2</v>
      </c>
      <c r="BB2583">
        <f t="shared" si="553"/>
        <v>0.91353546204170422</v>
      </c>
      <c r="BC2583">
        <f t="shared" si="554"/>
        <v>0.90245097412386832</v>
      </c>
      <c r="BD2583">
        <f t="shared" si="555"/>
        <v>0.22388363869577074</v>
      </c>
      <c r="BE2583">
        <f t="shared" si="556"/>
        <v>1.939352469821771</v>
      </c>
      <c r="BF2583">
        <f t="shared" si="557"/>
        <v>1.4581884583442892</v>
      </c>
      <c r="BG2583">
        <f t="shared" si="558"/>
        <v>7.9860170871865446</v>
      </c>
      <c r="BH2583">
        <f t="shared" si="558"/>
        <v>7.9860170871622742</v>
      </c>
      <c r="BI2583">
        <f t="shared" si="558"/>
        <v>7.9860170879304135</v>
      </c>
      <c r="BJ2583">
        <f t="shared" si="558"/>
        <v>7.9860170636195216</v>
      </c>
      <c r="BK2583">
        <f t="shared" si="558"/>
        <v>7.986017833034281</v>
      </c>
      <c r="BL2583">
        <f t="shared" si="558"/>
        <v>7.9859934796851215</v>
      </c>
      <c r="BM2583">
        <f t="shared" si="558"/>
        <v>7.9867621524931742</v>
      </c>
      <c r="BN2583">
        <f t="shared" si="559"/>
        <v>7.748106053039221</v>
      </c>
    </row>
    <row r="2584" spans="53:66" x14ac:dyDescent="0.2">
      <c r="BA2584">
        <f t="shared" si="552"/>
        <v>1.8987653654222433E-2</v>
      </c>
      <c r="BB2584">
        <f t="shared" si="553"/>
        <v>0.91353546204170422</v>
      </c>
      <c r="BC2584">
        <f t="shared" si="554"/>
        <v>0.90245097412386832</v>
      </c>
      <c r="BD2584">
        <f t="shared" si="555"/>
        <v>0.22388363869577074</v>
      </c>
      <c r="BE2584">
        <f t="shared" si="556"/>
        <v>1.939352469821771</v>
      </c>
      <c r="BF2584">
        <f t="shared" si="557"/>
        <v>1.4581884583442892</v>
      </c>
      <c r="BG2584">
        <f t="shared" si="558"/>
        <v>7.9860170871865446</v>
      </c>
      <c r="BH2584">
        <f t="shared" si="558"/>
        <v>7.9860170871622742</v>
      </c>
      <c r="BI2584">
        <f t="shared" si="558"/>
        <v>7.9860170879304135</v>
      </c>
      <c r="BJ2584">
        <f t="shared" si="558"/>
        <v>7.9860170636195216</v>
      </c>
      <c r="BK2584">
        <f t="shared" si="558"/>
        <v>7.986017833034281</v>
      </c>
      <c r="BL2584">
        <f t="shared" si="558"/>
        <v>7.9859934796851215</v>
      </c>
      <c r="BM2584">
        <f t="shared" si="558"/>
        <v>7.9867621524931742</v>
      </c>
      <c r="BN2584">
        <f t="shared" si="559"/>
        <v>7.748106053039221</v>
      </c>
    </row>
    <row r="2585" spans="53:66" x14ac:dyDescent="0.2">
      <c r="BA2585">
        <f t="shared" si="552"/>
        <v>1.8987653654222433E-2</v>
      </c>
      <c r="BB2585">
        <f t="shared" si="553"/>
        <v>0.91353546204170422</v>
      </c>
      <c r="BC2585">
        <f t="shared" si="554"/>
        <v>0.90245097412386832</v>
      </c>
      <c r="BD2585">
        <f t="shared" si="555"/>
        <v>0.22388363869577074</v>
      </c>
      <c r="BE2585">
        <f t="shared" si="556"/>
        <v>1.939352469821771</v>
      </c>
      <c r="BF2585">
        <f t="shared" si="557"/>
        <v>1.4581884583442892</v>
      </c>
      <c r="BG2585">
        <f t="shared" si="558"/>
        <v>7.9860170871865446</v>
      </c>
      <c r="BH2585">
        <f t="shared" si="558"/>
        <v>7.9860170871622742</v>
      </c>
      <c r="BI2585">
        <f t="shared" si="558"/>
        <v>7.9860170879304135</v>
      </c>
      <c r="BJ2585">
        <f t="shared" si="558"/>
        <v>7.9860170636195216</v>
      </c>
      <c r="BK2585">
        <f t="shared" si="558"/>
        <v>7.986017833034281</v>
      </c>
      <c r="BL2585">
        <f t="shared" si="558"/>
        <v>7.9859934796851215</v>
      </c>
      <c r="BM2585">
        <f t="shared" si="558"/>
        <v>7.9867621524931742</v>
      </c>
      <c r="BN2585">
        <f t="shared" si="559"/>
        <v>7.748106053039221</v>
      </c>
    </row>
    <row r="2586" spans="53:66" x14ac:dyDescent="0.2">
      <c r="BA2586">
        <f t="shared" si="552"/>
        <v>1.8987653654222433E-2</v>
      </c>
      <c r="BB2586">
        <f t="shared" si="553"/>
        <v>0.91353546204170422</v>
      </c>
      <c r="BC2586">
        <f t="shared" si="554"/>
        <v>0.90245097412386832</v>
      </c>
      <c r="BD2586">
        <f t="shared" si="555"/>
        <v>0.22388363869577074</v>
      </c>
      <c r="BE2586">
        <f t="shared" si="556"/>
        <v>1.939352469821771</v>
      </c>
      <c r="BF2586">
        <f t="shared" si="557"/>
        <v>1.4581884583442892</v>
      </c>
      <c r="BG2586">
        <f t="shared" si="558"/>
        <v>7.9860170871865446</v>
      </c>
      <c r="BH2586">
        <f t="shared" si="558"/>
        <v>7.9860170871622742</v>
      </c>
      <c r="BI2586">
        <f t="shared" si="558"/>
        <v>7.9860170879304135</v>
      </c>
      <c r="BJ2586">
        <f t="shared" si="558"/>
        <v>7.9860170636195216</v>
      </c>
      <c r="BK2586">
        <f t="shared" si="558"/>
        <v>7.986017833034281</v>
      </c>
      <c r="BL2586">
        <f t="shared" si="558"/>
        <v>7.9859934796851215</v>
      </c>
      <c r="BM2586">
        <f t="shared" si="558"/>
        <v>7.9867621524931742</v>
      </c>
      <c r="BN2586">
        <f t="shared" si="559"/>
        <v>7.748106053039221</v>
      </c>
    </row>
    <row r="2587" spans="53:66" x14ac:dyDescent="0.2">
      <c r="BA2587">
        <f t="shared" si="552"/>
        <v>1.8987653654222433E-2</v>
      </c>
      <c r="BB2587">
        <f t="shared" si="553"/>
        <v>0.91353546204170422</v>
      </c>
      <c r="BC2587">
        <f t="shared" si="554"/>
        <v>0.90245097412386832</v>
      </c>
      <c r="BD2587">
        <f t="shared" si="555"/>
        <v>0.22388363869577074</v>
      </c>
      <c r="BE2587">
        <f t="shared" si="556"/>
        <v>1.939352469821771</v>
      </c>
      <c r="BF2587">
        <f t="shared" si="557"/>
        <v>1.4581884583442892</v>
      </c>
      <c r="BG2587">
        <f t="shared" ref="BG2587:BM2602" si="560">$BN2587+$BB$7*SIN(BH2587)</f>
        <v>7.9860170871865446</v>
      </c>
      <c r="BH2587">
        <f t="shared" si="560"/>
        <v>7.9860170871622742</v>
      </c>
      <c r="BI2587">
        <f t="shared" si="560"/>
        <v>7.9860170879304135</v>
      </c>
      <c r="BJ2587">
        <f t="shared" si="560"/>
        <v>7.9860170636195216</v>
      </c>
      <c r="BK2587">
        <f t="shared" si="560"/>
        <v>7.986017833034281</v>
      </c>
      <c r="BL2587">
        <f t="shared" si="560"/>
        <v>7.9859934796851215</v>
      </c>
      <c r="BM2587">
        <f t="shared" si="560"/>
        <v>7.9867621524931742</v>
      </c>
      <c r="BN2587">
        <f t="shared" si="559"/>
        <v>7.748106053039221</v>
      </c>
    </row>
    <row r="2588" spans="53:66" x14ac:dyDescent="0.2">
      <c r="BA2588">
        <f t="shared" si="552"/>
        <v>1.8987653654222433E-2</v>
      </c>
      <c r="BB2588">
        <f t="shared" si="553"/>
        <v>0.91353546204170422</v>
      </c>
      <c r="BC2588">
        <f t="shared" si="554"/>
        <v>0.90245097412386832</v>
      </c>
      <c r="BD2588">
        <f t="shared" si="555"/>
        <v>0.22388363869577074</v>
      </c>
      <c r="BE2588">
        <f t="shared" si="556"/>
        <v>1.939352469821771</v>
      </c>
      <c r="BF2588">
        <f t="shared" si="557"/>
        <v>1.4581884583442892</v>
      </c>
      <c r="BG2588">
        <f t="shared" si="560"/>
        <v>7.9860170871865446</v>
      </c>
      <c r="BH2588">
        <f t="shared" si="560"/>
        <v>7.9860170871622742</v>
      </c>
      <c r="BI2588">
        <f t="shared" si="560"/>
        <v>7.9860170879304135</v>
      </c>
      <c r="BJ2588">
        <f t="shared" si="560"/>
        <v>7.9860170636195216</v>
      </c>
      <c r="BK2588">
        <f t="shared" si="560"/>
        <v>7.986017833034281</v>
      </c>
      <c r="BL2588">
        <f t="shared" si="560"/>
        <v>7.9859934796851215</v>
      </c>
      <c r="BM2588">
        <f t="shared" si="560"/>
        <v>7.9867621524931742</v>
      </c>
      <c r="BN2588">
        <f t="shared" si="559"/>
        <v>7.748106053039221</v>
      </c>
    </row>
    <row r="2589" spans="53:66" x14ac:dyDescent="0.2">
      <c r="BA2589">
        <f t="shared" si="552"/>
        <v>1.8987653654222433E-2</v>
      </c>
      <c r="BB2589">
        <f t="shared" si="553"/>
        <v>0.91353546204170422</v>
      </c>
      <c r="BC2589">
        <f t="shared" si="554"/>
        <v>0.90245097412386832</v>
      </c>
      <c r="BD2589">
        <f t="shared" si="555"/>
        <v>0.22388363869577074</v>
      </c>
      <c r="BE2589">
        <f t="shared" si="556"/>
        <v>1.939352469821771</v>
      </c>
      <c r="BF2589">
        <f t="shared" si="557"/>
        <v>1.4581884583442892</v>
      </c>
      <c r="BG2589">
        <f t="shared" si="560"/>
        <v>7.9860170871865446</v>
      </c>
      <c r="BH2589">
        <f t="shared" si="560"/>
        <v>7.9860170871622742</v>
      </c>
      <c r="BI2589">
        <f t="shared" si="560"/>
        <v>7.9860170879304135</v>
      </c>
      <c r="BJ2589">
        <f t="shared" si="560"/>
        <v>7.9860170636195216</v>
      </c>
      <c r="BK2589">
        <f t="shared" si="560"/>
        <v>7.986017833034281</v>
      </c>
      <c r="BL2589">
        <f t="shared" si="560"/>
        <v>7.9859934796851215</v>
      </c>
      <c r="BM2589">
        <f t="shared" si="560"/>
        <v>7.9867621524931742</v>
      </c>
      <c r="BN2589">
        <f t="shared" si="559"/>
        <v>7.748106053039221</v>
      </c>
    </row>
    <row r="2590" spans="53:66" x14ac:dyDescent="0.2">
      <c r="BA2590">
        <f t="shared" si="552"/>
        <v>1.8987653654222433E-2</v>
      </c>
      <c r="BB2590">
        <f t="shared" si="553"/>
        <v>0.91353546204170422</v>
      </c>
      <c r="BC2590">
        <f t="shared" si="554"/>
        <v>0.90245097412386832</v>
      </c>
      <c r="BD2590">
        <f t="shared" si="555"/>
        <v>0.22388363869577074</v>
      </c>
      <c r="BE2590">
        <f t="shared" si="556"/>
        <v>1.939352469821771</v>
      </c>
      <c r="BF2590">
        <f t="shared" si="557"/>
        <v>1.4581884583442892</v>
      </c>
      <c r="BG2590">
        <f t="shared" si="560"/>
        <v>7.9860170871865446</v>
      </c>
      <c r="BH2590">
        <f t="shared" si="560"/>
        <v>7.9860170871622742</v>
      </c>
      <c r="BI2590">
        <f t="shared" si="560"/>
        <v>7.9860170879304135</v>
      </c>
      <c r="BJ2590">
        <f t="shared" si="560"/>
        <v>7.9860170636195216</v>
      </c>
      <c r="BK2590">
        <f t="shared" si="560"/>
        <v>7.986017833034281</v>
      </c>
      <c r="BL2590">
        <f t="shared" si="560"/>
        <v>7.9859934796851215</v>
      </c>
      <c r="BM2590">
        <f t="shared" si="560"/>
        <v>7.9867621524931742</v>
      </c>
      <c r="BN2590">
        <f t="shared" si="559"/>
        <v>7.748106053039221</v>
      </c>
    </row>
    <row r="2591" spans="53:66" x14ac:dyDescent="0.2">
      <c r="BA2591">
        <f t="shared" si="552"/>
        <v>1.8987653654222433E-2</v>
      </c>
      <c r="BB2591">
        <f t="shared" si="553"/>
        <v>0.91353546204170422</v>
      </c>
      <c r="BC2591">
        <f t="shared" si="554"/>
        <v>0.90245097412386832</v>
      </c>
      <c r="BD2591">
        <f t="shared" si="555"/>
        <v>0.22388363869577074</v>
      </c>
      <c r="BE2591">
        <f t="shared" si="556"/>
        <v>1.939352469821771</v>
      </c>
      <c r="BF2591">
        <f t="shared" si="557"/>
        <v>1.4581884583442892</v>
      </c>
      <c r="BG2591">
        <f t="shared" si="560"/>
        <v>7.9860170871865446</v>
      </c>
      <c r="BH2591">
        <f t="shared" si="560"/>
        <v>7.9860170871622742</v>
      </c>
      <c r="BI2591">
        <f t="shared" si="560"/>
        <v>7.9860170879304135</v>
      </c>
      <c r="BJ2591">
        <f t="shared" si="560"/>
        <v>7.9860170636195216</v>
      </c>
      <c r="BK2591">
        <f t="shared" si="560"/>
        <v>7.986017833034281</v>
      </c>
      <c r="BL2591">
        <f t="shared" si="560"/>
        <v>7.9859934796851215</v>
      </c>
      <c r="BM2591">
        <f t="shared" si="560"/>
        <v>7.9867621524931742</v>
      </c>
      <c r="BN2591">
        <f t="shared" si="559"/>
        <v>7.748106053039221</v>
      </c>
    </row>
    <row r="2592" spans="53:66" x14ac:dyDescent="0.2">
      <c r="BA2592">
        <f t="shared" si="552"/>
        <v>1.8987653654222433E-2</v>
      </c>
      <c r="BB2592">
        <f t="shared" si="553"/>
        <v>0.91353546204170422</v>
      </c>
      <c r="BC2592">
        <f t="shared" si="554"/>
        <v>0.90245097412386832</v>
      </c>
      <c r="BD2592">
        <f t="shared" si="555"/>
        <v>0.22388363869577074</v>
      </c>
      <c r="BE2592">
        <f t="shared" si="556"/>
        <v>1.939352469821771</v>
      </c>
      <c r="BF2592">
        <f t="shared" si="557"/>
        <v>1.4581884583442892</v>
      </c>
      <c r="BG2592">
        <f t="shared" si="560"/>
        <v>7.9860170871865446</v>
      </c>
      <c r="BH2592">
        <f t="shared" si="560"/>
        <v>7.9860170871622742</v>
      </c>
      <c r="BI2592">
        <f t="shared" si="560"/>
        <v>7.9860170879304135</v>
      </c>
      <c r="BJ2592">
        <f t="shared" si="560"/>
        <v>7.9860170636195216</v>
      </c>
      <c r="BK2592">
        <f t="shared" si="560"/>
        <v>7.986017833034281</v>
      </c>
      <c r="BL2592">
        <f t="shared" si="560"/>
        <v>7.9859934796851215</v>
      </c>
      <c r="BM2592">
        <f t="shared" si="560"/>
        <v>7.9867621524931742</v>
      </c>
      <c r="BN2592">
        <f t="shared" si="559"/>
        <v>7.748106053039221</v>
      </c>
    </row>
    <row r="2593" spans="53:66" x14ac:dyDescent="0.2">
      <c r="BA2593">
        <f t="shared" si="552"/>
        <v>1.8987653654222433E-2</v>
      </c>
      <c r="BB2593">
        <f t="shared" si="553"/>
        <v>0.91353546204170422</v>
      </c>
      <c r="BC2593">
        <f t="shared" si="554"/>
        <v>0.90245097412386832</v>
      </c>
      <c r="BD2593">
        <f t="shared" si="555"/>
        <v>0.22388363869577074</v>
      </c>
      <c r="BE2593">
        <f t="shared" si="556"/>
        <v>1.939352469821771</v>
      </c>
      <c r="BF2593">
        <f t="shared" si="557"/>
        <v>1.4581884583442892</v>
      </c>
      <c r="BG2593">
        <f t="shared" si="560"/>
        <v>7.9860170871865446</v>
      </c>
      <c r="BH2593">
        <f t="shared" si="560"/>
        <v>7.9860170871622742</v>
      </c>
      <c r="BI2593">
        <f t="shared" si="560"/>
        <v>7.9860170879304135</v>
      </c>
      <c r="BJ2593">
        <f t="shared" si="560"/>
        <v>7.9860170636195216</v>
      </c>
      <c r="BK2593">
        <f t="shared" si="560"/>
        <v>7.986017833034281</v>
      </c>
      <c r="BL2593">
        <f t="shared" si="560"/>
        <v>7.9859934796851215</v>
      </c>
      <c r="BM2593">
        <f t="shared" si="560"/>
        <v>7.9867621524931742</v>
      </c>
      <c r="BN2593">
        <f t="shared" si="559"/>
        <v>7.748106053039221</v>
      </c>
    </row>
    <row r="2594" spans="53:66" x14ac:dyDescent="0.2">
      <c r="BA2594">
        <f t="shared" si="552"/>
        <v>1.8987653654222433E-2</v>
      </c>
      <c r="BB2594">
        <f t="shared" si="553"/>
        <v>0.91353546204170422</v>
      </c>
      <c r="BC2594">
        <f t="shared" si="554"/>
        <v>0.90245097412386832</v>
      </c>
      <c r="BD2594">
        <f t="shared" si="555"/>
        <v>0.22388363869577074</v>
      </c>
      <c r="BE2594">
        <f t="shared" si="556"/>
        <v>1.939352469821771</v>
      </c>
      <c r="BF2594">
        <f t="shared" si="557"/>
        <v>1.4581884583442892</v>
      </c>
      <c r="BG2594">
        <f t="shared" si="560"/>
        <v>7.9860170871865446</v>
      </c>
      <c r="BH2594">
        <f t="shared" si="560"/>
        <v>7.9860170871622742</v>
      </c>
      <c r="BI2594">
        <f t="shared" si="560"/>
        <v>7.9860170879304135</v>
      </c>
      <c r="BJ2594">
        <f t="shared" si="560"/>
        <v>7.9860170636195216</v>
      </c>
      <c r="BK2594">
        <f t="shared" si="560"/>
        <v>7.986017833034281</v>
      </c>
      <c r="BL2594">
        <f t="shared" si="560"/>
        <v>7.9859934796851215</v>
      </c>
      <c r="BM2594">
        <f t="shared" si="560"/>
        <v>7.9867621524931742</v>
      </c>
      <c r="BN2594">
        <f t="shared" si="559"/>
        <v>7.748106053039221</v>
      </c>
    </row>
    <row r="2595" spans="53:66" x14ac:dyDescent="0.2">
      <c r="BA2595">
        <f t="shared" si="552"/>
        <v>1.8987653654222433E-2</v>
      </c>
      <c r="BB2595">
        <f t="shared" si="553"/>
        <v>0.91353546204170422</v>
      </c>
      <c r="BC2595">
        <f t="shared" si="554"/>
        <v>0.90245097412386832</v>
      </c>
      <c r="BD2595">
        <f t="shared" si="555"/>
        <v>0.22388363869577074</v>
      </c>
      <c r="BE2595">
        <f t="shared" si="556"/>
        <v>1.939352469821771</v>
      </c>
      <c r="BF2595">
        <f t="shared" si="557"/>
        <v>1.4581884583442892</v>
      </c>
      <c r="BG2595">
        <f t="shared" si="560"/>
        <v>7.9860170871865446</v>
      </c>
      <c r="BH2595">
        <f t="shared" si="560"/>
        <v>7.9860170871622742</v>
      </c>
      <c r="BI2595">
        <f t="shared" si="560"/>
        <v>7.9860170879304135</v>
      </c>
      <c r="BJ2595">
        <f t="shared" si="560"/>
        <v>7.9860170636195216</v>
      </c>
      <c r="BK2595">
        <f t="shared" si="560"/>
        <v>7.986017833034281</v>
      </c>
      <c r="BL2595">
        <f t="shared" si="560"/>
        <v>7.9859934796851215</v>
      </c>
      <c r="BM2595">
        <f t="shared" si="560"/>
        <v>7.9867621524931742</v>
      </c>
      <c r="BN2595">
        <f t="shared" si="559"/>
        <v>7.748106053039221</v>
      </c>
    </row>
    <row r="2596" spans="53:66" x14ac:dyDescent="0.2">
      <c r="BA2596">
        <f t="shared" si="552"/>
        <v>1.8987653654222433E-2</v>
      </c>
      <c r="BB2596">
        <f t="shared" si="553"/>
        <v>0.91353546204170422</v>
      </c>
      <c r="BC2596">
        <f t="shared" si="554"/>
        <v>0.90245097412386832</v>
      </c>
      <c r="BD2596">
        <f t="shared" si="555"/>
        <v>0.22388363869577074</v>
      </c>
      <c r="BE2596">
        <f t="shared" si="556"/>
        <v>1.939352469821771</v>
      </c>
      <c r="BF2596">
        <f t="shared" si="557"/>
        <v>1.4581884583442892</v>
      </c>
      <c r="BG2596">
        <f t="shared" si="560"/>
        <v>7.9860170871865446</v>
      </c>
      <c r="BH2596">
        <f t="shared" si="560"/>
        <v>7.9860170871622742</v>
      </c>
      <c r="BI2596">
        <f t="shared" si="560"/>
        <v>7.9860170879304135</v>
      </c>
      <c r="BJ2596">
        <f t="shared" si="560"/>
        <v>7.9860170636195216</v>
      </c>
      <c r="BK2596">
        <f t="shared" si="560"/>
        <v>7.986017833034281</v>
      </c>
      <c r="BL2596">
        <f t="shared" si="560"/>
        <v>7.9859934796851215</v>
      </c>
      <c r="BM2596">
        <f t="shared" si="560"/>
        <v>7.9867621524931742</v>
      </c>
      <c r="BN2596">
        <f t="shared" si="559"/>
        <v>7.748106053039221</v>
      </c>
    </row>
    <row r="2597" spans="53:66" x14ac:dyDescent="0.2">
      <c r="BA2597">
        <f t="shared" si="552"/>
        <v>1.8987653654222433E-2</v>
      </c>
      <c r="BB2597">
        <f t="shared" si="553"/>
        <v>0.91353546204170422</v>
      </c>
      <c r="BC2597">
        <f t="shared" si="554"/>
        <v>0.90245097412386832</v>
      </c>
      <c r="BD2597">
        <f t="shared" si="555"/>
        <v>0.22388363869577074</v>
      </c>
      <c r="BE2597">
        <f t="shared" si="556"/>
        <v>1.939352469821771</v>
      </c>
      <c r="BF2597">
        <f t="shared" si="557"/>
        <v>1.4581884583442892</v>
      </c>
      <c r="BG2597">
        <f t="shared" si="560"/>
        <v>7.9860170871865446</v>
      </c>
      <c r="BH2597">
        <f t="shared" si="560"/>
        <v>7.9860170871622742</v>
      </c>
      <c r="BI2597">
        <f t="shared" si="560"/>
        <v>7.9860170879304135</v>
      </c>
      <c r="BJ2597">
        <f t="shared" si="560"/>
        <v>7.9860170636195216</v>
      </c>
      <c r="BK2597">
        <f t="shared" si="560"/>
        <v>7.986017833034281</v>
      </c>
      <c r="BL2597">
        <f t="shared" si="560"/>
        <v>7.9859934796851215</v>
      </c>
      <c r="BM2597">
        <f t="shared" si="560"/>
        <v>7.9867621524931742</v>
      </c>
      <c r="BN2597">
        <f t="shared" si="559"/>
        <v>7.748106053039221</v>
      </c>
    </row>
    <row r="2598" spans="53:66" x14ac:dyDescent="0.2">
      <c r="BA2598">
        <f t="shared" si="552"/>
        <v>1.8987653654222433E-2</v>
      </c>
      <c r="BB2598">
        <f t="shared" si="553"/>
        <v>0.91353546204170422</v>
      </c>
      <c r="BC2598">
        <f t="shared" si="554"/>
        <v>0.90245097412386832</v>
      </c>
      <c r="BD2598">
        <f t="shared" si="555"/>
        <v>0.22388363869577074</v>
      </c>
      <c r="BE2598">
        <f t="shared" si="556"/>
        <v>1.939352469821771</v>
      </c>
      <c r="BF2598">
        <f t="shared" si="557"/>
        <v>1.4581884583442892</v>
      </c>
      <c r="BG2598">
        <f t="shared" si="560"/>
        <v>7.9860170871865446</v>
      </c>
      <c r="BH2598">
        <f t="shared" si="560"/>
        <v>7.9860170871622742</v>
      </c>
      <c r="BI2598">
        <f t="shared" si="560"/>
        <v>7.9860170879304135</v>
      </c>
      <c r="BJ2598">
        <f t="shared" si="560"/>
        <v>7.9860170636195216</v>
      </c>
      <c r="BK2598">
        <f t="shared" si="560"/>
        <v>7.986017833034281</v>
      </c>
      <c r="BL2598">
        <f t="shared" si="560"/>
        <v>7.9859934796851215</v>
      </c>
      <c r="BM2598">
        <f t="shared" si="560"/>
        <v>7.9867621524931742</v>
      </c>
      <c r="BN2598">
        <f t="shared" si="559"/>
        <v>7.748106053039221</v>
      </c>
    </row>
    <row r="2599" spans="53:66" x14ac:dyDescent="0.2">
      <c r="BA2599">
        <f t="shared" si="552"/>
        <v>1.8987653654222433E-2</v>
      </c>
      <c r="BB2599">
        <f t="shared" si="553"/>
        <v>0.91353546204170422</v>
      </c>
      <c r="BC2599">
        <f t="shared" si="554"/>
        <v>0.90245097412386832</v>
      </c>
      <c r="BD2599">
        <f t="shared" si="555"/>
        <v>0.22388363869577074</v>
      </c>
      <c r="BE2599">
        <f t="shared" si="556"/>
        <v>1.939352469821771</v>
      </c>
      <c r="BF2599">
        <f t="shared" si="557"/>
        <v>1.4581884583442892</v>
      </c>
      <c r="BG2599">
        <f t="shared" si="560"/>
        <v>7.9860170871865446</v>
      </c>
      <c r="BH2599">
        <f t="shared" si="560"/>
        <v>7.9860170871622742</v>
      </c>
      <c r="BI2599">
        <f t="shared" si="560"/>
        <v>7.9860170879304135</v>
      </c>
      <c r="BJ2599">
        <f t="shared" si="560"/>
        <v>7.9860170636195216</v>
      </c>
      <c r="BK2599">
        <f t="shared" si="560"/>
        <v>7.986017833034281</v>
      </c>
      <c r="BL2599">
        <f t="shared" si="560"/>
        <v>7.9859934796851215</v>
      </c>
      <c r="BM2599">
        <f t="shared" si="560"/>
        <v>7.9867621524931742</v>
      </c>
      <c r="BN2599">
        <f t="shared" si="559"/>
        <v>7.748106053039221</v>
      </c>
    </row>
    <row r="2600" spans="53:66" x14ac:dyDescent="0.2">
      <c r="BA2600">
        <f t="shared" si="552"/>
        <v>1.8987653654222433E-2</v>
      </c>
      <c r="BB2600">
        <f t="shared" si="553"/>
        <v>0.91353546204170422</v>
      </c>
      <c r="BC2600">
        <f t="shared" si="554"/>
        <v>0.90245097412386832</v>
      </c>
      <c r="BD2600">
        <f t="shared" si="555"/>
        <v>0.22388363869577074</v>
      </c>
      <c r="BE2600">
        <f t="shared" si="556"/>
        <v>1.939352469821771</v>
      </c>
      <c r="BF2600">
        <f t="shared" si="557"/>
        <v>1.4581884583442892</v>
      </c>
      <c r="BG2600">
        <f t="shared" si="560"/>
        <v>7.9860170871865446</v>
      </c>
      <c r="BH2600">
        <f t="shared" si="560"/>
        <v>7.9860170871622742</v>
      </c>
      <c r="BI2600">
        <f t="shared" si="560"/>
        <v>7.9860170879304135</v>
      </c>
      <c r="BJ2600">
        <f t="shared" si="560"/>
        <v>7.9860170636195216</v>
      </c>
      <c r="BK2600">
        <f t="shared" si="560"/>
        <v>7.986017833034281</v>
      </c>
      <c r="BL2600">
        <f t="shared" si="560"/>
        <v>7.9859934796851215</v>
      </c>
      <c r="BM2600">
        <f t="shared" si="560"/>
        <v>7.9867621524931742</v>
      </c>
      <c r="BN2600">
        <f t="shared" si="559"/>
        <v>7.748106053039221</v>
      </c>
    </row>
    <row r="2601" spans="53:66" x14ac:dyDescent="0.2">
      <c r="BA2601">
        <f t="shared" si="552"/>
        <v>1.8987653654222433E-2</v>
      </c>
      <c r="BB2601">
        <f t="shared" si="553"/>
        <v>0.91353546204170422</v>
      </c>
      <c r="BC2601">
        <f t="shared" si="554"/>
        <v>0.90245097412386832</v>
      </c>
      <c r="BD2601">
        <f t="shared" si="555"/>
        <v>0.22388363869577074</v>
      </c>
      <c r="BE2601">
        <f t="shared" si="556"/>
        <v>1.939352469821771</v>
      </c>
      <c r="BF2601">
        <f t="shared" si="557"/>
        <v>1.4581884583442892</v>
      </c>
      <c r="BG2601">
        <f t="shared" si="560"/>
        <v>7.9860170871865446</v>
      </c>
      <c r="BH2601">
        <f t="shared" si="560"/>
        <v>7.9860170871622742</v>
      </c>
      <c r="BI2601">
        <f t="shared" si="560"/>
        <v>7.9860170879304135</v>
      </c>
      <c r="BJ2601">
        <f t="shared" si="560"/>
        <v>7.9860170636195216</v>
      </c>
      <c r="BK2601">
        <f t="shared" si="560"/>
        <v>7.986017833034281</v>
      </c>
      <c r="BL2601">
        <f t="shared" si="560"/>
        <v>7.9859934796851215</v>
      </c>
      <c r="BM2601">
        <f t="shared" si="560"/>
        <v>7.9867621524931742</v>
      </c>
      <c r="BN2601">
        <f t="shared" si="559"/>
        <v>7.748106053039221</v>
      </c>
    </row>
    <row r="2602" spans="53:66" x14ac:dyDescent="0.2">
      <c r="BA2602">
        <f t="shared" si="552"/>
        <v>1.8987653654222433E-2</v>
      </c>
      <c r="BB2602">
        <f t="shared" si="553"/>
        <v>0.91353546204170422</v>
      </c>
      <c r="BC2602">
        <f t="shared" si="554"/>
        <v>0.90245097412386832</v>
      </c>
      <c r="BD2602">
        <f t="shared" si="555"/>
        <v>0.22388363869577074</v>
      </c>
      <c r="BE2602">
        <f t="shared" si="556"/>
        <v>1.939352469821771</v>
      </c>
      <c r="BF2602">
        <f t="shared" si="557"/>
        <v>1.4581884583442892</v>
      </c>
      <c r="BG2602">
        <f t="shared" si="560"/>
        <v>7.9860170871865446</v>
      </c>
      <c r="BH2602">
        <f t="shared" si="560"/>
        <v>7.9860170871622742</v>
      </c>
      <c r="BI2602">
        <f t="shared" si="560"/>
        <v>7.9860170879304135</v>
      </c>
      <c r="BJ2602">
        <f t="shared" si="560"/>
        <v>7.9860170636195216</v>
      </c>
      <c r="BK2602">
        <f t="shared" si="560"/>
        <v>7.986017833034281</v>
      </c>
      <c r="BL2602">
        <f t="shared" si="560"/>
        <v>7.9859934796851215</v>
      </c>
      <c r="BM2602">
        <f t="shared" si="560"/>
        <v>7.9867621524931742</v>
      </c>
      <c r="BN2602">
        <f t="shared" si="559"/>
        <v>7.748106053039221</v>
      </c>
    </row>
    <row r="2603" spans="53:66" x14ac:dyDescent="0.2">
      <c r="BA2603">
        <f t="shared" si="552"/>
        <v>1.8987653654222433E-2</v>
      </c>
      <c r="BB2603">
        <f t="shared" si="553"/>
        <v>0.91353546204170422</v>
      </c>
      <c r="BC2603">
        <f t="shared" si="554"/>
        <v>0.90245097412386832</v>
      </c>
      <c r="BD2603">
        <f t="shared" si="555"/>
        <v>0.22388363869577074</v>
      </c>
      <c r="BE2603">
        <f t="shared" si="556"/>
        <v>1.939352469821771</v>
      </c>
      <c r="BF2603">
        <f t="shared" si="557"/>
        <v>1.4581884583442892</v>
      </c>
      <c r="BG2603">
        <f t="shared" ref="BG2603:BM2618" si="561">$BN2603+$BB$7*SIN(BH2603)</f>
        <v>7.9860170871865446</v>
      </c>
      <c r="BH2603">
        <f t="shared" si="561"/>
        <v>7.9860170871622742</v>
      </c>
      <c r="BI2603">
        <f t="shared" si="561"/>
        <v>7.9860170879304135</v>
      </c>
      <c r="BJ2603">
        <f t="shared" si="561"/>
        <v>7.9860170636195216</v>
      </c>
      <c r="BK2603">
        <f t="shared" si="561"/>
        <v>7.986017833034281</v>
      </c>
      <c r="BL2603">
        <f t="shared" si="561"/>
        <v>7.9859934796851215</v>
      </c>
      <c r="BM2603">
        <f t="shared" si="561"/>
        <v>7.9867621524931742</v>
      </c>
      <c r="BN2603">
        <f t="shared" si="559"/>
        <v>7.748106053039221</v>
      </c>
    </row>
    <row r="2604" spans="53:66" x14ac:dyDescent="0.2">
      <c r="BA2604">
        <f t="shared" si="552"/>
        <v>1.8987653654222433E-2</v>
      </c>
      <c r="BB2604">
        <f t="shared" si="553"/>
        <v>0.91353546204170422</v>
      </c>
      <c r="BC2604">
        <f t="shared" si="554"/>
        <v>0.90245097412386832</v>
      </c>
      <c r="BD2604">
        <f t="shared" si="555"/>
        <v>0.22388363869577074</v>
      </c>
      <c r="BE2604">
        <f t="shared" si="556"/>
        <v>1.939352469821771</v>
      </c>
      <c r="BF2604">
        <f t="shared" si="557"/>
        <v>1.4581884583442892</v>
      </c>
      <c r="BG2604">
        <f t="shared" si="561"/>
        <v>7.9860170871865446</v>
      </c>
      <c r="BH2604">
        <f t="shared" si="561"/>
        <v>7.9860170871622742</v>
      </c>
      <c r="BI2604">
        <f t="shared" si="561"/>
        <v>7.9860170879304135</v>
      </c>
      <c r="BJ2604">
        <f t="shared" si="561"/>
        <v>7.9860170636195216</v>
      </c>
      <c r="BK2604">
        <f t="shared" si="561"/>
        <v>7.986017833034281</v>
      </c>
      <c r="BL2604">
        <f t="shared" si="561"/>
        <v>7.9859934796851215</v>
      </c>
      <c r="BM2604">
        <f t="shared" si="561"/>
        <v>7.9867621524931742</v>
      </c>
      <c r="BN2604">
        <f t="shared" si="559"/>
        <v>7.748106053039221</v>
      </c>
    </row>
    <row r="2605" spans="53:66" x14ac:dyDescent="0.2">
      <c r="BA2605">
        <f t="shared" si="552"/>
        <v>1.8987653654222433E-2</v>
      </c>
      <c r="BB2605">
        <f t="shared" si="553"/>
        <v>0.91353546204170422</v>
      </c>
      <c r="BC2605">
        <f t="shared" si="554"/>
        <v>0.90245097412386832</v>
      </c>
      <c r="BD2605">
        <f t="shared" si="555"/>
        <v>0.22388363869577074</v>
      </c>
      <c r="BE2605">
        <f t="shared" si="556"/>
        <v>1.939352469821771</v>
      </c>
      <c r="BF2605">
        <f t="shared" si="557"/>
        <v>1.4581884583442892</v>
      </c>
      <c r="BG2605">
        <f t="shared" si="561"/>
        <v>7.9860170871865446</v>
      </c>
      <c r="BH2605">
        <f t="shared" si="561"/>
        <v>7.9860170871622742</v>
      </c>
      <c r="BI2605">
        <f t="shared" si="561"/>
        <v>7.9860170879304135</v>
      </c>
      <c r="BJ2605">
        <f t="shared" si="561"/>
        <v>7.9860170636195216</v>
      </c>
      <c r="BK2605">
        <f t="shared" si="561"/>
        <v>7.986017833034281</v>
      </c>
      <c r="BL2605">
        <f t="shared" si="561"/>
        <v>7.9859934796851215</v>
      </c>
      <c r="BM2605">
        <f t="shared" si="561"/>
        <v>7.9867621524931742</v>
      </c>
      <c r="BN2605">
        <f t="shared" si="559"/>
        <v>7.748106053039221</v>
      </c>
    </row>
    <row r="2606" spans="53:66" x14ac:dyDescent="0.2">
      <c r="BA2606">
        <f t="shared" si="552"/>
        <v>1.8987653654222433E-2</v>
      </c>
      <c r="BB2606">
        <f t="shared" si="553"/>
        <v>0.91353546204170422</v>
      </c>
      <c r="BC2606">
        <f t="shared" si="554"/>
        <v>0.90245097412386832</v>
      </c>
      <c r="BD2606">
        <f t="shared" si="555"/>
        <v>0.22388363869577074</v>
      </c>
      <c r="BE2606">
        <f t="shared" si="556"/>
        <v>1.939352469821771</v>
      </c>
      <c r="BF2606">
        <f t="shared" si="557"/>
        <v>1.4581884583442892</v>
      </c>
      <c r="BG2606">
        <f t="shared" si="561"/>
        <v>7.9860170871865446</v>
      </c>
      <c r="BH2606">
        <f t="shared" si="561"/>
        <v>7.9860170871622742</v>
      </c>
      <c r="BI2606">
        <f t="shared" si="561"/>
        <v>7.9860170879304135</v>
      </c>
      <c r="BJ2606">
        <f t="shared" si="561"/>
        <v>7.9860170636195216</v>
      </c>
      <c r="BK2606">
        <f t="shared" si="561"/>
        <v>7.986017833034281</v>
      </c>
      <c r="BL2606">
        <f t="shared" si="561"/>
        <v>7.9859934796851215</v>
      </c>
      <c r="BM2606">
        <f t="shared" si="561"/>
        <v>7.9867621524931742</v>
      </c>
      <c r="BN2606">
        <f t="shared" si="559"/>
        <v>7.748106053039221</v>
      </c>
    </row>
    <row r="2607" spans="53:66" x14ac:dyDescent="0.2">
      <c r="BA2607">
        <f t="shared" si="552"/>
        <v>1.8987653654222433E-2</v>
      </c>
      <c r="BB2607">
        <f t="shared" si="553"/>
        <v>0.91353546204170422</v>
      </c>
      <c r="BC2607">
        <f t="shared" si="554"/>
        <v>0.90245097412386832</v>
      </c>
      <c r="BD2607">
        <f t="shared" si="555"/>
        <v>0.22388363869577074</v>
      </c>
      <c r="BE2607">
        <f t="shared" si="556"/>
        <v>1.939352469821771</v>
      </c>
      <c r="BF2607">
        <f t="shared" si="557"/>
        <v>1.4581884583442892</v>
      </c>
      <c r="BG2607">
        <f t="shared" si="561"/>
        <v>7.9860170871865446</v>
      </c>
      <c r="BH2607">
        <f t="shared" si="561"/>
        <v>7.9860170871622742</v>
      </c>
      <c r="BI2607">
        <f t="shared" si="561"/>
        <v>7.9860170879304135</v>
      </c>
      <c r="BJ2607">
        <f t="shared" si="561"/>
        <v>7.9860170636195216</v>
      </c>
      <c r="BK2607">
        <f t="shared" si="561"/>
        <v>7.986017833034281</v>
      </c>
      <c r="BL2607">
        <f t="shared" si="561"/>
        <v>7.9859934796851215</v>
      </c>
      <c r="BM2607">
        <f t="shared" si="561"/>
        <v>7.9867621524931742</v>
      </c>
      <c r="BN2607">
        <f t="shared" si="559"/>
        <v>7.748106053039221</v>
      </c>
    </row>
    <row r="2608" spans="53:66" x14ac:dyDescent="0.2">
      <c r="BA2608">
        <f t="shared" si="552"/>
        <v>1.8987653654222433E-2</v>
      </c>
      <c r="BB2608">
        <f t="shared" si="553"/>
        <v>0.91353546204170422</v>
      </c>
      <c r="BC2608">
        <f t="shared" si="554"/>
        <v>0.90245097412386832</v>
      </c>
      <c r="BD2608">
        <f t="shared" si="555"/>
        <v>0.22388363869577074</v>
      </c>
      <c r="BE2608">
        <f t="shared" si="556"/>
        <v>1.939352469821771</v>
      </c>
      <c r="BF2608">
        <f t="shared" si="557"/>
        <v>1.4581884583442892</v>
      </c>
      <c r="BG2608">
        <f t="shared" si="561"/>
        <v>7.9860170871865446</v>
      </c>
      <c r="BH2608">
        <f t="shared" si="561"/>
        <v>7.9860170871622742</v>
      </c>
      <c r="BI2608">
        <f t="shared" si="561"/>
        <v>7.9860170879304135</v>
      </c>
      <c r="BJ2608">
        <f t="shared" si="561"/>
        <v>7.9860170636195216</v>
      </c>
      <c r="BK2608">
        <f t="shared" si="561"/>
        <v>7.986017833034281</v>
      </c>
      <c r="BL2608">
        <f t="shared" si="561"/>
        <v>7.9859934796851215</v>
      </c>
      <c r="BM2608">
        <f t="shared" si="561"/>
        <v>7.9867621524931742</v>
      </c>
      <c r="BN2608">
        <f t="shared" si="559"/>
        <v>7.748106053039221</v>
      </c>
    </row>
    <row r="2609" spans="53:66" x14ac:dyDescent="0.2">
      <c r="BA2609">
        <f t="shared" si="552"/>
        <v>1.8987653654222433E-2</v>
      </c>
      <c r="BB2609">
        <f t="shared" si="553"/>
        <v>0.91353546204170422</v>
      </c>
      <c r="BC2609">
        <f t="shared" si="554"/>
        <v>0.90245097412386832</v>
      </c>
      <c r="BD2609">
        <f t="shared" si="555"/>
        <v>0.22388363869577074</v>
      </c>
      <c r="BE2609">
        <f t="shared" si="556"/>
        <v>1.939352469821771</v>
      </c>
      <c r="BF2609">
        <f t="shared" si="557"/>
        <v>1.4581884583442892</v>
      </c>
      <c r="BG2609">
        <f t="shared" si="561"/>
        <v>7.9860170871865446</v>
      </c>
      <c r="BH2609">
        <f t="shared" si="561"/>
        <v>7.9860170871622742</v>
      </c>
      <c r="BI2609">
        <f t="shared" si="561"/>
        <v>7.9860170879304135</v>
      </c>
      <c r="BJ2609">
        <f t="shared" si="561"/>
        <v>7.9860170636195216</v>
      </c>
      <c r="BK2609">
        <f t="shared" si="561"/>
        <v>7.986017833034281</v>
      </c>
      <c r="BL2609">
        <f t="shared" si="561"/>
        <v>7.9859934796851215</v>
      </c>
      <c r="BM2609">
        <f t="shared" si="561"/>
        <v>7.9867621524931742</v>
      </c>
      <c r="BN2609">
        <f t="shared" si="559"/>
        <v>7.748106053039221</v>
      </c>
    </row>
    <row r="2610" spans="53:66" x14ac:dyDescent="0.2">
      <c r="BA2610">
        <f t="shared" si="552"/>
        <v>1.8987653654222433E-2</v>
      </c>
      <c r="BB2610">
        <f t="shared" si="553"/>
        <v>0.91353546204170422</v>
      </c>
      <c r="BC2610">
        <f t="shared" si="554"/>
        <v>0.90245097412386832</v>
      </c>
      <c r="BD2610">
        <f t="shared" si="555"/>
        <v>0.22388363869577074</v>
      </c>
      <c r="BE2610">
        <f t="shared" si="556"/>
        <v>1.939352469821771</v>
      </c>
      <c r="BF2610">
        <f t="shared" si="557"/>
        <v>1.4581884583442892</v>
      </c>
      <c r="BG2610">
        <f t="shared" si="561"/>
        <v>7.9860170871865446</v>
      </c>
      <c r="BH2610">
        <f t="shared" si="561"/>
        <v>7.9860170871622742</v>
      </c>
      <c r="BI2610">
        <f t="shared" si="561"/>
        <v>7.9860170879304135</v>
      </c>
      <c r="BJ2610">
        <f t="shared" si="561"/>
        <v>7.9860170636195216</v>
      </c>
      <c r="BK2610">
        <f t="shared" si="561"/>
        <v>7.986017833034281</v>
      </c>
      <c r="BL2610">
        <f t="shared" si="561"/>
        <v>7.9859934796851215</v>
      </c>
      <c r="BM2610">
        <f t="shared" si="561"/>
        <v>7.9867621524931742</v>
      </c>
      <c r="BN2610">
        <f t="shared" si="559"/>
        <v>7.748106053039221</v>
      </c>
    </row>
    <row r="2611" spans="53:66" x14ac:dyDescent="0.2">
      <c r="BA2611">
        <f t="shared" si="552"/>
        <v>1.8987653654222433E-2</v>
      </c>
      <c r="BB2611">
        <f t="shared" si="553"/>
        <v>0.91353546204170422</v>
      </c>
      <c r="BC2611">
        <f t="shared" si="554"/>
        <v>0.90245097412386832</v>
      </c>
      <c r="BD2611">
        <f t="shared" si="555"/>
        <v>0.22388363869577074</v>
      </c>
      <c r="BE2611">
        <f t="shared" si="556"/>
        <v>1.939352469821771</v>
      </c>
      <c r="BF2611">
        <f t="shared" si="557"/>
        <v>1.4581884583442892</v>
      </c>
      <c r="BG2611">
        <f t="shared" si="561"/>
        <v>7.9860170871865446</v>
      </c>
      <c r="BH2611">
        <f t="shared" si="561"/>
        <v>7.9860170871622742</v>
      </c>
      <c r="BI2611">
        <f t="shared" si="561"/>
        <v>7.9860170879304135</v>
      </c>
      <c r="BJ2611">
        <f t="shared" si="561"/>
        <v>7.9860170636195216</v>
      </c>
      <c r="BK2611">
        <f t="shared" si="561"/>
        <v>7.986017833034281</v>
      </c>
      <c r="BL2611">
        <f t="shared" si="561"/>
        <v>7.9859934796851215</v>
      </c>
      <c r="BM2611">
        <f t="shared" si="561"/>
        <v>7.9867621524931742</v>
      </c>
      <c r="BN2611">
        <f t="shared" si="559"/>
        <v>7.748106053039221</v>
      </c>
    </row>
    <row r="2612" spans="53:66" x14ac:dyDescent="0.2">
      <c r="BA2612">
        <f t="shared" si="552"/>
        <v>1.8987653654222433E-2</v>
      </c>
      <c r="BB2612">
        <f t="shared" si="553"/>
        <v>0.91353546204170422</v>
      </c>
      <c r="BC2612">
        <f t="shared" si="554"/>
        <v>0.90245097412386832</v>
      </c>
      <c r="BD2612">
        <f t="shared" si="555"/>
        <v>0.22388363869577074</v>
      </c>
      <c r="BE2612">
        <f t="shared" si="556"/>
        <v>1.939352469821771</v>
      </c>
      <c r="BF2612">
        <f t="shared" si="557"/>
        <v>1.4581884583442892</v>
      </c>
      <c r="BG2612">
        <f t="shared" si="561"/>
        <v>7.9860170871865446</v>
      </c>
      <c r="BH2612">
        <f t="shared" si="561"/>
        <v>7.9860170871622742</v>
      </c>
      <c r="BI2612">
        <f t="shared" si="561"/>
        <v>7.9860170879304135</v>
      </c>
      <c r="BJ2612">
        <f t="shared" si="561"/>
        <v>7.9860170636195216</v>
      </c>
      <c r="BK2612">
        <f t="shared" si="561"/>
        <v>7.986017833034281</v>
      </c>
      <c r="BL2612">
        <f t="shared" si="561"/>
        <v>7.9859934796851215</v>
      </c>
      <c r="BM2612">
        <f t="shared" si="561"/>
        <v>7.9867621524931742</v>
      </c>
      <c r="BN2612">
        <f t="shared" si="559"/>
        <v>7.748106053039221</v>
      </c>
    </row>
    <row r="2613" spans="53:66" x14ac:dyDescent="0.2">
      <c r="BA2613">
        <f t="shared" si="552"/>
        <v>1.8987653654222433E-2</v>
      </c>
      <c r="BB2613">
        <f t="shared" si="553"/>
        <v>0.91353546204170422</v>
      </c>
      <c r="BC2613">
        <f t="shared" si="554"/>
        <v>0.90245097412386832</v>
      </c>
      <c r="BD2613">
        <f t="shared" si="555"/>
        <v>0.22388363869577074</v>
      </c>
      <c r="BE2613">
        <f t="shared" si="556"/>
        <v>1.939352469821771</v>
      </c>
      <c r="BF2613">
        <f t="shared" si="557"/>
        <v>1.4581884583442892</v>
      </c>
      <c r="BG2613">
        <f t="shared" si="561"/>
        <v>7.9860170871865446</v>
      </c>
      <c r="BH2613">
        <f t="shared" si="561"/>
        <v>7.9860170871622742</v>
      </c>
      <c r="BI2613">
        <f t="shared" si="561"/>
        <v>7.9860170879304135</v>
      </c>
      <c r="BJ2613">
        <f t="shared" si="561"/>
        <v>7.9860170636195216</v>
      </c>
      <c r="BK2613">
        <f t="shared" si="561"/>
        <v>7.986017833034281</v>
      </c>
      <c r="BL2613">
        <f t="shared" si="561"/>
        <v>7.9859934796851215</v>
      </c>
      <c r="BM2613">
        <f t="shared" si="561"/>
        <v>7.9867621524931742</v>
      </c>
      <c r="BN2613">
        <f t="shared" si="559"/>
        <v>7.748106053039221</v>
      </c>
    </row>
    <row r="2614" spans="53:66" x14ac:dyDescent="0.2">
      <c r="BA2614">
        <f t="shared" si="552"/>
        <v>1.8987653654222433E-2</v>
      </c>
      <c r="BB2614">
        <f t="shared" si="553"/>
        <v>0.91353546204170422</v>
      </c>
      <c r="BC2614">
        <f t="shared" si="554"/>
        <v>0.90245097412386832</v>
      </c>
      <c r="BD2614">
        <f t="shared" si="555"/>
        <v>0.22388363869577074</v>
      </c>
      <c r="BE2614">
        <f t="shared" si="556"/>
        <v>1.939352469821771</v>
      </c>
      <c r="BF2614">
        <f t="shared" si="557"/>
        <v>1.4581884583442892</v>
      </c>
      <c r="BG2614">
        <f t="shared" si="561"/>
        <v>7.9860170871865446</v>
      </c>
      <c r="BH2614">
        <f t="shared" si="561"/>
        <v>7.9860170871622742</v>
      </c>
      <c r="BI2614">
        <f t="shared" si="561"/>
        <v>7.9860170879304135</v>
      </c>
      <c r="BJ2614">
        <f t="shared" si="561"/>
        <v>7.9860170636195216</v>
      </c>
      <c r="BK2614">
        <f t="shared" si="561"/>
        <v>7.986017833034281</v>
      </c>
      <c r="BL2614">
        <f t="shared" si="561"/>
        <v>7.9859934796851215</v>
      </c>
      <c r="BM2614">
        <f t="shared" si="561"/>
        <v>7.9867621524931742</v>
      </c>
      <c r="BN2614">
        <f t="shared" si="559"/>
        <v>7.748106053039221</v>
      </c>
    </row>
    <row r="2615" spans="53:66" x14ac:dyDescent="0.2">
      <c r="BA2615">
        <f t="shared" si="552"/>
        <v>1.8987653654222433E-2</v>
      </c>
      <c r="BB2615">
        <f t="shared" si="553"/>
        <v>0.91353546204170422</v>
      </c>
      <c r="BC2615">
        <f t="shared" si="554"/>
        <v>0.90245097412386832</v>
      </c>
      <c r="BD2615">
        <f t="shared" si="555"/>
        <v>0.22388363869577074</v>
      </c>
      <c r="BE2615">
        <f t="shared" si="556"/>
        <v>1.939352469821771</v>
      </c>
      <c r="BF2615">
        <f t="shared" si="557"/>
        <v>1.4581884583442892</v>
      </c>
      <c r="BG2615">
        <f t="shared" si="561"/>
        <v>7.9860170871865446</v>
      </c>
      <c r="BH2615">
        <f t="shared" si="561"/>
        <v>7.9860170871622742</v>
      </c>
      <c r="BI2615">
        <f t="shared" si="561"/>
        <v>7.9860170879304135</v>
      </c>
      <c r="BJ2615">
        <f t="shared" si="561"/>
        <v>7.9860170636195216</v>
      </c>
      <c r="BK2615">
        <f t="shared" si="561"/>
        <v>7.986017833034281</v>
      </c>
      <c r="BL2615">
        <f t="shared" si="561"/>
        <v>7.9859934796851215</v>
      </c>
      <c r="BM2615">
        <f t="shared" si="561"/>
        <v>7.9867621524931742</v>
      </c>
      <c r="BN2615">
        <f t="shared" si="559"/>
        <v>7.748106053039221</v>
      </c>
    </row>
    <row r="2616" spans="53:66" x14ac:dyDescent="0.2">
      <c r="BA2616">
        <f t="shared" si="552"/>
        <v>1.8987653654222433E-2</v>
      </c>
      <c r="BB2616">
        <f t="shared" si="553"/>
        <v>0.91353546204170422</v>
      </c>
      <c r="BC2616">
        <f t="shared" si="554"/>
        <v>0.90245097412386832</v>
      </c>
      <c r="BD2616">
        <f t="shared" si="555"/>
        <v>0.22388363869577074</v>
      </c>
      <c r="BE2616">
        <f t="shared" si="556"/>
        <v>1.939352469821771</v>
      </c>
      <c r="BF2616">
        <f t="shared" si="557"/>
        <v>1.4581884583442892</v>
      </c>
      <c r="BG2616">
        <f t="shared" si="561"/>
        <v>7.9860170871865446</v>
      </c>
      <c r="BH2616">
        <f t="shared" si="561"/>
        <v>7.9860170871622742</v>
      </c>
      <c r="BI2616">
        <f t="shared" si="561"/>
        <v>7.9860170879304135</v>
      </c>
      <c r="BJ2616">
        <f t="shared" si="561"/>
        <v>7.9860170636195216</v>
      </c>
      <c r="BK2616">
        <f t="shared" si="561"/>
        <v>7.986017833034281</v>
      </c>
      <c r="BL2616">
        <f t="shared" si="561"/>
        <v>7.9859934796851215</v>
      </c>
      <c r="BM2616">
        <f t="shared" si="561"/>
        <v>7.9867621524931742</v>
      </c>
      <c r="BN2616">
        <f t="shared" si="559"/>
        <v>7.748106053039221</v>
      </c>
    </row>
    <row r="2617" spans="53:66" x14ac:dyDescent="0.2">
      <c r="BA2617">
        <f t="shared" si="552"/>
        <v>1.8987653654222433E-2</v>
      </c>
      <c r="BB2617">
        <f t="shared" si="553"/>
        <v>0.91353546204170422</v>
      </c>
      <c r="BC2617">
        <f t="shared" si="554"/>
        <v>0.90245097412386832</v>
      </c>
      <c r="BD2617">
        <f t="shared" si="555"/>
        <v>0.22388363869577074</v>
      </c>
      <c r="BE2617">
        <f t="shared" si="556"/>
        <v>1.939352469821771</v>
      </c>
      <c r="BF2617">
        <f t="shared" si="557"/>
        <v>1.4581884583442892</v>
      </c>
      <c r="BG2617">
        <f t="shared" si="561"/>
        <v>7.9860170871865446</v>
      </c>
      <c r="BH2617">
        <f t="shared" si="561"/>
        <v>7.9860170871622742</v>
      </c>
      <c r="BI2617">
        <f t="shared" si="561"/>
        <v>7.9860170879304135</v>
      </c>
      <c r="BJ2617">
        <f t="shared" si="561"/>
        <v>7.9860170636195216</v>
      </c>
      <c r="BK2617">
        <f t="shared" si="561"/>
        <v>7.986017833034281</v>
      </c>
      <c r="BL2617">
        <f t="shared" si="561"/>
        <v>7.9859934796851215</v>
      </c>
      <c r="BM2617">
        <f t="shared" si="561"/>
        <v>7.9867621524931742</v>
      </c>
      <c r="BN2617">
        <f t="shared" si="559"/>
        <v>7.748106053039221</v>
      </c>
    </row>
    <row r="2618" spans="53:66" x14ac:dyDescent="0.2">
      <c r="BA2618">
        <f t="shared" si="552"/>
        <v>1.8987653654222433E-2</v>
      </c>
      <c r="BB2618">
        <f t="shared" si="553"/>
        <v>0.91353546204170422</v>
      </c>
      <c r="BC2618">
        <f t="shared" si="554"/>
        <v>0.90245097412386832</v>
      </c>
      <c r="BD2618">
        <f t="shared" si="555"/>
        <v>0.22388363869577074</v>
      </c>
      <c r="BE2618">
        <f t="shared" si="556"/>
        <v>1.939352469821771</v>
      </c>
      <c r="BF2618">
        <f t="shared" si="557"/>
        <v>1.4581884583442892</v>
      </c>
      <c r="BG2618">
        <f t="shared" si="561"/>
        <v>7.9860170871865446</v>
      </c>
      <c r="BH2618">
        <f t="shared" si="561"/>
        <v>7.9860170871622742</v>
      </c>
      <c r="BI2618">
        <f t="shared" si="561"/>
        <v>7.9860170879304135</v>
      </c>
      <c r="BJ2618">
        <f t="shared" si="561"/>
        <v>7.9860170636195216</v>
      </c>
      <c r="BK2618">
        <f t="shared" si="561"/>
        <v>7.986017833034281</v>
      </c>
      <c r="BL2618">
        <f t="shared" si="561"/>
        <v>7.9859934796851215</v>
      </c>
      <c r="BM2618">
        <f t="shared" si="561"/>
        <v>7.9867621524931742</v>
      </c>
      <c r="BN2618">
        <f t="shared" si="559"/>
        <v>7.748106053039221</v>
      </c>
    </row>
    <row r="2619" spans="53:66" x14ac:dyDescent="0.2">
      <c r="BA2619">
        <f t="shared" si="552"/>
        <v>1.8987653654222433E-2</v>
      </c>
      <c r="BB2619">
        <f t="shared" si="553"/>
        <v>0.91353546204170422</v>
      </c>
      <c r="BC2619">
        <f t="shared" si="554"/>
        <v>0.90245097412386832</v>
      </c>
      <c r="BD2619">
        <f t="shared" si="555"/>
        <v>0.22388363869577074</v>
      </c>
      <c r="BE2619">
        <f t="shared" si="556"/>
        <v>1.939352469821771</v>
      </c>
      <c r="BF2619">
        <f t="shared" si="557"/>
        <v>1.4581884583442892</v>
      </c>
      <c r="BG2619">
        <f t="shared" ref="BG2619:BM2634" si="562">$BN2619+$BB$7*SIN(BH2619)</f>
        <v>7.9860170871865446</v>
      </c>
      <c r="BH2619">
        <f t="shared" si="562"/>
        <v>7.9860170871622742</v>
      </c>
      <c r="BI2619">
        <f t="shared" si="562"/>
        <v>7.9860170879304135</v>
      </c>
      <c r="BJ2619">
        <f t="shared" si="562"/>
        <v>7.9860170636195216</v>
      </c>
      <c r="BK2619">
        <f t="shared" si="562"/>
        <v>7.986017833034281</v>
      </c>
      <c r="BL2619">
        <f t="shared" si="562"/>
        <v>7.9859934796851215</v>
      </c>
      <c r="BM2619">
        <f t="shared" si="562"/>
        <v>7.9867621524931742</v>
      </c>
      <c r="BN2619">
        <f t="shared" si="559"/>
        <v>7.748106053039221</v>
      </c>
    </row>
    <row r="2620" spans="53:66" x14ac:dyDescent="0.2">
      <c r="BA2620">
        <f t="shared" si="552"/>
        <v>1.8987653654222433E-2</v>
      </c>
      <c r="BB2620">
        <f t="shared" si="553"/>
        <v>0.91353546204170422</v>
      </c>
      <c r="BC2620">
        <f t="shared" si="554"/>
        <v>0.90245097412386832</v>
      </c>
      <c r="BD2620">
        <f t="shared" si="555"/>
        <v>0.22388363869577074</v>
      </c>
      <c r="BE2620">
        <f t="shared" si="556"/>
        <v>1.939352469821771</v>
      </c>
      <c r="BF2620">
        <f t="shared" si="557"/>
        <v>1.4581884583442892</v>
      </c>
      <c r="BG2620">
        <f t="shared" si="562"/>
        <v>7.9860170871865446</v>
      </c>
      <c r="BH2620">
        <f t="shared" si="562"/>
        <v>7.9860170871622742</v>
      </c>
      <c r="BI2620">
        <f t="shared" si="562"/>
        <v>7.9860170879304135</v>
      </c>
      <c r="BJ2620">
        <f t="shared" si="562"/>
        <v>7.9860170636195216</v>
      </c>
      <c r="BK2620">
        <f t="shared" si="562"/>
        <v>7.986017833034281</v>
      </c>
      <c r="BL2620">
        <f t="shared" si="562"/>
        <v>7.9859934796851215</v>
      </c>
      <c r="BM2620">
        <f t="shared" si="562"/>
        <v>7.9867621524931742</v>
      </c>
      <c r="BN2620">
        <f t="shared" si="559"/>
        <v>7.748106053039221</v>
      </c>
    </row>
    <row r="2621" spans="53:66" x14ac:dyDescent="0.2">
      <c r="BA2621">
        <f t="shared" si="552"/>
        <v>1.8987653654222433E-2</v>
      </c>
      <c r="BB2621">
        <f t="shared" si="553"/>
        <v>0.91353546204170422</v>
      </c>
      <c r="BC2621">
        <f t="shared" si="554"/>
        <v>0.90245097412386832</v>
      </c>
      <c r="BD2621">
        <f t="shared" si="555"/>
        <v>0.22388363869577074</v>
      </c>
      <c r="BE2621">
        <f t="shared" si="556"/>
        <v>1.939352469821771</v>
      </c>
      <c r="BF2621">
        <f t="shared" si="557"/>
        <v>1.4581884583442892</v>
      </c>
      <c r="BG2621">
        <f t="shared" si="562"/>
        <v>7.9860170871865446</v>
      </c>
      <c r="BH2621">
        <f t="shared" si="562"/>
        <v>7.9860170871622742</v>
      </c>
      <c r="BI2621">
        <f t="shared" si="562"/>
        <v>7.9860170879304135</v>
      </c>
      <c r="BJ2621">
        <f t="shared" si="562"/>
        <v>7.9860170636195216</v>
      </c>
      <c r="BK2621">
        <f t="shared" si="562"/>
        <v>7.986017833034281</v>
      </c>
      <c r="BL2621">
        <f t="shared" si="562"/>
        <v>7.9859934796851215</v>
      </c>
      <c r="BM2621">
        <f t="shared" si="562"/>
        <v>7.9867621524931742</v>
      </c>
      <c r="BN2621">
        <f t="shared" si="559"/>
        <v>7.748106053039221</v>
      </c>
    </row>
    <row r="2622" spans="53:66" x14ac:dyDescent="0.2">
      <c r="BA2622">
        <f t="shared" si="552"/>
        <v>1.8987653654222433E-2</v>
      </c>
      <c r="BB2622">
        <f t="shared" si="553"/>
        <v>0.91353546204170422</v>
      </c>
      <c r="BC2622">
        <f t="shared" si="554"/>
        <v>0.90245097412386832</v>
      </c>
      <c r="BD2622">
        <f t="shared" si="555"/>
        <v>0.22388363869577074</v>
      </c>
      <c r="BE2622">
        <f t="shared" si="556"/>
        <v>1.939352469821771</v>
      </c>
      <c r="BF2622">
        <f t="shared" si="557"/>
        <v>1.4581884583442892</v>
      </c>
      <c r="BG2622">
        <f t="shared" si="562"/>
        <v>7.9860170871865446</v>
      </c>
      <c r="BH2622">
        <f t="shared" si="562"/>
        <v>7.9860170871622742</v>
      </c>
      <c r="BI2622">
        <f t="shared" si="562"/>
        <v>7.9860170879304135</v>
      </c>
      <c r="BJ2622">
        <f t="shared" si="562"/>
        <v>7.9860170636195216</v>
      </c>
      <c r="BK2622">
        <f t="shared" si="562"/>
        <v>7.986017833034281</v>
      </c>
      <c r="BL2622">
        <f t="shared" si="562"/>
        <v>7.9859934796851215</v>
      </c>
      <c r="BM2622">
        <f t="shared" si="562"/>
        <v>7.9867621524931742</v>
      </c>
      <c r="BN2622">
        <f t="shared" si="559"/>
        <v>7.748106053039221</v>
      </c>
    </row>
    <row r="2623" spans="53:66" x14ac:dyDescent="0.2">
      <c r="BA2623">
        <f t="shared" si="552"/>
        <v>1.8987653654222433E-2</v>
      </c>
      <c r="BB2623">
        <f t="shared" si="553"/>
        <v>0.91353546204170422</v>
      </c>
      <c r="BC2623">
        <f t="shared" si="554"/>
        <v>0.90245097412386832</v>
      </c>
      <c r="BD2623">
        <f t="shared" si="555"/>
        <v>0.22388363869577074</v>
      </c>
      <c r="BE2623">
        <f t="shared" si="556"/>
        <v>1.939352469821771</v>
      </c>
      <c r="BF2623">
        <f t="shared" si="557"/>
        <v>1.4581884583442892</v>
      </c>
      <c r="BG2623">
        <f t="shared" si="562"/>
        <v>7.9860170871865446</v>
      </c>
      <c r="BH2623">
        <f t="shared" si="562"/>
        <v>7.9860170871622742</v>
      </c>
      <c r="BI2623">
        <f t="shared" si="562"/>
        <v>7.9860170879304135</v>
      </c>
      <c r="BJ2623">
        <f t="shared" si="562"/>
        <v>7.9860170636195216</v>
      </c>
      <c r="BK2623">
        <f t="shared" si="562"/>
        <v>7.986017833034281</v>
      </c>
      <c r="BL2623">
        <f t="shared" si="562"/>
        <v>7.9859934796851215</v>
      </c>
      <c r="BM2623">
        <f t="shared" si="562"/>
        <v>7.9867621524931742</v>
      </c>
      <c r="BN2623">
        <f t="shared" si="559"/>
        <v>7.748106053039221</v>
      </c>
    </row>
    <row r="2624" spans="53:66" x14ac:dyDescent="0.2">
      <c r="BA2624">
        <f t="shared" si="552"/>
        <v>1.8987653654222433E-2</v>
      </c>
      <c r="BB2624">
        <f t="shared" si="553"/>
        <v>0.91353546204170422</v>
      </c>
      <c r="BC2624">
        <f t="shared" si="554"/>
        <v>0.90245097412386832</v>
      </c>
      <c r="BD2624">
        <f t="shared" si="555"/>
        <v>0.22388363869577074</v>
      </c>
      <c r="BE2624">
        <f t="shared" si="556"/>
        <v>1.939352469821771</v>
      </c>
      <c r="BF2624">
        <f t="shared" si="557"/>
        <v>1.4581884583442892</v>
      </c>
      <c r="BG2624">
        <f t="shared" si="562"/>
        <v>7.9860170871865446</v>
      </c>
      <c r="BH2624">
        <f t="shared" si="562"/>
        <v>7.9860170871622742</v>
      </c>
      <c r="BI2624">
        <f t="shared" si="562"/>
        <v>7.9860170879304135</v>
      </c>
      <c r="BJ2624">
        <f t="shared" si="562"/>
        <v>7.9860170636195216</v>
      </c>
      <c r="BK2624">
        <f t="shared" si="562"/>
        <v>7.986017833034281</v>
      </c>
      <c r="BL2624">
        <f t="shared" si="562"/>
        <v>7.9859934796851215</v>
      </c>
      <c r="BM2624">
        <f t="shared" si="562"/>
        <v>7.9867621524931742</v>
      </c>
      <c r="BN2624">
        <f t="shared" si="559"/>
        <v>7.748106053039221</v>
      </c>
    </row>
    <row r="2625" spans="53:66" x14ac:dyDescent="0.2">
      <c r="BA2625">
        <f t="shared" si="552"/>
        <v>1.8987653654222433E-2</v>
      </c>
      <c r="BB2625">
        <f t="shared" si="553"/>
        <v>0.91353546204170422</v>
      </c>
      <c r="BC2625">
        <f t="shared" si="554"/>
        <v>0.90245097412386832</v>
      </c>
      <c r="BD2625">
        <f t="shared" si="555"/>
        <v>0.22388363869577074</v>
      </c>
      <c r="BE2625">
        <f t="shared" si="556"/>
        <v>1.939352469821771</v>
      </c>
      <c r="BF2625">
        <f t="shared" si="557"/>
        <v>1.4581884583442892</v>
      </c>
      <c r="BG2625">
        <f t="shared" si="562"/>
        <v>7.9860170871865446</v>
      </c>
      <c r="BH2625">
        <f t="shared" si="562"/>
        <v>7.9860170871622742</v>
      </c>
      <c r="BI2625">
        <f t="shared" si="562"/>
        <v>7.9860170879304135</v>
      </c>
      <c r="BJ2625">
        <f t="shared" si="562"/>
        <v>7.9860170636195216</v>
      </c>
      <c r="BK2625">
        <f t="shared" si="562"/>
        <v>7.986017833034281</v>
      </c>
      <c r="BL2625">
        <f t="shared" si="562"/>
        <v>7.9859934796851215</v>
      </c>
      <c r="BM2625">
        <f t="shared" si="562"/>
        <v>7.9867621524931742</v>
      </c>
      <c r="BN2625">
        <f t="shared" si="559"/>
        <v>7.748106053039221</v>
      </c>
    </row>
    <row r="2626" spans="53:66" x14ac:dyDescent="0.2">
      <c r="BA2626">
        <f t="shared" si="552"/>
        <v>1.8987653654222433E-2</v>
      </c>
      <c r="BB2626">
        <f t="shared" si="553"/>
        <v>0.91353546204170422</v>
      </c>
      <c r="BC2626">
        <f t="shared" si="554"/>
        <v>0.90245097412386832</v>
      </c>
      <c r="BD2626">
        <f t="shared" si="555"/>
        <v>0.22388363869577074</v>
      </c>
      <c r="BE2626">
        <f t="shared" si="556"/>
        <v>1.939352469821771</v>
      </c>
      <c r="BF2626">
        <f t="shared" si="557"/>
        <v>1.4581884583442892</v>
      </c>
      <c r="BG2626">
        <f t="shared" si="562"/>
        <v>7.9860170871865446</v>
      </c>
      <c r="BH2626">
        <f t="shared" si="562"/>
        <v>7.9860170871622742</v>
      </c>
      <c r="BI2626">
        <f t="shared" si="562"/>
        <v>7.9860170879304135</v>
      </c>
      <c r="BJ2626">
        <f t="shared" si="562"/>
        <v>7.9860170636195216</v>
      </c>
      <c r="BK2626">
        <f t="shared" si="562"/>
        <v>7.986017833034281</v>
      </c>
      <c r="BL2626">
        <f t="shared" si="562"/>
        <v>7.9859934796851215</v>
      </c>
      <c r="BM2626">
        <f t="shared" si="562"/>
        <v>7.9867621524931742</v>
      </c>
      <c r="BN2626">
        <f t="shared" si="559"/>
        <v>7.748106053039221</v>
      </c>
    </row>
    <row r="2627" spans="53:66" x14ac:dyDescent="0.2">
      <c r="BA2627">
        <f t="shared" si="552"/>
        <v>1.8987653654222433E-2</v>
      </c>
      <c r="BB2627">
        <f t="shared" si="553"/>
        <v>0.91353546204170422</v>
      </c>
      <c r="BC2627">
        <f t="shared" si="554"/>
        <v>0.90245097412386832</v>
      </c>
      <c r="BD2627">
        <f t="shared" si="555"/>
        <v>0.22388363869577074</v>
      </c>
      <c r="BE2627">
        <f t="shared" si="556"/>
        <v>1.939352469821771</v>
      </c>
      <c r="BF2627">
        <f t="shared" si="557"/>
        <v>1.4581884583442892</v>
      </c>
      <c r="BG2627">
        <f t="shared" si="562"/>
        <v>7.9860170871865446</v>
      </c>
      <c r="BH2627">
        <f t="shared" si="562"/>
        <v>7.9860170871622742</v>
      </c>
      <c r="BI2627">
        <f t="shared" si="562"/>
        <v>7.9860170879304135</v>
      </c>
      <c r="BJ2627">
        <f t="shared" si="562"/>
        <v>7.9860170636195216</v>
      </c>
      <c r="BK2627">
        <f t="shared" si="562"/>
        <v>7.986017833034281</v>
      </c>
      <c r="BL2627">
        <f t="shared" si="562"/>
        <v>7.9859934796851215</v>
      </c>
      <c r="BM2627">
        <f t="shared" si="562"/>
        <v>7.9867621524931742</v>
      </c>
      <c r="BN2627">
        <f t="shared" si="559"/>
        <v>7.748106053039221</v>
      </c>
    </row>
    <row r="2628" spans="53:66" x14ac:dyDescent="0.2">
      <c r="BA2628">
        <f t="shared" si="552"/>
        <v>1.8987653654222433E-2</v>
      </c>
      <c r="BB2628">
        <f t="shared" si="553"/>
        <v>0.91353546204170422</v>
      </c>
      <c r="BC2628">
        <f t="shared" si="554"/>
        <v>0.90245097412386832</v>
      </c>
      <c r="BD2628">
        <f t="shared" si="555"/>
        <v>0.22388363869577074</v>
      </c>
      <c r="BE2628">
        <f t="shared" si="556"/>
        <v>1.939352469821771</v>
      </c>
      <c r="BF2628">
        <f t="shared" si="557"/>
        <v>1.4581884583442892</v>
      </c>
      <c r="BG2628">
        <f t="shared" si="562"/>
        <v>7.9860170871865446</v>
      </c>
      <c r="BH2628">
        <f t="shared" si="562"/>
        <v>7.9860170871622742</v>
      </c>
      <c r="BI2628">
        <f t="shared" si="562"/>
        <v>7.9860170879304135</v>
      </c>
      <c r="BJ2628">
        <f t="shared" si="562"/>
        <v>7.9860170636195216</v>
      </c>
      <c r="BK2628">
        <f t="shared" si="562"/>
        <v>7.986017833034281</v>
      </c>
      <c r="BL2628">
        <f t="shared" si="562"/>
        <v>7.9859934796851215</v>
      </c>
      <c r="BM2628">
        <f t="shared" si="562"/>
        <v>7.9867621524931742</v>
      </c>
      <c r="BN2628">
        <f t="shared" si="559"/>
        <v>7.748106053039221</v>
      </c>
    </row>
    <row r="2629" spans="53:66" x14ac:dyDescent="0.2">
      <c r="BA2629">
        <f t="shared" si="552"/>
        <v>1.8987653654222433E-2</v>
      </c>
      <c r="BB2629">
        <f t="shared" si="553"/>
        <v>0.91353546204170422</v>
      </c>
      <c r="BC2629">
        <f t="shared" si="554"/>
        <v>0.90245097412386832</v>
      </c>
      <c r="BD2629">
        <f t="shared" si="555"/>
        <v>0.22388363869577074</v>
      </c>
      <c r="BE2629">
        <f t="shared" si="556"/>
        <v>1.939352469821771</v>
      </c>
      <c r="BF2629">
        <f t="shared" si="557"/>
        <v>1.4581884583442892</v>
      </c>
      <c r="BG2629">
        <f t="shared" si="562"/>
        <v>7.9860170871865446</v>
      </c>
      <c r="BH2629">
        <f t="shared" si="562"/>
        <v>7.9860170871622742</v>
      </c>
      <c r="BI2629">
        <f t="shared" si="562"/>
        <v>7.9860170879304135</v>
      </c>
      <c r="BJ2629">
        <f t="shared" si="562"/>
        <v>7.9860170636195216</v>
      </c>
      <c r="BK2629">
        <f t="shared" si="562"/>
        <v>7.986017833034281</v>
      </c>
      <c r="BL2629">
        <f t="shared" si="562"/>
        <v>7.9859934796851215</v>
      </c>
      <c r="BM2629">
        <f t="shared" si="562"/>
        <v>7.9867621524931742</v>
      </c>
      <c r="BN2629">
        <f t="shared" si="559"/>
        <v>7.748106053039221</v>
      </c>
    </row>
    <row r="2630" spans="53:66" x14ac:dyDescent="0.2">
      <c r="BA2630">
        <f t="shared" si="552"/>
        <v>1.8987653654222433E-2</v>
      </c>
      <c r="BB2630">
        <f t="shared" si="553"/>
        <v>0.91353546204170422</v>
      </c>
      <c r="BC2630">
        <f t="shared" si="554"/>
        <v>0.90245097412386832</v>
      </c>
      <c r="BD2630">
        <f t="shared" si="555"/>
        <v>0.22388363869577074</v>
      </c>
      <c r="BE2630">
        <f t="shared" si="556"/>
        <v>1.939352469821771</v>
      </c>
      <c r="BF2630">
        <f t="shared" si="557"/>
        <v>1.4581884583442892</v>
      </c>
      <c r="BG2630">
        <f t="shared" si="562"/>
        <v>7.9860170871865446</v>
      </c>
      <c r="BH2630">
        <f t="shared" si="562"/>
        <v>7.9860170871622742</v>
      </c>
      <c r="BI2630">
        <f t="shared" si="562"/>
        <v>7.9860170879304135</v>
      </c>
      <c r="BJ2630">
        <f t="shared" si="562"/>
        <v>7.9860170636195216</v>
      </c>
      <c r="BK2630">
        <f t="shared" si="562"/>
        <v>7.986017833034281</v>
      </c>
      <c r="BL2630">
        <f t="shared" si="562"/>
        <v>7.9859934796851215</v>
      </c>
      <c r="BM2630">
        <f t="shared" si="562"/>
        <v>7.9867621524931742</v>
      </c>
      <c r="BN2630">
        <f t="shared" si="559"/>
        <v>7.748106053039221</v>
      </c>
    </row>
    <row r="2631" spans="53:66" x14ac:dyDescent="0.2">
      <c r="BA2631">
        <f t="shared" si="552"/>
        <v>1.8987653654222433E-2</v>
      </c>
      <c r="BB2631">
        <f t="shared" si="553"/>
        <v>0.91353546204170422</v>
      </c>
      <c r="BC2631">
        <f t="shared" si="554"/>
        <v>0.90245097412386832</v>
      </c>
      <c r="BD2631">
        <f t="shared" si="555"/>
        <v>0.22388363869577074</v>
      </c>
      <c r="BE2631">
        <f t="shared" si="556"/>
        <v>1.939352469821771</v>
      </c>
      <c r="BF2631">
        <f t="shared" si="557"/>
        <v>1.4581884583442892</v>
      </c>
      <c r="BG2631">
        <f t="shared" si="562"/>
        <v>7.9860170871865446</v>
      </c>
      <c r="BH2631">
        <f t="shared" si="562"/>
        <v>7.9860170871622742</v>
      </c>
      <c r="BI2631">
        <f t="shared" si="562"/>
        <v>7.9860170879304135</v>
      </c>
      <c r="BJ2631">
        <f t="shared" si="562"/>
        <v>7.9860170636195216</v>
      </c>
      <c r="BK2631">
        <f t="shared" si="562"/>
        <v>7.986017833034281</v>
      </c>
      <c r="BL2631">
        <f t="shared" si="562"/>
        <v>7.9859934796851215</v>
      </c>
      <c r="BM2631">
        <f t="shared" si="562"/>
        <v>7.9867621524931742</v>
      </c>
      <c r="BN2631">
        <f t="shared" si="559"/>
        <v>7.748106053039221</v>
      </c>
    </row>
    <row r="2632" spans="53:66" x14ac:dyDescent="0.2">
      <c r="BA2632">
        <f t="shared" si="552"/>
        <v>1.8987653654222433E-2</v>
      </c>
      <c r="BB2632">
        <f t="shared" si="553"/>
        <v>0.91353546204170422</v>
      </c>
      <c r="BC2632">
        <f t="shared" si="554"/>
        <v>0.90245097412386832</v>
      </c>
      <c r="BD2632">
        <f t="shared" si="555"/>
        <v>0.22388363869577074</v>
      </c>
      <c r="BE2632">
        <f t="shared" si="556"/>
        <v>1.939352469821771</v>
      </c>
      <c r="BF2632">
        <f t="shared" si="557"/>
        <v>1.4581884583442892</v>
      </c>
      <c r="BG2632">
        <f t="shared" si="562"/>
        <v>7.9860170871865446</v>
      </c>
      <c r="BH2632">
        <f t="shared" si="562"/>
        <v>7.9860170871622742</v>
      </c>
      <c r="BI2632">
        <f t="shared" si="562"/>
        <v>7.9860170879304135</v>
      </c>
      <c r="BJ2632">
        <f t="shared" si="562"/>
        <v>7.9860170636195216</v>
      </c>
      <c r="BK2632">
        <f t="shared" si="562"/>
        <v>7.986017833034281</v>
      </c>
      <c r="BL2632">
        <f t="shared" si="562"/>
        <v>7.9859934796851215</v>
      </c>
      <c r="BM2632">
        <f t="shared" si="562"/>
        <v>7.9867621524931742</v>
      </c>
      <c r="BN2632">
        <f t="shared" si="559"/>
        <v>7.748106053039221</v>
      </c>
    </row>
    <row r="2633" spans="53:66" x14ac:dyDescent="0.2">
      <c r="BA2633">
        <f t="shared" si="552"/>
        <v>1.8987653654222433E-2</v>
      </c>
      <c r="BB2633">
        <f t="shared" si="553"/>
        <v>0.91353546204170422</v>
      </c>
      <c r="BC2633">
        <f t="shared" si="554"/>
        <v>0.90245097412386832</v>
      </c>
      <c r="BD2633">
        <f t="shared" si="555"/>
        <v>0.22388363869577074</v>
      </c>
      <c r="BE2633">
        <f t="shared" si="556"/>
        <v>1.939352469821771</v>
      </c>
      <c r="BF2633">
        <f t="shared" si="557"/>
        <v>1.4581884583442892</v>
      </c>
      <c r="BG2633">
        <f t="shared" si="562"/>
        <v>7.9860170871865446</v>
      </c>
      <c r="BH2633">
        <f t="shared" si="562"/>
        <v>7.9860170871622742</v>
      </c>
      <c r="BI2633">
        <f t="shared" si="562"/>
        <v>7.9860170879304135</v>
      </c>
      <c r="BJ2633">
        <f t="shared" si="562"/>
        <v>7.9860170636195216</v>
      </c>
      <c r="BK2633">
        <f t="shared" si="562"/>
        <v>7.986017833034281</v>
      </c>
      <c r="BL2633">
        <f t="shared" si="562"/>
        <v>7.9859934796851215</v>
      </c>
      <c r="BM2633">
        <f t="shared" si="562"/>
        <v>7.9867621524931742</v>
      </c>
      <c r="BN2633">
        <f t="shared" si="559"/>
        <v>7.748106053039221</v>
      </c>
    </row>
    <row r="2634" spans="53:66" x14ac:dyDescent="0.2">
      <c r="BA2634">
        <f t="shared" si="552"/>
        <v>1.8987653654222433E-2</v>
      </c>
      <c r="BB2634">
        <f t="shared" si="553"/>
        <v>0.91353546204170422</v>
      </c>
      <c r="BC2634">
        <f t="shared" si="554"/>
        <v>0.90245097412386832</v>
      </c>
      <c r="BD2634">
        <f t="shared" si="555"/>
        <v>0.22388363869577074</v>
      </c>
      <c r="BE2634">
        <f t="shared" si="556"/>
        <v>1.939352469821771</v>
      </c>
      <c r="BF2634">
        <f t="shared" si="557"/>
        <v>1.4581884583442892</v>
      </c>
      <c r="BG2634">
        <f t="shared" si="562"/>
        <v>7.9860170871865446</v>
      </c>
      <c r="BH2634">
        <f t="shared" si="562"/>
        <v>7.9860170871622742</v>
      </c>
      <c r="BI2634">
        <f t="shared" si="562"/>
        <v>7.9860170879304135</v>
      </c>
      <c r="BJ2634">
        <f t="shared" si="562"/>
        <v>7.9860170636195216</v>
      </c>
      <c r="BK2634">
        <f t="shared" si="562"/>
        <v>7.986017833034281</v>
      </c>
      <c r="BL2634">
        <f t="shared" si="562"/>
        <v>7.9859934796851215</v>
      </c>
      <c r="BM2634">
        <f t="shared" si="562"/>
        <v>7.9867621524931742</v>
      </c>
      <c r="BN2634">
        <f t="shared" si="559"/>
        <v>7.748106053039221</v>
      </c>
    </row>
    <row r="2635" spans="53:66" x14ac:dyDescent="0.2">
      <c r="BA2635">
        <f t="shared" ref="BA2635:BA2698" si="563">$BB$6*($BB$11/BB2635*BC2635+$BB$12)</f>
        <v>1.8987653654222433E-2</v>
      </c>
      <c r="BB2635">
        <f t="shared" ref="BB2635:BB2698" si="564">1+$BB$7*COS(BE2635)</f>
        <v>0.91353546204170422</v>
      </c>
      <c r="BC2635">
        <f t="shared" ref="BC2635:BC2698" si="565">SIN(BE2635+RADIANS($BB$9))</f>
        <v>0.90245097412386832</v>
      </c>
      <c r="BD2635">
        <f t="shared" ref="BD2635:BD2698" si="566">$BB$7*SIN(BE2635)</f>
        <v>0.22388363869577074</v>
      </c>
      <c r="BE2635">
        <f t="shared" ref="BE2635:BE2698" si="567">2*ATAN(BF2635)</f>
        <v>1.939352469821771</v>
      </c>
      <c r="BF2635">
        <f t="shared" ref="BF2635:BF2698" si="568">TAN(BG2635/2)*SQRT((1+$BB$7)/(1-$BB$7))</f>
        <v>1.4581884583442892</v>
      </c>
      <c r="BG2635">
        <f t="shared" ref="BG2635:BM2650" si="569">$BN2635+$BB$7*SIN(BH2635)</f>
        <v>7.9860170871865446</v>
      </c>
      <c r="BH2635">
        <f t="shared" si="569"/>
        <v>7.9860170871622742</v>
      </c>
      <c r="BI2635">
        <f t="shared" si="569"/>
        <v>7.9860170879304135</v>
      </c>
      <c r="BJ2635">
        <f t="shared" si="569"/>
        <v>7.9860170636195216</v>
      </c>
      <c r="BK2635">
        <f t="shared" si="569"/>
        <v>7.986017833034281</v>
      </c>
      <c r="BL2635">
        <f t="shared" si="569"/>
        <v>7.9859934796851215</v>
      </c>
      <c r="BM2635">
        <f t="shared" si="569"/>
        <v>7.9867621524931742</v>
      </c>
      <c r="BN2635">
        <f t="shared" ref="BN2635:BN2698" si="570">RADIANS($BB$9)+$BB$18*(F2635-BB$15)</f>
        <v>7.748106053039221</v>
      </c>
    </row>
    <row r="2636" spans="53:66" x14ac:dyDescent="0.2">
      <c r="BA2636">
        <f t="shared" si="563"/>
        <v>1.8987653654222433E-2</v>
      </c>
      <c r="BB2636">
        <f t="shared" si="564"/>
        <v>0.91353546204170422</v>
      </c>
      <c r="BC2636">
        <f t="shared" si="565"/>
        <v>0.90245097412386832</v>
      </c>
      <c r="BD2636">
        <f t="shared" si="566"/>
        <v>0.22388363869577074</v>
      </c>
      <c r="BE2636">
        <f t="shared" si="567"/>
        <v>1.939352469821771</v>
      </c>
      <c r="BF2636">
        <f t="shared" si="568"/>
        <v>1.4581884583442892</v>
      </c>
      <c r="BG2636">
        <f t="shared" si="569"/>
        <v>7.9860170871865446</v>
      </c>
      <c r="BH2636">
        <f t="shared" si="569"/>
        <v>7.9860170871622742</v>
      </c>
      <c r="BI2636">
        <f t="shared" si="569"/>
        <v>7.9860170879304135</v>
      </c>
      <c r="BJ2636">
        <f t="shared" si="569"/>
        <v>7.9860170636195216</v>
      </c>
      <c r="BK2636">
        <f t="shared" si="569"/>
        <v>7.986017833034281</v>
      </c>
      <c r="BL2636">
        <f t="shared" si="569"/>
        <v>7.9859934796851215</v>
      </c>
      <c r="BM2636">
        <f t="shared" si="569"/>
        <v>7.9867621524931742</v>
      </c>
      <c r="BN2636">
        <f t="shared" si="570"/>
        <v>7.748106053039221</v>
      </c>
    </row>
    <row r="2637" spans="53:66" x14ac:dyDescent="0.2">
      <c r="BA2637">
        <f t="shared" si="563"/>
        <v>1.8987653654222433E-2</v>
      </c>
      <c r="BB2637">
        <f t="shared" si="564"/>
        <v>0.91353546204170422</v>
      </c>
      <c r="BC2637">
        <f t="shared" si="565"/>
        <v>0.90245097412386832</v>
      </c>
      <c r="BD2637">
        <f t="shared" si="566"/>
        <v>0.22388363869577074</v>
      </c>
      <c r="BE2637">
        <f t="shared" si="567"/>
        <v>1.939352469821771</v>
      </c>
      <c r="BF2637">
        <f t="shared" si="568"/>
        <v>1.4581884583442892</v>
      </c>
      <c r="BG2637">
        <f t="shared" si="569"/>
        <v>7.9860170871865446</v>
      </c>
      <c r="BH2637">
        <f t="shared" si="569"/>
        <v>7.9860170871622742</v>
      </c>
      <c r="BI2637">
        <f t="shared" si="569"/>
        <v>7.9860170879304135</v>
      </c>
      <c r="BJ2637">
        <f t="shared" si="569"/>
        <v>7.9860170636195216</v>
      </c>
      <c r="BK2637">
        <f t="shared" si="569"/>
        <v>7.986017833034281</v>
      </c>
      <c r="BL2637">
        <f t="shared" si="569"/>
        <v>7.9859934796851215</v>
      </c>
      <c r="BM2637">
        <f t="shared" si="569"/>
        <v>7.9867621524931742</v>
      </c>
      <c r="BN2637">
        <f t="shared" si="570"/>
        <v>7.748106053039221</v>
      </c>
    </row>
    <row r="2638" spans="53:66" x14ac:dyDescent="0.2">
      <c r="BA2638">
        <f t="shared" si="563"/>
        <v>1.8987653654222433E-2</v>
      </c>
      <c r="BB2638">
        <f t="shared" si="564"/>
        <v>0.91353546204170422</v>
      </c>
      <c r="BC2638">
        <f t="shared" si="565"/>
        <v>0.90245097412386832</v>
      </c>
      <c r="BD2638">
        <f t="shared" si="566"/>
        <v>0.22388363869577074</v>
      </c>
      <c r="BE2638">
        <f t="shared" si="567"/>
        <v>1.939352469821771</v>
      </c>
      <c r="BF2638">
        <f t="shared" si="568"/>
        <v>1.4581884583442892</v>
      </c>
      <c r="BG2638">
        <f t="shared" si="569"/>
        <v>7.9860170871865446</v>
      </c>
      <c r="BH2638">
        <f t="shared" si="569"/>
        <v>7.9860170871622742</v>
      </c>
      <c r="BI2638">
        <f t="shared" si="569"/>
        <v>7.9860170879304135</v>
      </c>
      <c r="BJ2638">
        <f t="shared" si="569"/>
        <v>7.9860170636195216</v>
      </c>
      <c r="BK2638">
        <f t="shared" si="569"/>
        <v>7.986017833034281</v>
      </c>
      <c r="BL2638">
        <f t="shared" si="569"/>
        <v>7.9859934796851215</v>
      </c>
      <c r="BM2638">
        <f t="shared" si="569"/>
        <v>7.9867621524931742</v>
      </c>
      <c r="BN2638">
        <f t="shared" si="570"/>
        <v>7.748106053039221</v>
      </c>
    </row>
    <row r="2639" spans="53:66" x14ac:dyDescent="0.2">
      <c r="BA2639">
        <f t="shared" si="563"/>
        <v>1.8987653654222433E-2</v>
      </c>
      <c r="BB2639">
        <f t="shared" si="564"/>
        <v>0.91353546204170422</v>
      </c>
      <c r="BC2639">
        <f t="shared" si="565"/>
        <v>0.90245097412386832</v>
      </c>
      <c r="BD2639">
        <f t="shared" si="566"/>
        <v>0.22388363869577074</v>
      </c>
      <c r="BE2639">
        <f t="shared" si="567"/>
        <v>1.939352469821771</v>
      </c>
      <c r="BF2639">
        <f t="shared" si="568"/>
        <v>1.4581884583442892</v>
      </c>
      <c r="BG2639">
        <f t="shared" si="569"/>
        <v>7.9860170871865446</v>
      </c>
      <c r="BH2639">
        <f t="shared" si="569"/>
        <v>7.9860170871622742</v>
      </c>
      <c r="BI2639">
        <f t="shared" si="569"/>
        <v>7.9860170879304135</v>
      </c>
      <c r="BJ2639">
        <f t="shared" si="569"/>
        <v>7.9860170636195216</v>
      </c>
      <c r="BK2639">
        <f t="shared" si="569"/>
        <v>7.986017833034281</v>
      </c>
      <c r="BL2639">
        <f t="shared" si="569"/>
        <v>7.9859934796851215</v>
      </c>
      <c r="BM2639">
        <f t="shared" si="569"/>
        <v>7.9867621524931742</v>
      </c>
      <c r="BN2639">
        <f t="shared" si="570"/>
        <v>7.748106053039221</v>
      </c>
    </row>
    <row r="2640" spans="53:66" x14ac:dyDescent="0.2">
      <c r="BA2640">
        <f t="shared" si="563"/>
        <v>1.8987653654222433E-2</v>
      </c>
      <c r="BB2640">
        <f t="shared" si="564"/>
        <v>0.91353546204170422</v>
      </c>
      <c r="BC2640">
        <f t="shared" si="565"/>
        <v>0.90245097412386832</v>
      </c>
      <c r="BD2640">
        <f t="shared" si="566"/>
        <v>0.22388363869577074</v>
      </c>
      <c r="BE2640">
        <f t="shared" si="567"/>
        <v>1.939352469821771</v>
      </c>
      <c r="BF2640">
        <f t="shared" si="568"/>
        <v>1.4581884583442892</v>
      </c>
      <c r="BG2640">
        <f t="shared" si="569"/>
        <v>7.9860170871865446</v>
      </c>
      <c r="BH2640">
        <f t="shared" si="569"/>
        <v>7.9860170871622742</v>
      </c>
      <c r="BI2640">
        <f t="shared" si="569"/>
        <v>7.9860170879304135</v>
      </c>
      <c r="BJ2640">
        <f t="shared" si="569"/>
        <v>7.9860170636195216</v>
      </c>
      <c r="BK2640">
        <f t="shared" si="569"/>
        <v>7.986017833034281</v>
      </c>
      <c r="BL2640">
        <f t="shared" si="569"/>
        <v>7.9859934796851215</v>
      </c>
      <c r="BM2640">
        <f t="shared" si="569"/>
        <v>7.9867621524931742</v>
      </c>
      <c r="BN2640">
        <f t="shared" si="570"/>
        <v>7.748106053039221</v>
      </c>
    </row>
    <row r="2641" spans="53:66" x14ac:dyDescent="0.2">
      <c r="BA2641">
        <f t="shared" si="563"/>
        <v>1.8987653654222433E-2</v>
      </c>
      <c r="BB2641">
        <f t="shared" si="564"/>
        <v>0.91353546204170422</v>
      </c>
      <c r="BC2641">
        <f t="shared" si="565"/>
        <v>0.90245097412386832</v>
      </c>
      <c r="BD2641">
        <f t="shared" si="566"/>
        <v>0.22388363869577074</v>
      </c>
      <c r="BE2641">
        <f t="shared" si="567"/>
        <v>1.939352469821771</v>
      </c>
      <c r="BF2641">
        <f t="shared" si="568"/>
        <v>1.4581884583442892</v>
      </c>
      <c r="BG2641">
        <f t="shared" si="569"/>
        <v>7.9860170871865446</v>
      </c>
      <c r="BH2641">
        <f t="shared" si="569"/>
        <v>7.9860170871622742</v>
      </c>
      <c r="BI2641">
        <f t="shared" si="569"/>
        <v>7.9860170879304135</v>
      </c>
      <c r="BJ2641">
        <f t="shared" si="569"/>
        <v>7.9860170636195216</v>
      </c>
      <c r="BK2641">
        <f t="shared" si="569"/>
        <v>7.986017833034281</v>
      </c>
      <c r="BL2641">
        <f t="shared" si="569"/>
        <v>7.9859934796851215</v>
      </c>
      <c r="BM2641">
        <f t="shared" si="569"/>
        <v>7.9867621524931742</v>
      </c>
      <c r="BN2641">
        <f t="shared" si="570"/>
        <v>7.748106053039221</v>
      </c>
    </row>
    <row r="2642" spans="53:66" x14ac:dyDescent="0.2">
      <c r="BA2642">
        <f t="shared" si="563"/>
        <v>1.8987653654222433E-2</v>
      </c>
      <c r="BB2642">
        <f t="shared" si="564"/>
        <v>0.91353546204170422</v>
      </c>
      <c r="BC2642">
        <f t="shared" si="565"/>
        <v>0.90245097412386832</v>
      </c>
      <c r="BD2642">
        <f t="shared" si="566"/>
        <v>0.22388363869577074</v>
      </c>
      <c r="BE2642">
        <f t="shared" si="567"/>
        <v>1.939352469821771</v>
      </c>
      <c r="BF2642">
        <f t="shared" si="568"/>
        <v>1.4581884583442892</v>
      </c>
      <c r="BG2642">
        <f t="shared" si="569"/>
        <v>7.9860170871865446</v>
      </c>
      <c r="BH2642">
        <f t="shared" si="569"/>
        <v>7.9860170871622742</v>
      </c>
      <c r="BI2642">
        <f t="shared" si="569"/>
        <v>7.9860170879304135</v>
      </c>
      <c r="BJ2642">
        <f t="shared" si="569"/>
        <v>7.9860170636195216</v>
      </c>
      <c r="BK2642">
        <f t="shared" si="569"/>
        <v>7.986017833034281</v>
      </c>
      <c r="BL2642">
        <f t="shared" si="569"/>
        <v>7.9859934796851215</v>
      </c>
      <c r="BM2642">
        <f t="shared" si="569"/>
        <v>7.9867621524931742</v>
      </c>
      <c r="BN2642">
        <f t="shared" si="570"/>
        <v>7.748106053039221</v>
      </c>
    </row>
    <row r="2643" spans="53:66" x14ac:dyDescent="0.2">
      <c r="BA2643">
        <f t="shared" si="563"/>
        <v>1.8987653654222433E-2</v>
      </c>
      <c r="BB2643">
        <f t="shared" si="564"/>
        <v>0.91353546204170422</v>
      </c>
      <c r="BC2643">
        <f t="shared" si="565"/>
        <v>0.90245097412386832</v>
      </c>
      <c r="BD2643">
        <f t="shared" si="566"/>
        <v>0.22388363869577074</v>
      </c>
      <c r="BE2643">
        <f t="shared" si="567"/>
        <v>1.939352469821771</v>
      </c>
      <c r="BF2643">
        <f t="shared" si="568"/>
        <v>1.4581884583442892</v>
      </c>
      <c r="BG2643">
        <f t="shared" si="569"/>
        <v>7.9860170871865446</v>
      </c>
      <c r="BH2643">
        <f t="shared" si="569"/>
        <v>7.9860170871622742</v>
      </c>
      <c r="BI2643">
        <f t="shared" si="569"/>
        <v>7.9860170879304135</v>
      </c>
      <c r="BJ2643">
        <f t="shared" si="569"/>
        <v>7.9860170636195216</v>
      </c>
      <c r="BK2643">
        <f t="shared" si="569"/>
        <v>7.986017833034281</v>
      </c>
      <c r="BL2643">
        <f t="shared" si="569"/>
        <v>7.9859934796851215</v>
      </c>
      <c r="BM2643">
        <f t="shared" si="569"/>
        <v>7.9867621524931742</v>
      </c>
      <c r="BN2643">
        <f t="shared" si="570"/>
        <v>7.748106053039221</v>
      </c>
    </row>
    <row r="2644" spans="53:66" x14ac:dyDescent="0.2">
      <c r="BA2644">
        <f t="shared" si="563"/>
        <v>1.8987653654222433E-2</v>
      </c>
      <c r="BB2644">
        <f t="shared" si="564"/>
        <v>0.91353546204170422</v>
      </c>
      <c r="BC2644">
        <f t="shared" si="565"/>
        <v>0.90245097412386832</v>
      </c>
      <c r="BD2644">
        <f t="shared" si="566"/>
        <v>0.22388363869577074</v>
      </c>
      <c r="BE2644">
        <f t="shared" si="567"/>
        <v>1.939352469821771</v>
      </c>
      <c r="BF2644">
        <f t="shared" si="568"/>
        <v>1.4581884583442892</v>
      </c>
      <c r="BG2644">
        <f t="shared" si="569"/>
        <v>7.9860170871865446</v>
      </c>
      <c r="BH2644">
        <f t="shared" si="569"/>
        <v>7.9860170871622742</v>
      </c>
      <c r="BI2644">
        <f t="shared" si="569"/>
        <v>7.9860170879304135</v>
      </c>
      <c r="BJ2644">
        <f t="shared" si="569"/>
        <v>7.9860170636195216</v>
      </c>
      <c r="BK2644">
        <f t="shared" si="569"/>
        <v>7.986017833034281</v>
      </c>
      <c r="BL2644">
        <f t="shared" si="569"/>
        <v>7.9859934796851215</v>
      </c>
      <c r="BM2644">
        <f t="shared" si="569"/>
        <v>7.9867621524931742</v>
      </c>
      <c r="BN2644">
        <f t="shared" si="570"/>
        <v>7.748106053039221</v>
      </c>
    </row>
    <row r="2645" spans="53:66" x14ac:dyDescent="0.2">
      <c r="BA2645">
        <f t="shared" si="563"/>
        <v>1.8987653654222433E-2</v>
      </c>
      <c r="BB2645">
        <f t="shared" si="564"/>
        <v>0.91353546204170422</v>
      </c>
      <c r="BC2645">
        <f t="shared" si="565"/>
        <v>0.90245097412386832</v>
      </c>
      <c r="BD2645">
        <f t="shared" si="566"/>
        <v>0.22388363869577074</v>
      </c>
      <c r="BE2645">
        <f t="shared" si="567"/>
        <v>1.939352469821771</v>
      </c>
      <c r="BF2645">
        <f t="shared" si="568"/>
        <v>1.4581884583442892</v>
      </c>
      <c r="BG2645">
        <f t="shared" si="569"/>
        <v>7.9860170871865446</v>
      </c>
      <c r="BH2645">
        <f t="shared" si="569"/>
        <v>7.9860170871622742</v>
      </c>
      <c r="BI2645">
        <f t="shared" si="569"/>
        <v>7.9860170879304135</v>
      </c>
      <c r="BJ2645">
        <f t="shared" si="569"/>
        <v>7.9860170636195216</v>
      </c>
      <c r="BK2645">
        <f t="shared" si="569"/>
        <v>7.986017833034281</v>
      </c>
      <c r="BL2645">
        <f t="shared" si="569"/>
        <v>7.9859934796851215</v>
      </c>
      <c r="BM2645">
        <f t="shared" si="569"/>
        <v>7.9867621524931742</v>
      </c>
      <c r="BN2645">
        <f t="shared" si="570"/>
        <v>7.748106053039221</v>
      </c>
    </row>
    <row r="2646" spans="53:66" x14ac:dyDescent="0.2">
      <c r="BA2646">
        <f t="shared" si="563"/>
        <v>1.8987653654222433E-2</v>
      </c>
      <c r="BB2646">
        <f t="shared" si="564"/>
        <v>0.91353546204170422</v>
      </c>
      <c r="BC2646">
        <f t="shared" si="565"/>
        <v>0.90245097412386832</v>
      </c>
      <c r="BD2646">
        <f t="shared" si="566"/>
        <v>0.22388363869577074</v>
      </c>
      <c r="BE2646">
        <f t="shared" si="567"/>
        <v>1.939352469821771</v>
      </c>
      <c r="BF2646">
        <f t="shared" si="568"/>
        <v>1.4581884583442892</v>
      </c>
      <c r="BG2646">
        <f t="shared" si="569"/>
        <v>7.9860170871865446</v>
      </c>
      <c r="BH2646">
        <f t="shared" si="569"/>
        <v>7.9860170871622742</v>
      </c>
      <c r="BI2646">
        <f t="shared" si="569"/>
        <v>7.9860170879304135</v>
      </c>
      <c r="BJ2646">
        <f t="shared" si="569"/>
        <v>7.9860170636195216</v>
      </c>
      <c r="BK2646">
        <f t="shared" si="569"/>
        <v>7.986017833034281</v>
      </c>
      <c r="BL2646">
        <f t="shared" si="569"/>
        <v>7.9859934796851215</v>
      </c>
      <c r="BM2646">
        <f t="shared" si="569"/>
        <v>7.9867621524931742</v>
      </c>
      <c r="BN2646">
        <f t="shared" si="570"/>
        <v>7.748106053039221</v>
      </c>
    </row>
    <row r="2647" spans="53:66" x14ac:dyDescent="0.2">
      <c r="BA2647">
        <f t="shared" si="563"/>
        <v>1.8987653654222433E-2</v>
      </c>
      <c r="BB2647">
        <f t="shared" si="564"/>
        <v>0.91353546204170422</v>
      </c>
      <c r="BC2647">
        <f t="shared" si="565"/>
        <v>0.90245097412386832</v>
      </c>
      <c r="BD2647">
        <f t="shared" si="566"/>
        <v>0.22388363869577074</v>
      </c>
      <c r="BE2647">
        <f t="shared" si="567"/>
        <v>1.939352469821771</v>
      </c>
      <c r="BF2647">
        <f t="shared" si="568"/>
        <v>1.4581884583442892</v>
      </c>
      <c r="BG2647">
        <f t="shared" si="569"/>
        <v>7.9860170871865446</v>
      </c>
      <c r="BH2647">
        <f t="shared" si="569"/>
        <v>7.9860170871622742</v>
      </c>
      <c r="BI2647">
        <f t="shared" si="569"/>
        <v>7.9860170879304135</v>
      </c>
      <c r="BJ2647">
        <f t="shared" si="569"/>
        <v>7.9860170636195216</v>
      </c>
      <c r="BK2647">
        <f t="shared" si="569"/>
        <v>7.986017833034281</v>
      </c>
      <c r="BL2647">
        <f t="shared" si="569"/>
        <v>7.9859934796851215</v>
      </c>
      <c r="BM2647">
        <f t="shared" si="569"/>
        <v>7.9867621524931742</v>
      </c>
      <c r="BN2647">
        <f t="shared" si="570"/>
        <v>7.748106053039221</v>
      </c>
    </row>
    <row r="2648" spans="53:66" x14ac:dyDescent="0.2">
      <c r="BA2648">
        <f t="shared" si="563"/>
        <v>1.8987653654222433E-2</v>
      </c>
      <c r="BB2648">
        <f t="shared" si="564"/>
        <v>0.91353546204170422</v>
      </c>
      <c r="BC2648">
        <f t="shared" si="565"/>
        <v>0.90245097412386832</v>
      </c>
      <c r="BD2648">
        <f t="shared" si="566"/>
        <v>0.22388363869577074</v>
      </c>
      <c r="BE2648">
        <f t="shared" si="567"/>
        <v>1.939352469821771</v>
      </c>
      <c r="BF2648">
        <f t="shared" si="568"/>
        <v>1.4581884583442892</v>
      </c>
      <c r="BG2648">
        <f t="shared" si="569"/>
        <v>7.9860170871865446</v>
      </c>
      <c r="BH2648">
        <f t="shared" si="569"/>
        <v>7.9860170871622742</v>
      </c>
      <c r="BI2648">
        <f t="shared" si="569"/>
        <v>7.9860170879304135</v>
      </c>
      <c r="BJ2648">
        <f t="shared" si="569"/>
        <v>7.9860170636195216</v>
      </c>
      <c r="BK2648">
        <f t="shared" si="569"/>
        <v>7.986017833034281</v>
      </c>
      <c r="BL2648">
        <f t="shared" si="569"/>
        <v>7.9859934796851215</v>
      </c>
      <c r="BM2648">
        <f t="shared" si="569"/>
        <v>7.9867621524931742</v>
      </c>
      <c r="BN2648">
        <f t="shared" si="570"/>
        <v>7.748106053039221</v>
      </c>
    </row>
    <row r="2649" spans="53:66" x14ac:dyDescent="0.2">
      <c r="BA2649">
        <f t="shared" si="563"/>
        <v>1.8987653654222433E-2</v>
      </c>
      <c r="BB2649">
        <f t="shared" si="564"/>
        <v>0.91353546204170422</v>
      </c>
      <c r="BC2649">
        <f t="shared" si="565"/>
        <v>0.90245097412386832</v>
      </c>
      <c r="BD2649">
        <f t="shared" si="566"/>
        <v>0.22388363869577074</v>
      </c>
      <c r="BE2649">
        <f t="shared" si="567"/>
        <v>1.939352469821771</v>
      </c>
      <c r="BF2649">
        <f t="shared" si="568"/>
        <v>1.4581884583442892</v>
      </c>
      <c r="BG2649">
        <f t="shared" si="569"/>
        <v>7.9860170871865446</v>
      </c>
      <c r="BH2649">
        <f t="shared" si="569"/>
        <v>7.9860170871622742</v>
      </c>
      <c r="BI2649">
        <f t="shared" si="569"/>
        <v>7.9860170879304135</v>
      </c>
      <c r="BJ2649">
        <f t="shared" si="569"/>
        <v>7.9860170636195216</v>
      </c>
      <c r="BK2649">
        <f t="shared" si="569"/>
        <v>7.986017833034281</v>
      </c>
      <c r="BL2649">
        <f t="shared" si="569"/>
        <v>7.9859934796851215</v>
      </c>
      <c r="BM2649">
        <f t="shared" si="569"/>
        <v>7.9867621524931742</v>
      </c>
      <c r="BN2649">
        <f t="shared" si="570"/>
        <v>7.748106053039221</v>
      </c>
    </row>
    <row r="2650" spans="53:66" x14ac:dyDescent="0.2">
      <c r="BA2650">
        <f t="shared" si="563"/>
        <v>1.8987653654222433E-2</v>
      </c>
      <c r="BB2650">
        <f t="shared" si="564"/>
        <v>0.91353546204170422</v>
      </c>
      <c r="BC2650">
        <f t="shared" si="565"/>
        <v>0.90245097412386832</v>
      </c>
      <c r="BD2650">
        <f t="shared" si="566"/>
        <v>0.22388363869577074</v>
      </c>
      <c r="BE2650">
        <f t="shared" si="567"/>
        <v>1.939352469821771</v>
      </c>
      <c r="BF2650">
        <f t="shared" si="568"/>
        <v>1.4581884583442892</v>
      </c>
      <c r="BG2650">
        <f t="shared" si="569"/>
        <v>7.9860170871865446</v>
      </c>
      <c r="BH2650">
        <f t="shared" si="569"/>
        <v>7.9860170871622742</v>
      </c>
      <c r="BI2650">
        <f t="shared" si="569"/>
        <v>7.9860170879304135</v>
      </c>
      <c r="BJ2650">
        <f t="shared" si="569"/>
        <v>7.9860170636195216</v>
      </c>
      <c r="BK2650">
        <f t="shared" si="569"/>
        <v>7.986017833034281</v>
      </c>
      <c r="BL2650">
        <f t="shared" si="569"/>
        <v>7.9859934796851215</v>
      </c>
      <c r="BM2650">
        <f t="shared" si="569"/>
        <v>7.9867621524931742</v>
      </c>
      <c r="BN2650">
        <f t="shared" si="570"/>
        <v>7.748106053039221</v>
      </c>
    </row>
    <row r="2651" spans="53:66" x14ac:dyDescent="0.2">
      <c r="BA2651">
        <f t="shared" si="563"/>
        <v>1.8987653654222433E-2</v>
      </c>
      <c r="BB2651">
        <f t="shared" si="564"/>
        <v>0.91353546204170422</v>
      </c>
      <c r="BC2651">
        <f t="shared" si="565"/>
        <v>0.90245097412386832</v>
      </c>
      <c r="BD2651">
        <f t="shared" si="566"/>
        <v>0.22388363869577074</v>
      </c>
      <c r="BE2651">
        <f t="shared" si="567"/>
        <v>1.939352469821771</v>
      </c>
      <c r="BF2651">
        <f t="shared" si="568"/>
        <v>1.4581884583442892</v>
      </c>
      <c r="BG2651">
        <f t="shared" ref="BG2651:BM2666" si="571">$BN2651+$BB$7*SIN(BH2651)</f>
        <v>7.9860170871865446</v>
      </c>
      <c r="BH2651">
        <f t="shared" si="571"/>
        <v>7.9860170871622742</v>
      </c>
      <c r="BI2651">
        <f t="shared" si="571"/>
        <v>7.9860170879304135</v>
      </c>
      <c r="BJ2651">
        <f t="shared" si="571"/>
        <v>7.9860170636195216</v>
      </c>
      <c r="BK2651">
        <f t="shared" si="571"/>
        <v>7.986017833034281</v>
      </c>
      <c r="BL2651">
        <f t="shared" si="571"/>
        <v>7.9859934796851215</v>
      </c>
      <c r="BM2651">
        <f t="shared" si="571"/>
        <v>7.9867621524931742</v>
      </c>
      <c r="BN2651">
        <f t="shared" si="570"/>
        <v>7.748106053039221</v>
      </c>
    </row>
    <row r="2652" spans="53:66" x14ac:dyDescent="0.2">
      <c r="BA2652">
        <f t="shared" si="563"/>
        <v>1.8987653654222433E-2</v>
      </c>
      <c r="BB2652">
        <f t="shared" si="564"/>
        <v>0.91353546204170422</v>
      </c>
      <c r="BC2652">
        <f t="shared" si="565"/>
        <v>0.90245097412386832</v>
      </c>
      <c r="BD2652">
        <f t="shared" si="566"/>
        <v>0.22388363869577074</v>
      </c>
      <c r="BE2652">
        <f t="shared" si="567"/>
        <v>1.939352469821771</v>
      </c>
      <c r="BF2652">
        <f t="shared" si="568"/>
        <v>1.4581884583442892</v>
      </c>
      <c r="BG2652">
        <f t="shared" si="571"/>
        <v>7.9860170871865446</v>
      </c>
      <c r="BH2652">
        <f t="shared" si="571"/>
        <v>7.9860170871622742</v>
      </c>
      <c r="BI2652">
        <f t="shared" si="571"/>
        <v>7.9860170879304135</v>
      </c>
      <c r="BJ2652">
        <f t="shared" si="571"/>
        <v>7.9860170636195216</v>
      </c>
      <c r="BK2652">
        <f t="shared" si="571"/>
        <v>7.986017833034281</v>
      </c>
      <c r="BL2652">
        <f t="shared" si="571"/>
        <v>7.9859934796851215</v>
      </c>
      <c r="BM2652">
        <f t="shared" si="571"/>
        <v>7.9867621524931742</v>
      </c>
      <c r="BN2652">
        <f t="shared" si="570"/>
        <v>7.748106053039221</v>
      </c>
    </row>
    <row r="2653" spans="53:66" x14ac:dyDescent="0.2">
      <c r="BA2653">
        <f t="shared" si="563"/>
        <v>1.8987653654222433E-2</v>
      </c>
      <c r="BB2653">
        <f t="shared" si="564"/>
        <v>0.91353546204170422</v>
      </c>
      <c r="BC2653">
        <f t="shared" si="565"/>
        <v>0.90245097412386832</v>
      </c>
      <c r="BD2653">
        <f t="shared" si="566"/>
        <v>0.22388363869577074</v>
      </c>
      <c r="BE2653">
        <f t="shared" si="567"/>
        <v>1.939352469821771</v>
      </c>
      <c r="BF2653">
        <f t="shared" si="568"/>
        <v>1.4581884583442892</v>
      </c>
      <c r="BG2653">
        <f t="shared" si="571"/>
        <v>7.9860170871865446</v>
      </c>
      <c r="BH2653">
        <f t="shared" si="571"/>
        <v>7.9860170871622742</v>
      </c>
      <c r="BI2653">
        <f t="shared" si="571"/>
        <v>7.9860170879304135</v>
      </c>
      <c r="BJ2653">
        <f t="shared" si="571"/>
        <v>7.9860170636195216</v>
      </c>
      <c r="BK2653">
        <f t="shared" si="571"/>
        <v>7.986017833034281</v>
      </c>
      <c r="BL2653">
        <f t="shared" si="571"/>
        <v>7.9859934796851215</v>
      </c>
      <c r="BM2653">
        <f t="shared" si="571"/>
        <v>7.9867621524931742</v>
      </c>
      <c r="BN2653">
        <f t="shared" si="570"/>
        <v>7.748106053039221</v>
      </c>
    </row>
    <row r="2654" spans="53:66" x14ac:dyDescent="0.2">
      <c r="BA2654">
        <f t="shared" si="563"/>
        <v>1.8987653654222433E-2</v>
      </c>
      <c r="BB2654">
        <f t="shared" si="564"/>
        <v>0.91353546204170422</v>
      </c>
      <c r="BC2654">
        <f t="shared" si="565"/>
        <v>0.90245097412386832</v>
      </c>
      <c r="BD2654">
        <f t="shared" si="566"/>
        <v>0.22388363869577074</v>
      </c>
      <c r="BE2654">
        <f t="shared" si="567"/>
        <v>1.939352469821771</v>
      </c>
      <c r="BF2654">
        <f t="shared" si="568"/>
        <v>1.4581884583442892</v>
      </c>
      <c r="BG2654">
        <f t="shared" si="571"/>
        <v>7.9860170871865446</v>
      </c>
      <c r="BH2654">
        <f t="shared" si="571"/>
        <v>7.9860170871622742</v>
      </c>
      <c r="BI2654">
        <f t="shared" si="571"/>
        <v>7.9860170879304135</v>
      </c>
      <c r="BJ2654">
        <f t="shared" si="571"/>
        <v>7.9860170636195216</v>
      </c>
      <c r="BK2654">
        <f t="shared" si="571"/>
        <v>7.986017833034281</v>
      </c>
      <c r="BL2654">
        <f t="shared" si="571"/>
        <v>7.9859934796851215</v>
      </c>
      <c r="BM2654">
        <f t="shared" si="571"/>
        <v>7.9867621524931742</v>
      </c>
      <c r="BN2654">
        <f t="shared" si="570"/>
        <v>7.748106053039221</v>
      </c>
    </row>
    <row r="2655" spans="53:66" x14ac:dyDescent="0.2">
      <c r="BA2655">
        <f t="shared" si="563"/>
        <v>1.8987653654222433E-2</v>
      </c>
      <c r="BB2655">
        <f t="shared" si="564"/>
        <v>0.91353546204170422</v>
      </c>
      <c r="BC2655">
        <f t="shared" si="565"/>
        <v>0.90245097412386832</v>
      </c>
      <c r="BD2655">
        <f t="shared" si="566"/>
        <v>0.22388363869577074</v>
      </c>
      <c r="BE2655">
        <f t="shared" si="567"/>
        <v>1.939352469821771</v>
      </c>
      <c r="BF2655">
        <f t="shared" si="568"/>
        <v>1.4581884583442892</v>
      </c>
      <c r="BG2655">
        <f t="shared" si="571"/>
        <v>7.9860170871865446</v>
      </c>
      <c r="BH2655">
        <f t="shared" si="571"/>
        <v>7.9860170871622742</v>
      </c>
      <c r="BI2655">
        <f t="shared" si="571"/>
        <v>7.9860170879304135</v>
      </c>
      <c r="BJ2655">
        <f t="shared" si="571"/>
        <v>7.9860170636195216</v>
      </c>
      <c r="BK2655">
        <f t="shared" si="571"/>
        <v>7.986017833034281</v>
      </c>
      <c r="BL2655">
        <f t="shared" si="571"/>
        <v>7.9859934796851215</v>
      </c>
      <c r="BM2655">
        <f t="shared" si="571"/>
        <v>7.9867621524931742</v>
      </c>
      <c r="BN2655">
        <f t="shared" si="570"/>
        <v>7.748106053039221</v>
      </c>
    </row>
    <row r="2656" spans="53:66" x14ac:dyDescent="0.2">
      <c r="BA2656">
        <f t="shared" si="563"/>
        <v>1.8987653654222433E-2</v>
      </c>
      <c r="BB2656">
        <f t="shared" si="564"/>
        <v>0.91353546204170422</v>
      </c>
      <c r="BC2656">
        <f t="shared" si="565"/>
        <v>0.90245097412386832</v>
      </c>
      <c r="BD2656">
        <f t="shared" si="566"/>
        <v>0.22388363869577074</v>
      </c>
      <c r="BE2656">
        <f t="shared" si="567"/>
        <v>1.939352469821771</v>
      </c>
      <c r="BF2656">
        <f t="shared" si="568"/>
        <v>1.4581884583442892</v>
      </c>
      <c r="BG2656">
        <f t="shared" si="571"/>
        <v>7.9860170871865446</v>
      </c>
      <c r="BH2656">
        <f t="shared" si="571"/>
        <v>7.9860170871622742</v>
      </c>
      <c r="BI2656">
        <f t="shared" si="571"/>
        <v>7.9860170879304135</v>
      </c>
      <c r="BJ2656">
        <f t="shared" si="571"/>
        <v>7.9860170636195216</v>
      </c>
      <c r="BK2656">
        <f t="shared" si="571"/>
        <v>7.986017833034281</v>
      </c>
      <c r="BL2656">
        <f t="shared" si="571"/>
        <v>7.9859934796851215</v>
      </c>
      <c r="BM2656">
        <f t="shared" si="571"/>
        <v>7.9867621524931742</v>
      </c>
      <c r="BN2656">
        <f t="shared" si="570"/>
        <v>7.748106053039221</v>
      </c>
    </row>
    <row r="2657" spans="53:66" x14ac:dyDescent="0.2">
      <c r="BA2657">
        <f t="shared" si="563"/>
        <v>1.8987653654222433E-2</v>
      </c>
      <c r="BB2657">
        <f t="shared" si="564"/>
        <v>0.91353546204170422</v>
      </c>
      <c r="BC2657">
        <f t="shared" si="565"/>
        <v>0.90245097412386832</v>
      </c>
      <c r="BD2657">
        <f t="shared" si="566"/>
        <v>0.22388363869577074</v>
      </c>
      <c r="BE2657">
        <f t="shared" si="567"/>
        <v>1.939352469821771</v>
      </c>
      <c r="BF2657">
        <f t="shared" si="568"/>
        <v>1.4581884583442892</v>
      </c>
      <c r="BG2657">
        <f t="shared" si="571"/>
        <v>7.9860170871865446</v>
      </c>
      <c r="BH2657">
        <f t="shared" si="571"/>
        <v>7.9860170871622742</v>
      </c>
      <c r="BI2657">
        <f t="shared" si="571"/>
        <v>7.9860170879304135</v>
      </c>
      <c r="BJ2657">
        <f t="shared" si="571"/>
        <v>7.9860170636195216</v>
      </c>
      <c r="BK2657">
        <f t="shared" si="571"/>
        <v>7.986017833034281</v>
      </c>
      <c r="BL2657">
        <f t="shared" si="571"/>
        <v>7.9859934796851215</v>
      </c>
      <c r="BM2657">
        <f t="shared" si="571"/>
        <v>7.9867621524931742</v>
      </c>
      <c r="BN2657">
        <f t="shared" si="570"/>
        <v>7.748106053039221</v>
      </c>
    </row>
    <row r="2658" spans="53:66" x14ac:dyDescent="0.2">
      <c r="BA2658">
        <f t="shared" si="563"/>
        <v>1.8987653654222433E-2</v>
      </c>
      <c r="BB2658">
        <f t="shared" si="564"/>
        <v>0.91353546204170422</v>
      </c>
      <c r="BC2658">
        <f t="shared" si="565"/>
        <v>0.90245097412386832</v>
      </c>
      <c r="BD2658">
        <f t="shared" si="566"/>
        <v>0.22388363869577074</v>
      </c>
      <c r="BE2658">
        <f t="shared" si="567"/>
        <v>1.939352469821771</v>
      </c>
      <c r="BF2658">
        <f t="shared" si="568"/>
        <v>1.4581884583442892</v>
      </c>
      <c r="BG2658">
        <f t="shared" si="571"/>
        <v>7.9860170871865446</v>
      </c>
      <c r="BH2658">
        <f t="shared" si="571"/>
        <v>7.9860170871622742</v>
      </c>
      <c r="BI2658">
        <f t="shared" si="571"/>
        <v>7.9860170879304135</v>
      </c>
      <c r="BJ2658">
        <f t="shared" si="571"/>
        <v>7.9860170636195216</v>
      </c>
      <c r="BK2658">
        <f t="shared" si="571"/>
        <v>7.986017833034281</v>
      </c>
      <c r="BL2658">
        <f t="shared" si="571"/>
        <v>7.9859934796851215</v>
      </c>
      <c r="BM2658">
        <f t="shared" si="571"/>
        <v>7.9867621524931742</v>
      </c>
      <c r="BN2658">
        <f t="shared" si="570"/>
        <v>7.748106053039221</v>
      </c>
    </row>
    <row r="2659" spans="53:66" x14ac:dyDescent="0.2">
      <c r="BA2659">
        <f t="shared" si="563"/>
        <v>1.8987653654222433E-2</v>
      </c>
      <c r="BB2659">
        <f t="shared" si="564"/>
        <v>0.91353546204170422</v>
      </c>
      <c r="BC2659">
        <f t="shared" si="565"/>
        <v>0.90245097412386832</v>
      </c>
      <c r="BD2659">
        <f t="shared" si="566"/>
        <v>0.22388363869577074</v>
      </c>
      <c r="BE2659">
        <f t="shared" si="567"/>
        <v>1.939352469821771</v>
      </c>
      <c r="BF2659">
        <f t="shared" si="568"/>
        <v>1.4581884583442892</v>
      </c>
      <c r="BG2659">
        <f t="shared" si="571"/>
        <v>7.9860170871865446</v>
      </c>
      <c r="BH2659">
        <f t="shared" si="571"/>
        <v>7.9860170871622742</v>
      </c>
      <c r="BI2659">
        <f t="shared" si="571"/>
        <v>7.9860170879304135</v>
      </c>
      <c r="BJ2659">
        <f t="shared" si="571"/>
        <v>7.9860170636195216</v>
      </c>
      <c r="BK2659">
        <f t="shared" si="571"/>
        <v>7.986017833034281</v>
      </c>
      <c r="BL2659">
        <f t="shared" si="571"/>
        <v>7.9859934796851215</v>
      </c>
      <c r="BM2659">
        <f t="shared" si="571"/>
        <v>7.9867621524931742</v>
      </c>
      <c r="BN2659">
        <f t="shared" si="570"/>
        <v>7.748106053039221</v>
      </c>
    </row>
    <row r="2660" spans="53:66" x14ac:dyDescent="0.2">
      <c r="BA2660">
        <f t="shared" si="563"/>
        <v>1.8987653654222433E-2</v>
      </c>
      <c r="BB2660">
        <f t="shared" si="564"/>
        <v>0.91353546204170422</v>
      </c>
      <c r="BC2660">
        <f t="shared" si="565"/>
        <v>0.90245097412386832</v>
      </c>
      <c r="BD2660">
        <f t="shared" si="566"/>
        <v>0.22388363869577074</v>
      </c>
      <c r="BE2660">
        <f t="shared" si="567"/>
        <v>1.939352469821771</v>
      </c>
      <c r="BF2660">
        <f t="shared" si="568"/>
        <v>1.4581884583442892</v>
      </c>
      <c r="BG2660">
        <f t="shared" si="571"/>
        <v>7.9860170871865446</v>
      </c>
      <c r="BH2660">
        <f t="shared" si="571"/>
        <v>7.9860170871622742</v>
      </c>
      <c r="BI2660">
        <f t="shared" si="571"/>
        <v>7.9860170879304135</v>
      </c>
      <c r="BJ2660">
        <f t="shared" si="571"/>
        <v>7.9860170636195216</v>
      </c>
      <c r="BK2660">
        <f t="shared" si="571"/>
        <v>7.986017833034281</v>
      </c>
      <c r="BL2660">
        <f t="shared" si="571"/>
        <v>7.9859934796851215</v>
      </c>
      <c r="BM2660">
        <f t="shared" si="571"/>
        <v>7.9867621524931742</v>
      </c>
      <c r="BN2660">
        <f t="shared" si="570"/>
        <v>7.748106053039221</v>
      </c>
    </row>
    <row r="2661" spans="53:66" x14ac:dyDescent="0.2">
      <c r="BA2661">
        <f t="shared" si="563"/>
        <v>1.8987653654222433E-2</v>
      </c>
      <c r="BB2661">
        <f t="shared" si="564"/>
        <v>0.91353546204170422</v>
      </c>
      <c r="BC2661">
        <f t="shared" si="565"/>
        <v>0.90245097412386832</v>
      </c>
      <c r="BD2661">
        <f t="shared" si="566"/>
        <v>0.22388363869577074</v>
      </c>
      <c r="BE2661">
        <f t="shared" si="567"/>
        <v>1.939352469821771</v>
      </c>
      <c r="BF2661">
        <f t="shared" si="568"/>
        <v>1.4581884583442892</v>
      </c>
      <c r="BG2661">
        <f t="shared" si="571"/>
        <v>7.9860170871865446</v>
      </c>
      <c r="BH2661">
        <f t="shared" si="571"/>
        <v>7.9860170871622742</v>
      </c>
      <c r="BI2661">
        <f t="shared" si="571"/>
        <v>7.9860170879304135</v>
      </c>
      <c r="BJ2661">
        <f t="shared" si="571"/>
        <v>7.9860170636195216</v>
      </c>
      <c r="BK2661">
        <f t="shared" si="571"/>
        <v>7.986017833034281</v>
      </c>
      <c r="BL2661">
        <f t="shared" si="571"/>
        <v>7.9859934796851215</v>
      </c>
      <c r="BM2661">
        <f t="shared" si="571"/>
        <v>7.9867621524931742</v>
      </c>
      <c r="BN2661">
        <f t="shared" si="570"/>
        <v>7.748106053039221</v>
      </c>
    </row>
    <row r="2662" spans="53:66" x14ac:dyDescent="0.2">
      <c r="BA2662">
        <f t="shared" si="563"/>
        <v>1.8987653654222433E-2</v>
      </c>
      <c r="BB2662">
        <f t="shared" si="564"/>
        <v>0.91353546204170422</v>
      </c>
      <c r="BC2662">
        <f t="shared" si="565"/>
        <v>0.90245097412386832</v>
      </c>
      <c r="BD2662">
        <f t="shared" si="566"/>
        <v>0.22388363869577074</v>
      </c>
      <c r="BE2662">
        <f t="shared" si="567"/>
        <v>1.939352469821771</v>
      </c>
      <c r="BF2662">
        <f t="shared" si="568"/>
        <v>1.4581884583442892</v>
      </c>
      <c r="BG2662">
        <f t="shared" si="571"/>
        <v>7.9860170871865446</v>
      </c>
      <c r="BH2662">
        <f t="shared" si="571"/>
        <v>7.9860170871622742</v>
      </c>
      <c r="BI2662">
        <f t="shared" si="571"/>
        <v>7.9860170879304135</v>
      </c>
      <c r="BJ2662">
        <f t="shared" si="571"/>
        <v>7.9860170636195216</v>
      </c>
      <c r="BK2662">
        <f t="shared" si="571"/>
        <v>7.986017833034281</v>
      </c>
      <c r="BL2662">
        <f t="shared" si="571"/>
        <v>7.9859934796851215</v>
      </c>
      <c r="BM2662">
        <f t="shared" si="571"/>
        <v>7.9867621524931742</v>
      </c>
      <c r="BN2662">
        <f t="shared" si="570"/>
        <v>7.748106053039221</v>
      </c>
    </row>
    <row r="2663" spans="53:66" x14ac:dyDescent="0.2">
      <c r="BA2663">
        <f t="shared" si="563"/>
        <v>1.8987653654222433E-2</v>
      </c>
      <c r="BB2663">
        <f t="shared" si="564"/>
        <v>0.91353546204170422</v>
      </c>
      <c r="BC2663">
        <f t="shared" si="565"/>
        <v>0.90245097412386832</v>
      </c>
      <c r="BD2663">
        <f t="shared" si="566"/>
        <v>0.22388363869577074</v>
      </c>
      <c r="BE2663">
        <f t="shared" si="567"/>
        <v>1.939352469821771</v>
      </c>
      <c r="BF2663">
        <f t="shared" si="568"/>
        <v>1.4581884583442892</v>
      </c>
      <c r="BG2663">
        <f t="shared" si="571"/>
        <v>7.9860170871865446</v>
      </c>
      <c r="BH2663">
        <f t="shared" si="571"/>
        <v>7.9860170871622742</v>
      </c>
      <c r="BI2663">
        <f t="shared" si="571"/>
        <v>7.9860170879304135</v>
      </c>
      <c r="BJ2663">
        <f t="shared" si="571"/>
        <v>7.9860170636195216</v>
      </c>
      <c r="BK2663">
        <f t="shared" si="571"/>
        <v>7.986017833034281</v>
      </c>
      <c r="BL2663">
        <f t="shared" si="571"/>
        <v>7.9859934796851215</v>
      </c>
      <c r="BM2663">
        <f t="shared" si="571"/>
        <v>7.9867621524931742</v>
      </c>
      <c r="BN2663">
        <f t="shared" si="570"/>
        <v>7.748106053039221</v>
      </c>
    </row>
    <row r="2664" spans="53:66" x14ac:dyDescent="0.2">
      <c r="BA2664">
        <f t="shared" si="563"/>
        <v>1.8987653654222433E-2</v>
      </c>
      <c r="BB2664">
        <f t="shared" si="564"/>
        <v>0.91353546204170422</v>
      </c>
      <c r="BC2664">
        <f t="shared" si="565"/>
        <v>0.90245097412386832</v>
      </c>
      <c r="BD2664">
        <f t="shared" si="566"/>
        <v>0.22388363869577074</v>
      </c>
      <c r="BE2664">
        <f t="shared" si="567"/>
        <v>1.939352469821771</v>
      </c>
      <c r="BF2664">
        <f t="shared" si="568"/>
        <v>1.4581884583442892</v>
      </c>
      <c r="BG2664">
        <f t="shared" si="571"/>
        <v>7.9860170871865446</v>
      </c>
      <c r="BH2664">
        <f t="shared" si="571"/>
        <v>7.9860170871622742</v>
      </c>
      <c r="BI2664">
        <f t="shared" si="571"/>
        <v>7.9860170879304135</v>
      </c>
      <c r="BJ2664">
        <f t="shared" si="571"/>
        <v>7.9860170636195216</v>
      </c>
      <c r="BK2664">
        <f t="shared" si="571"/>
        <v>7.986017833034281</v>
      </c>
      <c r="BL2664">
        <f t="shared" si="571"/>
        <v>7.9859934796851215</v>
      </c>
      <c r="BM2664">
        <f t="shared" si="571"/>
        <v>7.9867621524931742</v>
      </c>
      <c r="BN2664">
        <f t="shared" si="570"/>
        <v>7.748106053039221</v>
      </c>
    </row>
    <row r="2665" spans="53:66" x14ac:dyDescent="0.2">
      <c r="BA2665">
        <f t="shared" si="563"/>
        <v>1.8987653654222433E-2</v>
      </c>
      <c r="BB2665">
        <f t="shared" si="564"/>
        <v>0.91353546204170422</v>
      </c>
      <c r="BC2665">
        <f t="shared" si="565"/>
        <v>0.90245097412386832</v>
      </c>
      <c r="BD2665">
        <f t="shared" si="566"/>
        <v>0.22388363869577074</v>
      </c>
      <c r="BE2665">
        <f t="shared" si="567"/>
        <v>1.939352469821771</v>
      </c>
      <c r="BF2665">
        <f t="shared" si="568"/>
        <v>1.4581884583442892</v>
      </c>
      <c r="BG2665">
        <f t="shared" si="571"/>
        <v>7.9860170871865446</v>
      </c>
      <c r="BH2665">
        <f t="shared" si="571"/>
        <v>7.9860170871622742</v>
      </c>
      <c r="BI2665">
        <f t="shared" si="571"/>
        <v>7.9860170879304135</v>
      </c>
      <c r="BJ2665">
        <f t="shared" si="571"/>
        <v>7.9860170636195216</v>
      </c>
      <c r="BK2665">
        <f t="shared" si="571"/>
        <v>7.986017833034281</v>
      </c>
      <c r="BL2665">
        <f t="shared" si="571"/>
        <v>7.9859934796851215</v>
      </c>
      <c r="BM2665">
        <f t="shared" si="571"/>
        <v>7.9867621524931742</v>
      </c>
      <c r="BN2665">
        <f t="shared" si="570"/>
        <v>7.748106053039221</v>
      </c>
    </row>
    <row r="2666" spans="53:66" x14ac:dyDescent="0.2">
      <c r="BA2666">
        <f t="shared" si="563"/>
        <v>1.8987653654222433E-2</v>
      </c>
      <c r="BB2666">
        <f t="shared" si="564"/>
        <v>0.91353546204170422</v>
      </c>
      <c r="BC2666">
        <f t="shared" si="565"/>
        <v>0.90245097412386832</v>
      </c>
      <c r="BD2666">
        <f t="shared" si="566"/>
        <v>0.22388363869577074</v>
      </c>
      <c r="BE2666">
        <f t="shared" si="567"/>
        <v>1.939352469821771</v>
      </c>
      <c r="BF2666">
        <f t="shared" si="568"/>
        <v>1.4581884583442892</v>
      </c>
      <c r="BG2666">
        <f t="shared" si="571"/>
        <v>7.9860170871865446</v>
      </c>
      <c r="BH2666">
        <f t="shared" si="571"/>
        <v>7.9860170871622742</v>
      </c>
      <c r="BI2666">
        <f t="shared" si="571"/>
        <v>7.9860170879304135</v>
      </c>
      <c r="BJ2666">
        <f t="shared" si="571"/>
        <v>7.9860170636195216</v>
      </c>
      <c r="BK2666">
        <f t="shared" si="571"/>
        <v>7.986017833034281</v>
      </c>
      <c r="BL2666">
        <f t="shared" si="571"/>
        <v>7.9859934796851215</v>
      </c>
      <c r="BM2666">
        <f t="shared" si="571"/>
        <v>7.9867621524931742</v>
      </c>
      <c r="BN2666">
        <f t="shared" si="570"/>
        <v>7.748106053039221</v>
      </c>
    </row>
    <row r="2667" spans="53:66" x14ac:dyDescent="0.2">
      <c r="BA2667">
        <f t="shared" si="563"/>
        <v>1.8987653654222433E-2</v>
      </c>
      <c r="BB2667">
        <f t="shared" si="564"/>
        <v>0.91353546204170422</v>
      </c>
      <c r="BC2667">
        <f t="shared" si="565"/>
        <v>0.90245097412386832</v>
      </c>
      <c r="BD2667">
        <f t="shared" si="566"/>
        <v>0.22388363869577074</v>
      </c>
      <c r="BE2667">
        <f t="shared" si="567"/>
        <v>1.939352469821771</v>
      </c>
      <c r="BF2667">
        <f t="shared" si="568"/>
        <v>1.4581884583442892</v>
      </c>
      <c r="BG2667">
        <f t="shared" ref="BG2667:BM2682" si="572">$BN2667+$BB$7*SIN(BH2667)</f>
        <v>7.9860170871865446</v>
      </c>
      <c r="BH2667">
        <f t="shared" si="572"/>
        <v>7.9860170871622742</v>
      </c>
      <c r="BI2667">
        <f t="shared" si="572"/>
        <v>7.9860170879304135</v>
      </c>
      <c r="BJ2667">
        <f t="shared" si="572"/>
        <v>7.9860170636195216</v>
      </c>
      <c r="BK2667">
        <f t="shared" si="572"/>
        <v>7.986017833034281</v>
      </c>
      <c r="BL2667">
        <f t="shared" si="572"/>
        <v>7.9859934796851215</v>
      </c>
      <c r="BM2667">
        <f t="shared" si="572"/>
        <v>7.9867621524931742</v>
      </c>
      <c r="BN2667">
        <f t="shared" si="570"/>
        <v>7.748106053039221</v>
      </c>
    </row>
    <row r="2668" spans="53:66" x14ac:dyDescent="0.2">
      <c r="BA2668">
        <f t="shared" si="563"/>
        <v>1.8987653654222433E-2</v>
      </c>
      <c r="BB2668">
        <f t="shared" si="564"/>
        <v>0.91353546204170422</v>
      </c>
      <c r="BC2668">
        <f t="shared" si="565"/>
        <v>0.90245097412386832</v>
      </c>
      <c r="BD2668">
        <f t="shared" si="566"/>
        <v>0.22388363869577074</v>
      </c>
      <c r="BE2668">
        <f t="shared" si="567"/>
        <v>1.939352469821771</v>
      </c>
      <c r="BF2668">
        <f t="shared" si="568"/>
        <v>1.4581884583442892</v>
      </c>
      <c r="BG2668">
        <f t="shared" si="572"/>
        <v>7.9860170871865446</v>
      </c>
      <c r="BH2668">
        <f t="shared" si="572"/>
        <v>7.9860170871622742</v>
      </c>
      <c r="BI2668">
        <f t="shared" si="572"/>
        <v>7.9860170879304135</v>
      </c>
      <c r="BJ2668">
        <f t="shared" si="572"/>
        <v>7.9860170636195216</v>
      </c>
      <c r="BK2668">
        <f t="shared" si="572"/>
        <v>7.986017833034281</v>
      </c>
      <c r="BL2668">
        <f t="shared" si="572"/>
        <v>7.9859934796851215</v>
      </c>
      <c r="BM2668">
        <f t="shared" si="572"/>
        <v>7.9867621524931742</v>
      </c>
      <c r="BN2668">
        <f t="shared" si="570"/>
        <v>7.748106053039221</v>
      </c>
    </row>
    <row r="2669" spans="53:66" x14ac:dyDescent="0.2">
      <c r="BA2669">
        <f t="shared" si="563"/>
        <v>1.8987653654222433E-2</v>
      </c>
      <c r="BB2669">
        <f t="shared" si="564"/>
        <v>0.91353546204170422</v>
      </c>
      <c r="BC2669">
        <f t="shared" si="565"/>
        <v>0.90245097412386832</v>
      </c>
      <c r="BD2669">
        <f t="shared" si="566"/>
        <v>0.22388363869577074</v>
      </c>
      <c r="BE2669">
        <f t="shared" si="567"/>
        <v>1.939352469821771</v>
      </c>
      <c r="BF2669">
        <f t="shared" si="568"/>
        <v>1.4581884583442892</v>
      </c>
      <c r="BG2669">
        <f t="shared" si="572"/>
        <v>7.9860170871865446</v>
      </c>
      <c r="BH2669">
        <f t="shared" si="572"/>
        <v>7.9860170871622742</v>
      </c>
      <c r="BI2669">
        <f t="shared" si="572"/>
        <v>7.9860170879304135</v>
      </c>
      <c r="BJ2669">
        <f t="shared" si="572"/>
        <v>7.9860170636195216</v>
      </c>
      <c r="BK2669">
        <f t="shared" si="572"/>
        <v>7.986017833034281</v>
      </c>
      <c r="BL2669">
        <f t="shared" si="572"/>
        <v>7.9859934796851215</v>
      </c>
      <c r="BM2669">
        <f t="shared" si="572"/>
        <v>7.9867621524931742</v>
      </c>
      <c r="BN2669">
        <f t="shared" si="570"/>
        <v>7.748106053039221</v>
      </c>
    </row>
    <row r="2670" spans="53:66" x14ac:dyDescent="0.2">
      <c r="BA2670">
        <f t="shared" si="563"/>
        <v>1.8987653654222433E-2</v>
      </c>
      <c r="BB2670">
        <f t="shared" si="564"/>
        <v>0.91353546204170422</v>
      </c>
      <c r="BC2670">
        <f t="shared" si="565"/>
        <v>0.90245097412386832</v>
      </c>
      <c r="BD2670">
        <f t="shared" si="566"/>
        <v>0.22388363869577074</v>
      </c>
      <c r="BE2670">
        <f t="shared" si="567"/>
        <v>1.939352469821771</v>
      </c>
      <c r="BF2670">
        <f t="shared" si="568"/>
        <v>1.4581884583442892</v>
      </c>
      <c r="BG2670">
        <f t="shared" si="572"/>
        <v>7.9860170871865446</v>
      </c>
      <c r="BH2670">
        <f t="shared" si="572"/>
        <v>7.9860170871622742</v>
      </c>
      <c r="BI2670">
        <f t="shared" si="572"/>
        <v>7.9860170879304135</v>
      </c>
      <c r="BJ2670">
        <f t="shared" si="572"/>
        <v>7.9860170636195216</v>
      </c>
      <c r="BK2670">
        <f t="shared" si="572"/>
        <v>7.986017833034281</v>
      </c>
      <c r="BL2670">
        <f t="shared" si="572"/>
        <v>7.9859934796851215</v>
      </c>
      <c r="BM2670">
        <f t="shared" si="572"/>
        <v>7.9867621524931742</v>
      </c>
      <c r="BN2670">
        <f t="shared" si="570"/>
        <v>7.748106053039221</v>
      </c>
    </row>
    <row r="2671" spans="53:66" x14ac:dyDescent="0.2">
      <c r="BA2671">
        <f t="shared" si="563"/>
        <v>1.8987653654222433E-2</v>
      </c>
      <c r="BB2671">
        <f t="shared" si="564"/>
        <v>0.91353546204170422</v>
      </c>
      <c r="BC2671">
        <f t="shared" si="565"/>
        <v>0.90245097412386832</v>
      </c>
      <c r="BD2671">
        <f t="shared" si="566"/>
        <v>0.22388363869577074</v>
      </c>
      <c r="BE2671">
        <f t="shared" si="567"/>
        <v>1.939352469821771</v>
      </c>
      <c r="BF2671">
        <f t="shared" si="568"/>
        <v>1.4581884583442892</v>
      </c>
      <c r="BG2671">
        <f t="shared" si="572"/>
        <v>7.9860170871865446</v>
      </c>
      <c r="BH2671">
        <f t="shared" si="572"/>
        <v>7.9860170871622742</v>
      </c>
      <c r="BI2671">
        <f t="shared" si="572"/>
        <v>7.9860170879304135</v>
      </c>
      <c r="BJ2671">
        <f t="shared" si="572"/>
        <v>7.9860170636195216</v>
      </c>
      <c r="BK2671">
        <f t="shared" si="572"/>
        <v>7.986017833034281</v>
      </c>
      <c r="BL2671">
        <f t="shared" si="572"/>
        <v>7.9859934796851215</v>
      </c>
      <c r="BM2671">
        <f t="shared" si="572"/>
        <v>7.9867621524931742</v>
      </c>
      <c r="BN2671">
        <f t="shared" si="570"/>
        <v>7.748106053039221</v>
      </c>
    </row>
    <row r="2672" spans="53:66" x14ac:dyDescent="0.2">
      <c r="BA2672">
        <f t="shared" si="563"/>
        <v>1.8987653654222433E-2</v>
      </c>
      <c r="BB2672">
        <f t="shared" si="564"/>
        <v>0.91353546204170422</v>
      </c>
      <c r="BC2672">
        <f t="shared" si="565"/>
        <v>0.90245097412386832</v>
      </c>
      <c r="BD2672">
        <f t="shared" si="566"/>
        <v>0.22388363869577074</v>
      </c>
      <c r="BE2672">
        <f t="shared" si="567"/>
        <v>1.939352469821771</v>
      </c>
      <c r="BF2672">
        <f t="shared" si="568"/>
        <v>1.4581884583442892</v>
      </c>
      <c r="BG2672">
        <f t="shared" si="572"/>
        <v>7.9860170871865446</v>
      </c>
      <c r="BH2672">
        <f t="shared" si="572"/>
        <v>7.9860170871622742</v>
      </c>
      <c r="BI2672">
        <f t="shared" si="572"/>
        <v>7.9860170879304135</v>
      </c>
      <c r="BJ2672">
        <f t="shared" si="572"/>
        <v>7.9860170636195216</v>
      </c>
      <c r="BK2672">
        <f t="shared" si="572"/>
        <v>7.986017833034281</v>
      </c>
      <c r="BL2672">
        <f t="shared" si="572"/>
        <v>7.9859934796851215</v>
      </c>
      <c r="BM2672">
        <f t="shared" si="572"/>
        <v>7.9867621524931742</v>
      </c>
      <c r="BN2672">
        <f t="shared" si="570"/>
        <v>7.748106053039221</v>
      </c>
    </row>
    <row r="2673" spans="53:66" x14ac:dyDescent="0.2">
      <c r="BA2673">
        <f t="shared" si="563"/>
        <v>1.8987653654222433E-2</v>
      </c>
      <c r="BB2673">
        <f t="shared" si="564"/>
        <v>0.91353546204170422</v>
      </c>
      <c r="BC2673">
        <f t="shared" si="565"/>
        <v>0.90245097412386832</v>
      </c>
      <c r="BD2673">
        <f t="shared" si="566"/>
        <v>0.22388363869577074</v>
      </c>
      <c r="BE2673">
        <f t="shared" si="567"/>
        <v>1.939352469821771</v>
      </c>
      <c r="BF2673">
        <f t="shared" si="568"/>
        <v>1.4581884583442892</v>
      </c>
      <c r="BG2673">
        <f t="shared" si="572"/>
        <v>7.9860170871865446</v>
      </c>
      <c r="BH2673">
        <f t="shared" si="572"/>
        <v>7.9860170871622742</v>
      </c>
      <c r="BI2673">
        <f t="shared" si="572"/>
        <v>7.9860170879304135</v>
      </c>
      <c r="BJ2673">
        <f t="shared" si="572"/>
        <v>7.9860170636195216</v>
      </c>
      <c r="BK2673">
        <f t="shared" si="572"/>
        <v>7.986017833034281</v>
      </c>
      <c r="BL2673">
        <f t="shared" si="572"/>
        <v>7.9859934796851215</v>
      </c>
      <c r="BM2673">
        <f t="shared" si="572"/>
        <v>7.9867621524931742</v>
      </c>
      <c r="BN2673">
        <f t="shared" si="570"/>
        <v>7.748106053039221</v>
      </c>
    </row>
    <row r="2674" spans="53:66" x14ac:dyDescent="0.2">
      <c r="BA2674">
        <f t="shared" si="563"/>
        <v>1.8987653654222433E-2</v>
      </c>
      <c r="BB2674">
        <f t="shared" si="564"/>
        <v>0.91353546204170422</v>
      </c>
      <c r="BC2674">
        <f t="shared" si="565"/>
        <v>0.90245097412386832</v>
      </c>
      <c r="BD2674">
        <f t="shared" si="566"/>
        <v>0.22388363869577074</v>
      </c>
      <c r="BE2674">
        <f t="shared" si="567"/>
        <v>1.939352469821771</v>
      </c>
      <c r="BF2674">
        <f t="shared" si="568"/>
        <v>1.4581884583442892</v>
      </c>
      <c r="BG2674">
        <f t="shared" si="572"/>
        <v>7.9860170871865446</v>
      </c>
      <c r="BH2674">
        <f t="shared" si="572"/>
        <v>7.9860170871622742</v>
      </c>
      <c r="BI2674">
        <f t="shared" si="572"/>
        <v>7.9860170879304135</v>
      </c>
      <c r="BJ2674">
        <f t="shared" si="572"/>
        <v>7.9860170636195216</v>
      </c>
      <c r="BK2674">
        <f t="shared" si="572"/>
        <v>7.986017833034281</v>
      </c>
      <c r="BL2674">
        <f t="shared" si="572"/>
        <v>7.9859934796851215</v>
      </c>
      <c r="BM2674">
        <f t="shared" si="572"/>
        <v>7.9867621524931742</v>
      </c>
      <c r="BN2674">
        <f t="shared" si="570"/>
        <v>7.748106053039221</v>
      </c>
    </row>
    <row r="2675" spans="53:66" x14ac:dyDescent="0.2">
      <c r="BA2675">
        <f t="shared" si="563"/>
        <v>1.8987653654222433E-2</v>
      </c>
      <c r="BB2675">
        <f t="shared" si="564"/>
        <v>0.91353546204170422</v>
      </c>
      <c r="BC2675">
        <f t="shared" si="565"/>
        <v>0.90245097412386832</v>
      </c>
      <c r="BD2675">
        <f t="shared" si="566"/>
        <v>0.22388363869577074</v>
      </c>
      <c r="BE2675">
        <f t="shared" si="567"/>
        <v>1.939352469821771</v>
      </c>
      <c r="BF2675">
        <f t="shared" si="568"/>
        <v>1.4581884583442892</v>
      </c>
      <c r="BG2675">
        <f t="shared" si="572"/>
        <v>7.9860170871865446</v>
      </c>
      <c r="BH2675">
        <f t="shared" si="572"/>
        <v>7.9860170871622742</v>
      </c>
      <c r="BI2675">
        <f t="shared" si="572"/>
        <v>7.9860170879304135</v>
      </c>
      <c r="BJ2675">
        <f t="shared" si="572"/>
        <v>7.9860170636195216</v>
      </c>
      <c r="BK2675">
        <f t="shared" si="572"/>
        <v>7.986017833034281</v>
      </c>
      <c r="BL2675">
        <f t="shared" si="572"/>
        <v>7.9859934796851215</v>
      </c>
      <c r="BM2675">
        <f t="shared" si="572"/>
        <v>7.9867621524931742</v>
      </c>
      <c r="BN2675">
        <f t="shared" si="570"/>
        <v>7.748106053039221</v>
      </c>
    </row>
    <row r="2676" spans="53:66" x14ac:dyDescent="0.2">
      <c r="BA2676">
        <f t="shared" si="563"/>
        <v>1.8987653654222433E-2</v>
      </c>
      <c r="BB2676">
        <f t="shared" si="564"/>
        <v>0.91353546204170422</v>
      </c>
      <c r="BC2676">
        <f t="shared" si="565"/>
        <v>0.90245097412386832</v>
      </c>
      <c r="BD2676">
        <f t="shared" si="566"/>
        <v>0.22388363869577074</v>
      </c>
      <c r="BE2676">
        <f t="shared" si="567"/>
        <v>1.939352469821771</v>
      </c>
      <c r="BF2676">
        <f t="shared" si="568"/>
        <v>1.4581884583442892</v>
      </c>
      <c r="BG2676">
        <f t="shared" si="572"/>
        <v>7.9860170871865446</v>
      </c>
      <c r="BH2676">
        <f t="shared" si="572"/>
        <v>7.9860170871622742</v>
      </c>
      <c r="BI2676">
        <f t="shared" si="572"/>
        <v>7.9860170879304135</v>
      </c>
      <c r="BJ2676">
        <f t="shared" si="572"/>
        <v>7.9860170636195216</v>
      </c>
      <c r="BK2676">
        <f t="shared" si="572"/>
        <v>7.986017833034281</v>
      </c>
      <c r="BL2676">
        <f t="shared" si="572"/>
        <v>7.9859934796851215</v>
      </c>
      <c r="BM2676">
        <f t="shared" si="572"/>
        <v>7.9867621524931742</v>
      </c>
      <c r="BN2676">
        <f t="shared" si="570"/>
        <v>7.748106053039221</v>
      </c>
    </row>
    <row r="2677" spans="53:66" x14ac:dyDescent="0.2">
      <c r="BA2677">
        <f t="shared" si="563"/>
        <v>1.8987653654222433E-2</v>
      </c>
      <c r="BB2677">
        <f t="shared" si="564"/>
        <v>0.91353546204170422</v>
      </c>
      <c r="BC2677">
        <f t="shared" si="565"/>
        <v>0.90245097412386832</v>
      </c>
      <c r="BD2677">
        <f t="shared" si="566"/>
        <v>0.22388363869577074</v>
      </c>
      <c r="BE2677">
        <f t="shared" si="567"/>
        <v>1.939352469821771</v>
      </c>
      <c r="BF2677">
        <f t="shared" si="568"/>
        <v>1.4581884583442892</v>
      </c>
      <c r="BG2677">
        <f t="shared" si="572"/>
        <v>7.9860170871865446</v>
      </c>
      <c r="BH2677">
        <f t="shared" si="572"/>
        <v>7.9860170871622742</v>
      </c>
      <c r="BI2677">
        <f t="shared" si="572"/>
        <v>7.9860170879304135</v>
      </c>
      <c r="BJ2677">
        <f t="shared" si="572"/>
        <v>7.9860170636195216</v>
      </c>
      <c r="BK2677">
        <f t="shared" si="572"/>
        <v>7.986017833034281</v>
      </c>
      <c r="BL2677">
        <f t="shared" si="572"/>
        <v>7.9859934796851215</v>
      </c>
      <c r="BM2677">
        <f t="shared" si="572"/>
        <v>7.9867621524931742</v>
      </c>
      <c r="BN2677">
        <f t="shared" si="570"/>
        <v>7.748106053039221</v>
      </c>
    </row>
    <row r="2678" spans="53:66" x14ac:dyDescent="0.2">
      <c r="BA2678">
        <f t="shared" si="563"/>
        <v>1.8987653654222433E-2</v>
      </c>
      <c r="BB2678">
        <f t="shared" si="564"/>
        <v>0.91353546204170422</v>
      </c>
      <c r="BC2678">
        <f t="shared" si="565"/>
        <v>0.90245097412386832</v>
      </c>
      <c r="BD2678">
        <f t="shared" si="566"/>
        <v>0.22388363869577074</v>
      </c>
      <c r="BE2678">
        <f t="shared" si="567"/>
        <v>1.939352469821771</v>
      </c>
      <c r="BF2678">
        <f t="shared" si="568"/>
        <v>1.4581884583442892</v>
      </c>
      <c r="BG2678">
        <f t="shared" si="572"/>
        <v>7.9860170871865446</v>
      </c>
      <c r="BH2678">
        <f t="shared" si="572"/>
        <v>7.9860170871622742</v>
      </c>
      <c r="BI2678">
        <f t="shared" si="572"/>
        <v>7.9860170879304135</v>
      </c>
      <c r="BJ2678">
        <f t="shared" si="572"/>
        <v>7.9860170636195216</v>
      </c>
      <c r="BK2678">
        <f t="shared" si="572"/>
        <v>7.986017833034281</v>
      </c>
      <c r="BL2678">
        <f t="shared" si="572"/>
        <v>7.9859934796851215</v>
      </c>
      <c r="BM2678">
        <f t="shared" si="572"/>
        <v>7.9867621524931742</v>
      </c>
      <c r="BN2678">
        <f t="shared" si="570"/>
        <v>7.748106053039221</v>
      </c>
    </row>
    <row r="2679" spans="53:66" x14ac:dyDescent="0.2">
      <c r="BA2679">
        <f t="shared" si="563"/>
        <v>1.8987653654222433E-2</v>
      </c>
      <c r="BB2679">
        <f t="shared" si="564"/>
        <v>0.91353546204170422</v>
      </c>
      <c r="BC2679">
        <f t="shared" si="565"/>
        <v>0.90245097412386832</v>
      </c>
      <c r="BD2679">
        <f t="shared" si="566"/>
        <v>0.22388363869577074</v>
      </c>
      <c r="BE2679">
        <f t="shared" si="567"/>
        <v>1.939352469821771</v>
      </c>
      <c r="BF2679">
        <f t="shared" si="568"/>
        <v>1.4581884583442892</v>
      </c>
      <c r="BG2679">
        <f t="shared" si="572"/>
        <v>7.9860170871865446</v>
      </c>
      <c r="BH2679">
        <f t="shared" si="572"/>
        <v>7.9860170871622742</v>
      </c>
      <c r="BI2679">
        <f t="shared" si="572"/>
        <v>7.9860170879304135</v>
      </c>
      <c r="BJ2679">
        <f t="shared" si="572"/>
        <v>7.9860170636195216</v>
      </c>
      <c r="BK2679">
        <f t="shared" si="572"/>
        <v>7.986017833034281</v>
      </c>
      <c r="BL2679">
        <f t="shared" si="572"/>
        <v>7.9859934796851215</v>
      </c>
      <c r="BM2679">
        <f t="shared" si="572"/>
        <v>7.9867621524931742</v>
      </c>
      <c r="BN2679">
        <f t="shared" si="570"/>
        <v>7.748106053039221</v>
      </c>
    </row>
    <row r="2680" spans="53:66" x14ac:dyDescent="0.2">
      <c r="BA2680">
        <f t="shared" si="563"/>
        <v>1.8987653654222433E-2</v>
      </c>
      <c r="BB2680">
        <f t="shared" si="564"/>
        <v>0.91353546204170422</v>
      </c>
      <c r="BC2680">
        <f t="shared" si="565"/>
        <v>0.90245097412386832</v>
      </c>
      <c r="BD2680">
        <f t="shared" si="566"/>
        <v>0.22388363869577074</v>
      </c>
      <c r="BE2680">
        <f t="shared" si="567"/>
        <v>1.939352469821771</v>
      </c>
      <c r="BF2680">
        <f t="shared" si="568"/>
        <v>1.4581884583442892</v>
      </c>
      <c r="BG2680">
        <f t="shared" si="572"/>
        <v>7.9860170871865446</v>
      </c>
      <c r="BH2680">
        <f t="shared" si="572"/>
        <v>7.9860170871622742</v>
      </c>
      <c r="BI2680">
        <f t="shared" si="572"/>
        <v>7.9860170879304135</v>
      </c>
      <c r="BJ2680">
        <f t="shared" si="572"/>
        <v>7.9860170636195216</v>
      </c>
      <c r="BK2680">
        <f t="shared" si="572"/>
        <v>7.986017833034281</v>
      </c>
      <c r="BL2680">
        <f t="shared" si="572"/>
        <v>7.9859934796851215</v>
      </c>
      <c r="BM2680">
        <f t="shared" si="572"/>
        <v>7.9867621524931742</v>
      </c>
      <c r="BN2680">
        <f t="shared" si="570"/>
        <v>7.748106053039221</v>
      </c>
    </row>
    <row r="2681" spans="53:66" x14ac:dyDescent="0.2">
      <c r="BA2681">
        <f t="shared" si="563"/>
        <v>1.8987653654222433E-2</v>
      </c>
      <c r="BB2681">
        <f t="shared" si="564"/>
        <v>0.91353546204170422</v>
      </c>
      <c r="BC2681">
        <f t="shared" si="565"/>
        <v>0.90245097412386832</v>
      </c>
      <c r="BD2681">
        <f t="shared" si="566"/>
        <v>0.22388363869577074</v>
      </c>
      <c r="BE2681">
        <f t="shared" si="567"/>
        <v>1.939352469821771</v>
      </c>
      <c r="BF2681">
        <f t="shared" si="568"/>
        <v>1.4581884583442892</v>
      </c>
      <c r="BG2681">
        <f t="shared" si="572"/>
        <v>7.9860170871865446</v>
      </c>
      <c r="BH2681">
        <f t="shared" si="572"/>
        <v>7.9860170871622742</v>
      </c>
      <c r="BI2681">
        <f t="shared" si="572"/>
        <v>7.9860170879304135</v>
      </c>
      <c r="BJ2681">
        <f t="shared" si="572"/>
        <v>7.9860170636195216</v>
      </c>
      <c r="BK2681">
        <f t="shared" si="572"/>
        <v>7.986017833034281</v>
      </c>
      <c r="BL2681">
        <f t="shared" si="572"/>
        <v>7.9859934796851215</v>
      </c>
      <c r="BM2681">
        <f t="shared" si="572"/>
        <v>7.9867621524931742</v>
      </c>
      <c r="BN2681">
        <f t="shared" si="570"/>
        <v>7.748106053039221</v>
      </c>
    </row>
    <row r="2682" spans="53:66" x14ac:dyDescent="0.2">
      <c r="BA2682">
        <f t="shared" si="563"/>
        <v>1.8987653654222433E-2</v>
      </c>
      <c r="BB2682">
        <f t="shared" si="564"/>
        <v>0.91353546204170422</v>
      </c>
      <c r="BC2682">
        <f t="shared" si="565"/>
        <v>0.90245097412386832</v>
      </c>
      <c r="BD2682">
        <f t="shared" si="566"/>
        <v>0.22388363869577074</v>
      </c>
      <c r="BE2682">
        <f t="shared" si="567"/>
        <v>1.939352469821771</v>
      </c>
      <c r="BF2682">
        <f t="shared" si="568"/>
        <v>1.4581884583442892</v>
      </c>
      <c r="BG2682">
        <f t="shared" si="572"/>
        <v>7.9860170871865446</v>
      </c>
      <c r="BH2682">
        <f t="shared" si="572"/>
        <v>7.9860170871622742</v>
      </c>
      <c r="BI2682">
        <f t="shared" si="572"/>
        <v>7.9860170879304135</v>
      </c>
      <c r="BJ2682">
        <f t="shared" si="572"/>
        <v>7.9860170636195216</v>
      </c>
      <c r="BK2682">
        <f t="shared" si="572"/>
        <v>7.986017833034281</v>
      </c>
      <c r="BL2682">
        <f t="shared" si="572"/>
        <v>7.9859934796851215</v>
      </c>
      <c r="BM2682">
        <f t="shared" si="572"/>
        <v>7.9867621524931742</v>
      </c>
      <c r="BN2682">
        <f t="shared" si="570"/>
        <v>7.748106053039221</v>
      </c>
    </row>
    <row r="2683" spans="53:66" x14ac:dyDescent="0.2">
      <c r="BA2683">
        <f t="shared" si="563"/>
        <v>1.8987653654222433E-2</v>
      </c>
      <c r="BB2683">
        <f t="shared" si="564"/>
        <v>0.91353546204170422</v>
      </c>
      <c r="BC2683">
        <f t="shared" si="565"/>
        <v>0.90245097412386832</v>
      </c>
      <c r="BD2683">
        <f t="shared" si="566"/>
        <v>0.22388363869577074</v>
      </c>
      <c r="BE2683">
        <f t="shared" si="567"/>
        <v>1.939352469821771</v>
      </c>
      <c r="BF2683">
        <f t="shared" si="568"/>
        <v>1.4581884583442892</v>
      </c>
      <c r="BG2683">
        <f t="shared" ref="BG2683:BM2698" si="573">$BN2683+$BB$7*SIN(BH2683)</f>
        <v>7.9860170871865446</v>
      </c>
      <c r="BH2683">
        <f t="shared" si="573"/>
        <v>7.9860170871622742</v>
      </c>
      <c r="BI2683">
        <f t="shared" si="573"/>
        <v>7.9860170879304135</v>
      </c>
      <c r="BJ2683">
        <f t="shared" si="573"/>
        <v>7.9860170636195216</v>
      </c>
      <c r="BK2683">
        <f t="shared" si="573"/>
        <v>7.986017833034281</v>
      </c>
      <c r="BL2683">
        <f t="shared" si="573"/>
        <v>7.9859934796851215</v>
      </c>
      <c r="BM2683">
        <f t="shared" si="573"/>
        <v>7.9867621524931742</v>
      </c>
      <c r="BN2683">
        <f t="shared" si="570"/>
        <v>7.748106053039221</v>
      </c>
    </row>
    <row r="2684" spans="53:66" x14ac:dyDescent="0.2">
      <c r="BA2684">
        <f t="shared" si="563"/>
        <v>1.8987653654222433E-2</v>
      </c>
      <c r="BB2684">
        <f t="shared" si="564"/>
        <v>0.91353546204170422</v>
      </c>
      <c r="BC2684">
        <f t="shared" si="565"/>
        <v>0.90245097412386832</v>
      </c>
      <c r="BD2684">
        <f t="shared" si="566"/>
        <v>0.22388363869577074</v>
      </c>
      <c r="BE2684">
        <f t="shared" si="567"/>
        <v>1.939352469821771</v>
      </c>
      <c r="BF2684">
        <f t="shared" si="568"/>
        <v>1.4581884583442892</v>
      </c>
      <c r="BG2684">
        <f t="shared" si="573"/>
        <v>7.9860170871865446</v>
      </c>
      <c r="BH2684">
        <f t="shared" si="573"/>
        <v>7.9860170871622742</v>
      </c>
      <c r="BI2684">
        <f t="shared" si="573"/>
        <v>7.9860170879304135</v>
      </c>
      <c r="BJ2684">
        <f t="shared" si="573"/>
        <v>7.9860170636195216</v>
      </c>
      <c r="BK2684">
        <f t="shared" si="573"/>
        <v>7.986017833034281</v>
      </c>
      <c r="BL2684">
        <f t="shared" si="573"/>
        <v>7.9859934796851215</v>
      </c>
      <c r="BM2684">
        <f t="shared" si="573"/>
        <v>7.9867621524931742</v>
      </c>
      <c r="BN2684">
        <f t="shared" si="570"/>
        <v>7.748106053039221</v>
      </c>
    </row>
    <row r="2685" spans="53:66" x14ac:dyDescent="0.2">
      <c r="BA2685">
        <f t="shared" si="563"/>
        <v>1.8987653654222433E-2</v>
      </c>
      <c r="BB2685">
        <f t="shared" si="564"/>
        <v>0.91353546204170422</v>
      </c>
      <c r="BC2685">
        <f t="shared" si="565"/>
        <v>0.90245097412386832</v>
      </c>
      <c r="BD2685">
        <f t="shared" si="566"/>
        <v>0.22388363869577074</v>
      </c>
      <c r="BE2685">
        <f t="shared" si="567"/>
        <v>1.939352469821771</v>
      </c>
      <c r="BF2685">
        <f t="shared" si="568"/>
        <v>1.4581884583442892</v>
      </c>
      <c r="BG2685">
        <f t="shared" si="573"/>
        <v>7.9860170871865446</v>
      </c>
      <c r="BH2685">
        <f t="shared" si="573"/>
        <v>7.9860170871622742</v>
      </c>
      <c r="BI2685">
        <f t="shared" si="573"/>
        <v>7.9860170879304135</v>
      </c>
      <c r="BJ2685">
        <f t="shared" si="573"/>
        <v>7.9860170636195216</v>
      </c>
      <c r="BK2685">
        <f t="shared" si="573"/>
        <v>7.986017833034281</v>
      </c>
      <c r="BL2685">
        <f t="shared" si="573"/>
        <v>7.9859934796851215</v>
      </c>
      <c r="BM2685">
        <f t="shared" si="573"/>
        <v>7.9867621524931742</v>
      </c>
      <c r="BN2685">
        <f t="shared" si="570"/>
        <v>7.748106053039221</v>
      </c>
    </row>
    <row r="2686" spans="53:66" x14ac:dyDescent="0.2">
      <c r="BA2686">
        <f t="shared" si="563"/>
        <v>1.8987653654222433E-2</v>
      </c>
      <c r="BB2686">
        <f t="shared" si="564"/>
        <v>0.91353546204170422</v>
      </c>
      <c r="BC2686">
        <f t="shared" si="565"/>
        <v>0.90245097412386832</v>
      </c>
      <c r="BD2686">
        <f t="shared" si="566"/>
        <v>0.22388363869577074</v>
      </c>
      <c r="BE2686">
        <f t="shared" si="567"/>
        <v>1.939352469821771</v>
      </c>
      <c r="BF2686">
        <f t="shared" si="568"/>
        <v>1.4581884583442892</v>
      </c>
      <c r="BG2686">
        <f t="shared" si="573"/>
        <v>7.9860170871865446</v>
      </c>
      <c r="BH2686">
        <f t="shared" si="573"/>
        <v>7.9860170871622742</v>
      </c>
      <c r="BI2686">
        <f t="shared" si="573"/>
        <v>7.9860170879304135</v>
      </c>
      <c r="BJ2686">
        <f t="shared" si="573"/>
        <v>7.9860170636195216</v>
      </c>
      <c r="BK2686">
        <f t="shared" si="573"/>
        <v>7.986017833034281</v>
      </c>
      <c r="BL2686">
        <f t="shared" si="573"/>
        <v>7.9859934796851215</v>
      </c>
      <c r="BM2686">
        <f t="shared" si="573"/>
        <v>7.9867621524931742</v>
      </c>
      <c r="BN2686">
        <f t="shared" si="570"/>
        <v>7.748106053039221</v>
      </c>
    </row>
    <row r="2687" spans="53:66" x14ac:dyDescent="0.2">
      <c r="BA2687">
        <f t="shared" si="563"/>
        <v>1.8987653654222433E-2</v>
      </c>
      <c r="BB2687">
        <f t="shared" si="564"/>
        <v>0.91353546204170422</v>
      </c>
      <c r="BC2687">
        <f t="shared" si="565"/>
        <v>0.90245097412386832</v>
      </c>
      <c r="BD2687">
        <f t="shared" si="566"/>
        <v>0.22388363869577074</v>
      </c>
      <c r="BE2687">
        <f t="shared" si="567"/>
        <v>1.939352469821771</v>
      </c>
      <c r="BF2687">
        <f t="shared" si="568"/>
        <v>1.4581884583442892</v>
      </c>
      <c r="BG2687">
        <f t="shared" si="573"/>
        <v>7.9860170871865446</v>
      </c>
      <c r="BH2687">
        <f t="shared" si="573"/>
        <v>7.9860170871622742</v>
      </c>
      <c r="BI2687">
        <f t="shared" si="573"/>
        <v>7.9860170879304135</v>
      </c>
      <c r="BJ2687">
        <f t="shared" si="573"/>
        <v>7.9860170636195216</v>
      </c>
      <c r="BK2687">
        <f t="shared" si="573"/>
        <v>7.986017833034281</v>
      </c>
      <c r="BL2687">
        <f t="shared" si="573"/>
        <v>7.9859934796851215</v>
      </c>
      <c r="BM2687">
        <f t="shared" si="573"/>
        <v>7.9867621524931742</v>
      </c>
      <c r="BN2687">
        <f t="shared" si="570"/>
        <v>7.748106053039221</v>
      </c>
    </row>
    <row r="2688" spans="53:66" x14ac:dyDescent="0.2">
      <c r="BA2688">
        <f t="shared" si="563"/>
        <v>1.8987653654222433E-2</v>
      </c>
      <c r="BB2688">
        <f t="shared" si="564"/>
        <v>0.91353546204170422</v>
      </c>
      <c r="BC2688">
        <f t="shared" si="565"/>
        <v>0.90245097412386832</v>
      </c>
      <c r="BD2688">
        <f t="shared" si="566"/>
        <v>0.22388363869577074</v>
      </c>
      <c r="BE2688">
        <f t="shared" si="567"/>
        <v>1.939352469821771</v>
      </c>
      <c r="BF2688">
        <f t="shared" si="568"/>
        <v>1.4581884583442892</v>
      </c>
      <c r="BG2688">
        <f t="shared" si="573"/>
        <v>7.9860170871865446</v>
      </c>
      <c r="BH2688">
        <f t="shared" si="573"/>
        <v>7.9860170871622742</v>
      </c>
      <c r="BI2688">
        <f t="shared" si="573"/>
        <v>7.9860170879304135</v>
      </c>
      <c r="BJ2688">
        <f t="shared" si="573"/>
        <v>7.9860170636195216</v>
      </c>
      <c r="BK2688">
        <f t="shared" si="573"/>
        <v>7.986017833034281</v>
      </c>
      <c r="BL2688">
        <f t="shared" si="573"/>
        <v>7.9859934796851215</v>
      </c>
      <c r="BM2688">
        <f t="shared" si="573"/>
        <v>7.9867621524931742</v>
      </c>
      <c r="BN2688">
        <f t="shared" si="570"/>
        <v>7.748106053039221</v>
      </c>
    </row>
    <row r="2689" spans="53:66" x14ac:dyDescent="0.2">
      <c r="BA2689">
        <f t="shared" si="563"/>
        <v>1.8987653654222433E-2</v>
      </c>
      <c r="BB2689">
        <f t="shared" si="564"/>
        <v>0.91353546204170422</v>
      </c>
      <c r="BC2689">
        <f t="shared" si="565"/>
        <v>0.90245097412386832</v>
      </c>
      <c r="BD2689">
        <f t="shared" si="566"/>
        <v>0.22388363869577074</v>
      </c>
      <c r="BE2689">
        <f t="shared" si="567"/>
        <v>1.939352469821771</v>
      </c>
      <c r="BF2689">
        <f t="shared" si="568"/>
        <v>1.4581884583442892</v>
      </c>
      <c r="BG2689">
        <f t="shared" si="573"/>
        <v>7.9860170871865446</v>
      </c>
      <c r="BH2689">
        <f t="shared" si="573"/>
        <v>7.9860170871622742</v>
      </c>
      <c r="BI2689">
        <f t="shared" si="573"/>
        <v>7.9860170879304135</v>
      </c>
      <c r="BJ2689">
        <f t="shared" si="573"/>
        <v>7.9860170636195216</v>
      </c>
      <c r="BK2689">
        <f t="shared" si="573"/>
        <v>7.986017833034281</v>
      </c>
      <c r="BL2689">
        <f t="shared" si="573"/>
        <v>7.9859934796851215</v>
      </c>
      <c r="BM2689">
        <f t="shared" si="573"/>
        <v>7.9867621524931742</v>
      </c>
      <c r="BN2689">
        <f t="shared" si="570"/>
        <v>7.748106053039221</v>
      </c>
    </row>
    <row r="2690" spans="53:66" x14ac:dyDescent="0.2">
      <c r="BA2690">
        <f t="shared" si="563"/>
        <v>1.8987653654222433E-2</v>
      </c>
      <c r="BB2690">
        <f t="shared" si="564"/>
        <v>0.91353546204170422</v>
      </c>
      <c r="BC2690">
        <f t="shared" si="565"/>
        <v>0.90245097412386832</v>
      </c>
      <c r="BD2690">
        <f t="shared" si="566"/>
        <v>0.22388363869577074</v>
      </c>
      <c r="BE2690">
        <f t="shared" si="567"/>
        <v>1.939352469821771</v>
      </c>
      <c r="BF2690">
        <f t="shared" si="568"/>
        <v>1.4581884583442892</v>
      </c>
      <c r="BG2690">
        <f t="shared" si="573"/>
        <v>7.9860170871865446</v>
      </c>
      <c r="BH2690">
        <f t="shared" si="573"/>
        <v>7.9860170871622742</v>
      </c>
      <c r="BI2690">
        <f t="shared" si="573"/>
        <v>7.9860170879304135</v>
      </c>
      <c r="BJ2690">
        <f t="shared" si="573"/>
        <v>7.9860170636195216</v>
      </c>
      <c r="BK2690">
        <f t="shared" si="573"/>
        <v>7.986017833034281</v>
      </c>
      <c r="BL2690">
        <f t="shared" si="573"/>
        <v>7.9859934796851215</v>
      </c>
      <c r="BM2690">
        <f t="shared" si="573"/>
        <v>7.9867621524931742</v>
      </c>
      <c r="BN2690">
        <f t="shared" si="570"/>
        <v>7.748106053039221</v>
      </c>
    </row>
    <row r="2691" spans="53:66" x14ac:dyDescent="0.2">
      <c r="BA2691">
        <f t="shared" si="563"/>
        <v>1.8987653654222433E-2</v>
      </c>
      <c r="BB2691">
        <f t="shared" si="564"/>
        <v>0.91353546204170422</v>
      </c>
      <c r="BC2691">
        <f t="shared" si="565"/>
        <v>0.90245097412386832</v>
      </c>
      <c r="BD2691">
        <f t="shared" si="566"/>
        <v>0.22388363869577074</v>
      </c>
      <c r="BE2691">
        <f t="shared" si="567"/>
        <v>1.939352469821771</v>
      </c>
      <c r="BF2691">
        <f t="shared" si="568"/>
        <v>1.4581884583442892</v>
      </c>
      <c r="BG2691">
        <f t="shared" si="573"/>
        <v>7.9860170871865446</v>
      </c>
      <c r="BH2691">
        <f t="shared" si="573"/>
        <v>7.9860170871622742</v>
      </c>
      <c r="BI2691">
        <f t="shared" si="573"/>
        <v>7.9860170879304135</v>
      </c>
      <c r="BJ2691">
        <f t="shared" si="573"/>
        <v>7.9860170636195216</v>
      </c>
      <c r="BK2691">
        <f t="shared" si="573"/>
        <v>7.986017833034281</v>
      </c>
      <c r="BL2691">
        <f t="shared" si="573"/>
        <v>7.9859934796851215</v>
      </c>
      <c r="BM2691">
        <f t="shared" si="573"/>
        <v>7.9867621524931742</v>
      </c>
      <c r="BN2691">
        <f t="shared" si="570"/>
        <v>7.748106053039221</v>
      </c>
    </row>
    <row r="2692" spans="53:66" x14ac:dyDescent="0.2">
      <c r="BA2692">
        <f t="shared" si="563"/>
        <v>1.8987653654222433E-2</v>
      </c>
      <c r="BB2692">
        <f t="shared" si="564"/>
        <v>0.91353546204170422</v>
      </c>
      <c r="BC2692">
        <f t="shared" si="565"/>
        <v>0.90245097412386832</v>
      </c>
      <c r="BD2692">
        <f t="shared" si="566"/>
        <v>0.22388363869577074</v>
      </c>
      <c r="BE2692">
        <f t="shared" si="567"/>
        <v>1.939352469821771</v>
      </c>
      <c r="BF2692">
        <f t="shared" si="568"/>
        <v>1.4581884583442892</v>
      </c>
      <c r="BG2692">
        <f t="shared" si="573"/>
        <v>7.9860170871865446</v>
      </c>
      <c r="BH2692">
        <f t="shared" si="573"/>
        <v>7.9860170871622742</v>
      </c>
      <c r="BI2692">
        <f t="shared" si="573"/>
        <v>7.9860170879304135</v>
      </c>
      <c r="BJ2692">
        <f t="shared" si="573"/>
        <v>7.9860170636195216</v>
      </c>
      <c r="BK2692">
        <f t="shared" si="573"/>
        <v>7.986017833034281</v>
      </c>
      <c r="BL2692">
        <f t="shared" si="573"/>
        <v>7.9859934796851215</v>
      </c>
      <c r="BM2692">
        <f t="shared" si="573"/>
        <v>7.9867621524931742</v>
      </c>
      <c r="BN2692">
        <f t="shared" si="570"/>
        <v>7.748106053039221</v>
      </c>
    </row>
    <row r="2693" spans="53:66" x14ac:dyDescent="0.2">
      <c r="BA2693">
        <f t="shared" si="563"/>
        <v>1.8987653654222433E-2</v>
      </c>
      <c r="BB2693">
        <f t="shared" si="564"/>
        <v>0.91353546204170422</v>
      </c>
      <c r="BC2693">
        <f t="shared" si="565"/>
        <v>0.90245097412386832</v>
      </c>
      <c r="BD2693">
        <f t="shared" si="566"/>
        <v>0.22388363869577074</v>
      </c>
      <c r="BE2693">
        <f t="shared" si="567"/>
        <v>1.939352469821771</v>
      </c>
      <c r="BF2693">
        <f t="shared" si="568"/>
        <v>1.4581884583442892</v>
      </c>
      <c r="BG2693">
        <f t="shared" si="573"/>
        <v>7.9860170871865446</v>
      </c>
      <c r="BH2693">
        <f t="shared" si="573"/>
        <v>7.9860170871622742</v>
      </c>
      <c r="BI2693">
        <f t="shared" si="573"/>
        <v>7.9860170879304135</v>
      </c>
      <c r="BJ2693">
        <f t="shared" si="573"/>
        <v>7.9860170636195216</v>
      </c>
      <c r="BK2693">
        <f t="shared" si="573"/>
        <v>7.986017833034281</v>
      </c>
      <c r="BL2693">
        <f t="shared" si="573"/>
        <v>7.9859934796851215</v>
      </c>
      <c r="BM2693">
        <f t="shared" si="573"/>
        <v>7.9867621524931742</v>
      </c>
      <c r="BN2693">
        <f t="shared" si="570"/>
        <v>7.748106053039221</v>
      </c>
    </row>
    <row r="2694" spans="53:66" x14ac:dyDescent="0.2">
      <c r="BA2694">
        <f t="shared" si="563"/>
        <v>1.8987653654222433E-2</v>
      </c>
      <c r="BB2694">
        <f t="shared" si="564"/>
        <v>0.91353546204170422</v>
      </c>
      <c r="BC2694">
        <f t="shared" si="565"/>
        <v>0.90245097412386832</v>
      </c>
      <c r="BD2694">
        <f t="shared" si="566"/>
        <v>0.22388363869577074</v>
      </c>
      <c r="BE2694">
        <f t="shared" si="567"/>
        <v>1.939352469821771</v>
      </c>
      <c r="BF2694">
        <f t="shared" si="568"/>
        <v>1.4581884583442892</v>
      </c>
      <c r="BG2694">
        <f t="shared" si="573"/>
        <v>7.9860170871865446</v>
      </c>
      <c r="BH2694">
        <f t="shared" si="573"/>
        <v>7.9860170871622742</v>
      </c>
      <c r="BI2694">
        <f t="shared" si="573"/>
        <v>7.9860170879304135</v>
      </c>
      <c r="BJ2694">
        <f t="shared" si="573"/>
        <v>7.9860170636195216</v>
      </c>
      <c r="BK2694">
        <f t="shared" si="573"/>
        <v>7.986017833034281</v>
      </c>
      <c r="BL2694">
        <f t="shared" si="573"/>
        <v>7.9859934796851215</v>
      </c>
      <c r="BM2694">
        <f t="shared" si="573"/>
        <v>7.9867621524931742</v>
      </c>
      <c r="BN2694">
        <f t="shared" si="570"/>
        <v>7.748106053039221</v>
      </c>
    </row>
    <row r="2695" spans="53:66" x14ac:dyDescent="0.2">
      <c r="BA2695">
        <f t="shared" si="563"/>
        <v>1.8987653654222433E-2</v>
      </c>
      <c r="BB2695">
        <f t="shared" si="564"/>
        <v>0.91353546204170422</v>
      </c>
      <c r="BC2695">
        <f t="shared" si="565"/>
        <v>0.90245097412386832</v>
      </c>
      <c r="BD2695">
        <f t="shared" si="566"/>
        <v>0.22388363869577074</v>
      </c>
      <c r="BE2695">
        <f t="shared" si="567"/>
        <v>1.939352469821771</v>
      </c>
      <c r="BF2695">
        <f t="shared" si="568"/>
        <v>1.4581884583442892</v>
      </c>
      <c r="BG2695">
        <f t="shared" si="573"/>
        <v>7.9860170871865446</v>
      </c>
      <c r="BH2695">
        <f t="shared" si="573"/>
        <v>7.9860170871622742</v>
      </c>
      <c r="BI2695">
        <f t="shared" si="573"/>
        <v>7.9860170879304135</v>
      </c>
      <c r="BJ2695">
        <f t="shared" si="573"/>
        <v>7.9860170636195216</v>
      </c>
      <c r="BK2695">
        <f t="shared" si="573"/>
        <v>7.986017833034281</v>
      </c>
      <c r="BL2695">
        <f t="shared" si="573"/>
        <v>7.9859934796851215</v>
      </c>
      <c r="BM2695">
        <f t="shared" si="573"/>
        <v>7.9867621524931742</v>
      </c>
      <c r="BN2695">
        <f t="shared" si="570"/>
        <v>7.748106053039221</v>
      </c>
    </row>
    <row r="2696" spans="53:66" x14ac:dyDescent="0.2">
      <c r="BA2696">
        <f t="shared" si="563"/>
        <v>1.8987653654222433E-2</v>
      </c>
      <c r="BB2696">
        <f t="shared" si="564"/>
        <v>0.91353546204170422</v>
      </c>
      <c r="BC2696">
        <f t="shared" si="565"/>
        <v>0.90245097412386832</v>
      </c>
      <c r="BD2696">
        <f t="shared" si="566"/>
        <v>0.22388363869577074</v>
      </c>
      <c r="BE2696">
        <f t="shared" si="567"/>
        <v>1.939352469821771</v>
      </c>
      <c r="BF2696">
        <f t="shared" si="568"/>
        <v>1.4581884583442892</v>
      </c>
      <c r="BG2696">
        <f t="shared" si="573"/>
        <v>7.9860170871865446</v>
      </c>
      <c r="BH2696">
        <f t="shared" si="573"/>
        <v>7.9860170871622742</v>
      </c>
      <c r="BI2696">
        <f t="shared" si="573"/>
        <v>7.9860170879304135</v>
      </c>
      <c r="BJ2696">
        <f t="shared" si="573"/>
        <v>7.9860170636195216</v>
      </c>
      <c r="BK2696">
        <f t="shared" si="573"/>
        <v>7.986017833034281</v>
      </c>
      <c r="BL2696">
        <f t="shared" si="573"/>
        <v>7.9859934796851215</v>
      </c>
      <c r="BM2696">
        <f t="shared" si="573"/>
        <v>7.9867621524931742</v>
      </c>
      <c r="BN2696">
        <f t="shared" si="570"/>
        <v>7.748106053039221</v>
      </c>
    </row>
    <row r="2697" spans="53:66" x14ac:dyDescent="0.2">
      <c r="BA2697">
        <f t="shared" si="563"/>
        <v>1.8987653654222433E-2</v>
      </c>
      <c r="BB2697">
        <f t="shared" si="564"/>
        <v>0.91353546204170422</v>
      </c>
      <c r="BC2697">
        <f t="shared" si="565"/>
        <v>0.90245097412386832</v>
      </c>
      <c r="BD2697">
        <f t="shared" si="566"/>
        <v>0.22388363869577074</v>
      </c>
      <c r="BE2697">
        <f t="shared" si="567"/>
        <v>1.939352469821771</v>
      </c>
      <c r="BF2697">
        <f t="shared" si="568"/>
        <v>1.4581884583442892</v>
      </c>
      <c r="BG2697">
        <f t="shared" si="573"/>
        <v>7.9860170871865446</v>
      </c>
      <c r="BH2697">
        <f t="shared" si="573"/>
        <v>7.9860170871622742</v>
      </c>
      <c r="BI2697">
        <f t="shared" si="573"/>
        <v>7.9860170879304135</v>
      </c>
      <c r="BJ2697">
        <f t="shared" si="573"/>
        <v>7.9860170636195216</v>
      </c>
      <c r="BK2697">
        <f t="shared" si="573"/>
        <v>7.986017833034281</v>
      </c>
      <c r="BL2697">
        <f t="shared" si="573"/>
        <v>7.9859934796851215</v>
      </c>
      <c r="BM2697">
        <f t="shared" si="573"/>
        <v>7.9867621524931742</v>
      </c>
      <c r="BN2697">
        <f t="shared" si="570"/>
        <v>7.748106053039221</v>
      </c>
    </row>
    <row r="2698" spans="53:66" x14ac:dyDescent="0.2">
      <c r="BA2698">
        <f t="shared" si="563"/>
        <v>1.8987653654222433E-2</v>
      </c>
      <c r="BB2698">
        <f t="shared" si="564"/>
        <v>0.91353546204170422</v>
      </c>
      <c r="BC2698">
        <f t="shared" si="565"/>
        <v>0.90245097412386832</v>
      </c>
      <c r="BD2698">
        <f t="shared" si="566"/>
        <v>0.22388363869577074</v>
      </c>
      <c r="BE2698">
        <f t="shared" si="567"/>
        <v>1.939352469821771</v>
      </c>
      <c r="BF2698">
        <f t="shared" si="568"/>
        <v>1.4581884583442892</v>
      </c>
      <c r="BG2698">
        <f t="shared" si="573"/>
        <v>7.9860170871865446</v>
      </c>
      <c r="BH2698">
        <f t="shared" si="573"/>
        <v>7.9860170871622742</v>
      </c>
      <c r="BI2698">
        <f t="shared" si="573"/>
        <v>7.9860170879304135</v>
      </c>
      <c r="BJ2698">
        <f t="shared" si="573"/>
        <v>7.9860170636195216</v>
      </c>
      <c r="BK2698">
        <f t="shared" si="573"/>
        <v>7.986017833034281</v>
      </c>
      <c r="BL2698">
        <f t="shared" si="573"/>
        <v>7.9859934796851215</v>
      </c>
      <c r="BM2698">
        <f t="shared" si="573"/>
        <v>7.9867621524931742</v>
      </c>
      <c r="BN2698">
        <f t="shared" si="570"/>
        <v>7.748106053039221</v>
      </c>
    </row>
    <row r="2699" spans="53:66" x14ac:dyDescent="0.2">
      <c r="BA2699">
        <f t="shared" ref="BA2699:BA2733" si="574">$BB$6*($BB$11/BB2699*BC2699+$BB$12)</f>
        <v>1.8987653654222433E-2</v>
      </c>
      <c r="BB2699">
        <f t="shared" ref="BB2699:BB2733" si="575">1+$BB$7*COS(BE2699)</f>
        <v>0.91353546204170422</v>
      </c>
      <c r="BC2699">
        <f t="shared" ref="BC2699:BC2733" si="576">SIN(BE2699+RADIANS($BB$9))</f>
        <v>0.90245097412386832</v>
      </c>
      <c r="BD2699">
        <f t="shared" ref="BD2699:BD2733" si="577">$BB$7*SIN(BE2699)</f>
        <v>0.22388363869577074</v>
      </c>
      <c r="BE2699">
        <f t="shared" ref="BE2699:BE2733" si="578">2*ATAN(BF2699)</f>
        <v>1.939352469821771</v>
      </c>
      <c r="BF2699">
        <f t="shared" ref="BF2699:BF2733" si="579">TAN(BG2699/2)*SQRT((1+$BB$7)/(1-$BB$7))</f>
        <v>1.4581884583442892</v>
      </c>
      <c r="BG2699">
        <f t="shared" ref="BG2699:BM2714" si="580">$BN2699+$BB$7*SIN(BH2699)</f>
        <v>7.9860170871865446</v>
      </c>
      <c r="BH2699">
        <f t="shared" si="580"/>
        <v>7.9860170871622742</v>
      </c>
      <c r="BI2699">
        <f t="shared" si="580"/>
        <v>7.9860170879304135</v>
      </c>
      <c r="BJ2699">
        <f t="shared" si="580"/>
        <v>7.9860170636195216</v>
      </c>
      <c r="BK2699">
        <f t="shared" si="580"/>
        <v>7.986017833034281</v>
      </c>
      <c r="BL2699">
        <f t="shared" si="580"/>
        <v>7.9859934796851215</v>
      </c>
      <c r="BM2699">
        <f t="shared" si="580"/>
        <v>7.9867621524931742</v>
      </c>
      <c r="BN2699">
        <f t="shared" ref="BN2699:BN2733" si="581">RADIANS($BB$9)+$BB$18*(F2699-BB$15)</f>
        <v>7.748106053039221</v>
      </c>
    </row>
    <row r="2700" spans="53:66" x14ac:dyDescent="0.2">
      <c r="BA2700">
        <f t="shared" si="574"/>
        <v>1.8987653654222433E-2</v>
      </c>
      <c r="BB2700">
        <f t="shared" si="575"/>
        <v>0.91353546204170422</v>
      </c>
      <c r="BC2700">
        <f t="shared" si="576"/>
        <v>0.90245097412386832</v>
      </c>
      <c r="BD2700">
        <f t="shared" si="577"/>
        <v>0.22388363869577074</v>
      </c>
      <c r="BE2700">
        <f t="shared" si="578"/>
        <v>1.939352469821771</v>
      </c>
      <c r="BF2700">
        <f t="shared" si="579"/>
        <v>1.4581884583442892</v>
      </c>
      <c r="BG2700">
        <f t="shared" si="580"/>
        <v>7.9860170871865446</v>
      </c>
      <c r="BH2700">
        <f t="shared" si="580"/>
        <v>7.9860170871622742</v>
      </c>
      <c r="BI2700">
        <f t="shared" si="580"/>
        <v>7.9860170879304135</v>
      </c>
      <c r="BJ2700">
        <f t="shared" si="580"/>
        <v>7.9860170636195216</v>
      </c>
      <c r="BK2700">
        <f t="shared" si="580"/>
        <v>7.986017833034281</v>
      </c>
      <c r="BL2700">
        <f t="shared" si="580"/>
        <v>7.9859934796851215</v>
      </c>
      <c r="BM2700">
        <f t="shared" si="580"/>
        <v>7.9867621524931742</v>
      </c>
      <c r="BN2700">
        <f t="shared" si="581"/>
        <v>7.748106053039221</v>
      </c>
    </row>
    <row r="2701" spans="53:66" x14ac:dyDescent="0.2">
      <c r="BA2701">
        <f t="shared" si="574"/>
        <v>1.8987653654222433E-2</v>
      </c>
      <c r="BB2701">
        <f t="shared" si="575"/>
        <v>0.91353546204170422</v>
      </c>
      <c r="BC2701">
        <f t="shared" si="576"/>
        <v>0.90245097412386832</v>
      </c>
      <c r="BD2701">
        <f t="shared" si="577"/>
        <v>0.22388363869577074</v>
      </c>
      <c r="BE2701">
        <f t="shared" si="578"/>
        <v>1.939352469821771</v>
      </c>
      <c r="BF2701">
        <f t="shared" si="579"/>
        <v>1.4581884583442892</v>
      </c>
      <c r="BG2701">
        <f t="shared" si="580"/>
        <v>7.9860170871865446</v>
      </c>
      <c r="BH2701">
        <f t="shared" si="580"/>
        <v>7.9860170871622742</v>
      </c>
      <c r="BI2701">
        <f t="shared" si="580"/>
        <v>7.9860170879304135</v>
      </c>
      <c r="BJ2701">
        <f t="shared" si="580"/>
        <v>7.9860170636195216</v>
      </c>
      <c r="BK2701">
        <f t="shared" si="580"/>
        <v>7.986017833034281</v>
      </c>
      <c r="BL2701">
        <f t="shared" si="580"/>
        <v>7.9859934796851215</v>
      </c>
      <c r="BM2701">
        <f t="shared" si="580"/>
        <v>7.9867621524931742</v>
      </c>
      <c r="BN2701">
        <f t="shared" si="581"/>
        <v>7.748106053039221</v>
      </c>
    </row>
    <row r="2702" spans="53:66" x14ac:dyDescent="0.2">
      <c r="BA2702">
        <f t="shared" si="574"/>
        <v>1.8987653654222433E-2</v>
      </c>
      <c r="BB2702">
        <f t="shared" si="575"/>
        <v>0.91353546204170422</v>
      </c>
      <c r="BC2702">
        <f t="shared" si="576"/>
        <v>0.90245097412386832</v>
      </c>
      <c r="BD2702">
        <f t="shared" si="577"/>
        <v>0.22388363869577074</v>
      </c>
      <c r="BE2702">
        <f t="shared" si="578"/>
        <v>1.939352469821771</v>
      </c>
      <c r="BF2702">
        <f t="shared" si="579"/>
        <v>1.4581884583442892</v>
      </c>
      <c r="BG2702">
        <f t="shared" si="580"/>
        <v>7.9860170871865446</v>
      </c>
      <c r="BH2702">
        <f t="shared" si="580"/>
        <v>7.9860170871622742</v>
      </c>
      <c r="BI2702">
        <f t="shared" si="580"/>
        <v>7.9860170879304135</v>
      </c>
      <c r="BJ2702">
        <f t="shared" si="580"/>
        <v>7.9860170636195216</v>
      </c>
      <c r="BK2702">
        <f t="shared" si="580"/>
        <v>7.986017833034281</v>
      </c>
      <c r="BL2702">
        <f t="shared" si="580"/>
        <v>7.9859934796851215</v>
      </c>
      <c r="BM2702">
        <f t="shared" si="580"/>
        <v>7.9867621524931742</v>
      </c>
      <c r="BN2702">
        <f t="shared" si="581"/>
        <v>7.748106053039221</v>
      </c>
    </row>
    <row r="2703" spans="53:66" x14ac:dyDescent="0.2">
      <c r="BA2703">
        <f t="shared" si="574"/>
        <v>1.8987653654222433E-2</v>
      </c>
      <c r="BB2703">
        <f t="shared" si="575"/>
        <v>0.91353546204170422</v>
      </c>
      <c r="BC2703">
        <f t="shared" si="576"/>
        <v>0.90245097412386832</v>
      </c>
      <c r="BD2703">
        <f t="shared" si="577"/>
        <v>0.22388363869577074</v>
      </c>
      <c r="BE2703">
        <f t="shared" si="578"/>
        <v>1.939352469821771</v>
      </c>
      <c r="BF2703">
        <f t="shared" si="579"/>
        <v>1.4581884583442892</v>
      </c>
      <c r="BG2703">
        <f t="shared" si="580"/>
        <v>7.9860170871865446</v>
      </c>
      <c r="BH2703">
        <f t="shared" si="580"/>
        <v>7.9860170871622742</v>
      </c>
      <c r="BI2703">
        <f t="shared" si="580"/>
        <v>7.9860170879304135</v>
      </c>
      <c r="BJ2703">
        <f t="shared" si="580"/>
        <v>7.9860170636195216</v>
      </c>
      <c r="BK2703">
        <f t="shared" si="580"/>
        <v>7.986017833034281</v>
      </c>
      <c r="BL2703">
        <f t="shared" si="580"/>
        <v>7.9859934796851215</v>
      </c>
      <c r="BM2703">
        <f t="shared" si="580"/>
        <v>7.9867621524931742</v>
      </c>
      <c r="BN2703">
        <f t="shared" si="581"/>
        <v>7.748106053039221</v>
      </c>
    </row>
    <row r="2704" spans="53:66" x14ac:dyDescent="0.2">
      <c r="BA2704">
        <f t="shared" si="574"/>
        <v>1.8987653654222433E-2</v>
      </c>
      <c r="BB2704">
        <f t="shared" si="575"/>
        <v>0.91353546204170422</v>
      </c>
      <c r="BC2704">
        <f t="shared" si="576"/>
        <v>0.90245097412386832</v>
      </c>
      <c r="BD2704">
        <f t="shared" si="577"/>
        <v>0.22388363869577074</v>
      </c>
      <c r="BE2704">
        <f t="shared" si="578"/>
        <v>1.939352469821771</v>
      </c>
      <c r="BF2704">
        <f t="shared" si="579"/>
        <v>1.4581884583442892</v>
      </c>
      <c r="BG2704">
        <f t="shared" si="580"/>
        <v>7.9860170871865446</v>
      </c>
      <c r="BH2704">
        <f t="shared" si="580"/>
        <v>7.9860170871622742</v>
      </c>
      <c r="BI2704">
        <f t="shared" si="580"/>
        <v>7.9860170879304135</v>
      </c>
      <c r="BJ2704">
        <f t="shared" si="580"/>
        <v>7.9860170636195216</v>
      </c>
      <c r="BK2704">
        <f t="shared" si="580"/>
        <v>7.986017833034281</v>
      </c>
      <c r="BL2704">
        <f t="shared" si="580"/>
        <v>7.9859934796851215</v>
      </c>
      <c r="BM2704">
        <f t="shared" si="580"/>
        <v>7.9867621524931742</v>
      </c>
      <c r="BN2704">
        <f t="shared" si="581"/>
        <v>7.748106053039221</v>
      </c>
    </row>
    <row r="2705" spans="53:66" x14ac:dyDescent="0.2">
      <c r="BA2705">
        <f t="shared" si="574"/>
        <v>1.8987653654222433E-2</v>
      </c>
      <c r="BB2705">
        <f t="shared" si="575"/>
        <v>0.91353546204170422</v>
      </c>
      <c r="BC2705">
        <f t="shared" si="576"/>
        <v>0.90245097412386832</v>
      </c>
      <c r="BD2705">
        <f t="shared" si="577"/>
        <v>0.22388363869577074</v>
      </c>
      <c r="BE2705">
        <f t="shared" si="578"/>
        <v>1.939352469821771</v>
      </c>
      <c r="BF2705">
        <f t="shared" si="579"/>
        <v>1.4581884583442892</v>
      </c>
      <c r="BG2705">
        <f t="shared" si="580"/>
        <v>7.9860170871865446</v>
      </c>
      <c r="BH2705">
        <f t="shared" si="580"/>
        <v>7.9860170871622742</v>
      </c>
      <c r="BI2705">
        <f t="shared" si="580"/>
        <v>7.9860170879304135</v>
      </c>
      <c r="BJ2705">
        <f t="shared" si="580"/>
        <v>7.9860170636195216</v>
      </c>
      <c r="BK2705">
        <f t="shared" si="580"/>
        <v>7.986017833034281</v>
      </c>
      <c r="BL2705">
        <f t="shared" si="580"/>
        <v>7.9859934796851215</v>
      </c>
      <c r="BM2705">
        <f t="shared" si="580"/>
        <v>7.9867621524931742</v>
      </c>
      <c r="BN2705">
        <f t="shared" si="581"/>
        <v>7.748106053039221</v>
      </c>
    </row>
    <row r="2706" spans="53:66" x14ac:dyDescent="0.2">
      <c r="BA2706">
        <f t="shared" si="574"/>
        <v>1.8987653654222433E-2</v>
      </c>
      <c r="BB2706">
        <f t="shared" si="575"/>
        <v>0.91353546204170422</v>
      </c>
      <c r="BC2706">
        <f t="shared" si="576"/>
        <v>0.90245097412386832</v>
      </c>
      <c r="BD2706">
        <f t="shared" si="577"/>
        <v>0.22388363869577074</v>
      </c>
      <c r="BE2706">
        <f t="shared" si="578"/>
        <v>1.939352469821771</v>
      </c>
      <c r="BF2706">
        <f t="shared" si="579"/>
        <v>1.4581884583442892</v>
      </c>
      <c r="BG2706">
        <f t="shared" si="580"/>
        <v>7.9860170871865446</v>
      </c>
      <c r="BH2706">
        <f t="shared" si="580"/>
        <v>7.9860170871622742</v>
      </c>
      <c r="BI2706">
        <f t="shared" si="580"/>
        <v>7.9860170879304135</v>
      </c>
      <c r="BJ2706">
        <f t="shared" si="580"/>
        <v>7.9860170636195216</v>
      </c>
      <c r="BK2706">
        <f t="shared" si="580"/>
        <v>7.986017833034281</v>
      </c>
      <c r="BL2706">
        <f t="shared" si="580"/>
        <v>7.9859934796851215</v>
      </c>
      <c r="BM2706">
        <f t="shared" si="580"/>
        <v>7.9867621524931742</v>
      </c>
      <c r="BN2706">
        <f t="shared" si="581"/>
        <v>7.748106053039221</v>
      </c>
    </row>
    <row r="2707" spans="53:66" x14ac:dyDescent="0.2">
      <c r="BA2707">
        <f t="shared" si="574"/>
        <v>1.8987653654222433E-2</v>
      </c>
      <c r="BB2707">
        <f t="shared" si="575"/>
        <v>0.91353546204170422</v>
      </c>
      <c r="BC2707">
        <f t="shared" si="576"/>
        <v>0.90245097412386832</v>
      </c>
      <c r="BD2707">
        <f t="shared" si="577"/>
        <v>0.22388363869577074</v>
      </c>
      <c r="BE2707">
        <f t="shared" si="578"/>
        <v>1.939352469821771</v>
      </c>
      <c r="BF2707">
        <f t="shared" si="579"/>
        <v>1.4581884583442892</v>
      </c>
      <c r="BG2707">
        <f t="shared" si="580"/>
        <v>7.9860170871865446</v>
      </c>
      <c r="BH2707">
        <f t="shared" si="580"/>
        <v>7.9860170871622742</v>
      </c>
      <c r="BI2707">
        <f t="shared" si="580"/>
        <v>7.9860170879304135</v>
      </c>
      <c r="BJ2707">
        <f t="shared" si="580"/>
        <v>7.9860170636195216</v>
      </c>
      <c r="BK2707">
        <f t="shared" si="580"/>
        <v>7.986017833034281</v>
      </c>
      <c r="BL2707">
        <f t="shared" si="580"/>
        <v>7.9859934796851215</v>
      </c>
      <c r="BM2707">
        <f t="shared" si="580"/>
        <v>7.9867621524931742</v>
      </c>
      <c r="BN2707">
        <f t="shared" si="581"/>
        <v>7.748106053039221</v>
      </c>
    </row>
    <row r="2708" spans="53:66" x14ac:dyDescent="0.2">
      <c r="BA2708">
        <f t="shared" si="574"/>
        <v>1.8987653654222433E-2</v>
      </c>
      <c r="BB2708">
        <f t="shared" si="575"/>
        <v>0.91353546204170422</v>
      </c>
      <c r="BC2708">
        <f t="shared" si="576"/>
        <v>0.90245097412386832</v>
      </c>
      <c r="BD2708">
        <f t="shared" si="577"/>
        <v>0.22388363869577074</v>
      </c>
      <c r="BE2708">
        <f t="shared" si="578"/>
        <v>1.939352469821771</v>
      </c>
      <c r="BF2708">
        <f t="shared" si="579"/>
        <v>1.4581884583442892</v>
      </c>
      <c r="BG2708">
        <f t="shared" si="580"/>
        <v>7.9860170871865446</v>
      </c>
      <c r="BH2708">
        <f t="shared" si="580"/>
        <v>7.9860170871622742</v>
      </c>
      <c r="BI2708">
        <f t="shared" si="580"/>
        <v>7.9860170879304135</v>
      </c>
      <c r="BJ2708">
        <f t="shared" si="580"/>
        <v>7.9860170636195216</v>
      </c>
      <c r="BK2708">
        <f t="shared" si="580"/>
        <v>7.986017833034281</v>
      </c>
      <c r="BL2708">
        <f t="shared" si="580"/>
        <v>7.9859934796851215</v>
      </c>
      <c r="BM2708">
        <f t="shared" si="580"/>
        <v>7.9867621524931742</v>
      </c>
      <c r="BN2708">
        <f t="shared" si="581"/>
        <v>7.748106053039221</v>
      </c>
    </row>
    <row r="2709" spans="53:66" x14ac:dyDescent="0.2">
      <c r="BA2709">
        <f t="shared" si="574"/>
        <v>1.8987653654222433E-2</v>
      </c>
      <c r="BB2709">
        <f t="shared" si="575"/>
        <v>0.91353546204170422</v>
      </c>
      <c r="BC2709">
        <f t="shared" si="576"/>
        <v>0.90245097412386832</v>
      </c>
      <c r="BD2709">
        <f t="shared" si="577"/>
        <v>0.22388363869577074</v>
      </c>
      <c r="BE2709">
        <f t="shared" si="578"/>
        <v>1.939352469821771</v>
      </c>
      <c r="BF2709">
        <f t="shared" si="579"/>
        <v>1.4581884583442892</v>
      </c>
      <c r="BG2709">
        <f t="shared" si="580"/>
        <v>7.9860170871865446</v>
      </c>
      <c r="BH2709">
        <f t="shared" si="580"/>
        <v>7.9860170871622742</v>
      </c>
      <c r="BI2709">
        <f t="shared" si="580"/>
        <v>7.9860170879304135</v>
      </c>
      <c r="BJ2709">
        <f t="shared" si="580"/>
        <v>7.9860170636195216</v>
      </c>
      <c r="BK2709">
        <f t="shared" si="580"/>
        <v>7.986017833034281</v>
      </c>
      <c r="BL2709">
        <f t="shared" si="580"/>
        <v>7.9859934796851215</v>
      </c>
      <c r="BM2709">
        <f t="shared" si="580"/>
        <v>7.9867621524931742</v>
      </c>
      <c r="BN2709">
        <f t="shared" si="581"/>
        <v>7.748106053039221</v>
      </c>
    </row>
    <row r="2710" spans="53:66" x14ac:dyDescent="0.2">
      <c r="BA2710">
        <f t="shared" si="574"/>
        <v>1.8987653654222433E-2</v>
      </c>
      <c r="BB2710">
        <f t="shared" si="575"/>
        <v>0.91353546204170422</v>
      </c>
      <c r="BC2710">
        <f t="shared" si="576"/>
        <v>0.90245097412386832</v>
      </c>
      <c r="BD2710">
        <f t="shared" si="577"/>
        <v>0.22388363869577074</v>
      </c>
      <c r="BE2710">
        <f t="shared" si="578"/>
        <v>1.939352469821771</v>
      </c>
      <c r="BF2710">
        <f t="shared" si="579"/>
        <v>1.4581884583442892</v>
      </c>
      <c r="BG2710">
        <f t="shared" si="580"/>
        <v>7.9860170871865446</v>
      </c>
      <c r="BH2710">
        <f t="shared" si="580"/>
        <v>7.9860170871622742</v>
      </c>
      <c r="BI2710">
        <f t="shared" si="580"/>
        <v>7.9860170879304135</v>
      </c>
      <c r="BJ2710">
        <f t="shared" si="580"/>
        <v>7.9860170636195216</v>
      </c>
      <c r="BK2710">
        <f t="shared" si="580"/>
        <v>7.986017833034281</v>
      </c>
      <c r="BL2710">
        <f t="shared" si="580"/>
        <v>7.9859934796851215</v>
      </c>
      <c r="BM2710">
        <f t="shared" si="580"/>
        <v>7.9867621524931742</v>
      </c>
      <c r="BN2710">
        <f t="shared" si="581"/>
        <v>7.748106053039221</v>
      </c>
    </row>
    <row r="2711" spans="53:66" x14ac:dyDescent="0.2">
      <c r="BA2711">
        <f t="shared" si="574"/>
        <v>1.8987653654222433E-2</v>
      </c>
      <c r="BB2711">
        <f t="shared" si="575"/>
        <v>0.91353546204170422</v>
      </c>
      <c r="BC2711">
        <f t="shared" si="576"/>
        <v>0.90245097412386832</v>
      </c>
      <c r="BD2711">
        <f t="shared" si="577"/>
        <v>0.22388363869577074</v>
      </c>
      <c r="BE2711">
        <f t="shared" si="578"/>
        <v>1.939352469821771</v>
      </c>
      <c r="BF2711">
        <f t="shared" si="579"/>
        <v>1.4581884583442892</v>
      </c>
      <c r="BG2711">
        <f t="shared" si="580"/>
        <v>7.9860170871865446</v>
      </c>
      <c r="BH2711">
        <f t="shared" si="580"/>
        <v>7.9860170871622742</v>
      </c>
      <c r="BI2711">
        <f t="shared" si="580"/>
        <v>7.9860170879304135</v>
      </c>
      <c r="BJ2711">
        <f t="shared" si="580"/>
        <v>7.9860170636195216</v>
      </c>
      <c r="BK2711">
        <f t="shared" si="580"/>
        <v>7.986017833034281</v>
      </c>
      <c r="BL2711">
        <f t="shared" si="580"/>
        <v>7.9859934796851215</v>
      </c>
      <c r="BM2711">
        <f t="shared" si="580"/>
        <v>7.9867621524931742</v>
      </c>
      <c r="BN2711">
        <f t="shared" si="581"/>
        <v>7.748106053039221</v>
      </c>
    </row>
    <row r="2712" spans="53:66" x14ac:dyDescent="0.2">
      <c r="BA2712">
        <f t="shared" si="574"/>
        <v>1.8987653654222433E-2</v>
      </c>
      <c r="BB2712">
        <f t="shared" si="575"/>
        <v>0.91353546204170422</v>
      </c>
      <c r="BC2712">
        <f t="shared" si="576"/>
        <v>0.90245097412386832</v>
      </c>
      <c r="BD2712">
        <f t="shared" si="577"/>
        <v>0.22388363869577074</v>
      </c>
      <c r="BE2712">
        <f t="shared" si="578"/>
        <v>1.939352469821771</v>
      </c>
      <c r="BF2712">
        <f t="shared" si="579"/>
        <v>1.4581884583442892</v>
      </c>
      <c r="BG2712">
        <f t="shared" si="580"/>
        <v>7.9860170871865446</v>
      </c>
      <c r="BH2712">
        <f t="shared" si="580"/>
        <v>7.9860170871622742</v>
      </c>
      <c r="BI2712">
        <f t="shared" si="580"/>
        <v>7.9860170879304135</v>
      </c>
      <c r="BJ2712">
        <f t="shared" si="580"/>
        <v>7.9860170636195216</v>
      </c>
      <c r="BK2712">
        <f t="shared" si="580"/>
        <v>7.986017833034281</v>
      </c>
      <c r="BL2712">
        <f t="shared" si="580"/>
        <v>7.9859934796851215</v>
      </c>
      <c r="BM2712">
        <f t="shared" si="580"/>
        <v>7.9867621524931742</v>
      </c>
      <c r="BN2712">
        <f t="shared" si="581"/>
        <v>7.748106053039221</v>
      </c>
    </row>
    <row r="2713" spans="53:66" x14ac:dyDescent="0.2">
      <c r="BA2713">
        <f t="shared" si="574"/>
        <v>1.8987653654222433E-2</v>
      </c>
      <c r="BB2713">
        <f t="shared" si="575"/>
        <v>0.91353546204170422</v>
      </c>
      <c r="BC2713">
        <f t="shared" si="576"/>
        <v>0.90245097412386832</v>
      </c>
      <c r="BD2713">
        <f t="shared" si="577"/>
        <v>0.22388363869577074</v>
      </c>
      <c r="BE2713">
        <f t="shared" si="578"/>
        <v>1.939352469821771</v>
      </c>
      <c r="BF2713">
        <f t="shared" si="579"/>
        <v>1.4581884583442892</v>
      </c>
      <c r="BG2713">
        <f t="shared" si="580"/>
        <v>7.9860170871865446</v>
      </c>
      <c r="BH2713">
        <f t="shared" si="580"/>
        <v>7.9860170871622742</v>
      </c>
      <c r="BI2713">
        <f t="shared" si="580"/>
        <v>7.9860170879304135</v>
      </c>
      <c r="BJ2713">
        <f t="shared" si="580"/>
        <v>7.9860170636195216</v>
      </c>
      <c r="BK2713">
        <f t="shared" si="580"/>
        <v>7.986017833034281</v>
      </c>
      <c r="BL2713">
        <f t="shared" si="580"/>
        <v>7.9859934796851215</v>
      </c>
      <c r="BM2713">
        <f t="shared" si="580"/>
        <v>7.9867621524931742</v>
      </c>
      <c r="BN2713">
        <f t="shared" si="581"/>
        <v>7.748106053039221</v>
      </c>
    </row>
    <row r="2714" spans="53:66" x14ac:dyDescent="0.2">
      <c r="BA2714">
        <f t="shared" si="574"/>
        <v>1.8987653654222433E-2</v>
      </c>
      <c r="BB2714">
        <f t="shared" si="575"/>
        <v>0.91353546204170422</v>
      </c>
      <c r="BC2714">
        <f t="shared" si="576"/>
        <v>0.90245097412386832</v>
      </c>
      <c r="BD2714">
        <f t="shared" si="577"/>
        <v>0.22388363869577074</v>
      </c>
      <c r="BE2714">
        <f t="shared" si="578"/>
        <v>1.939352469821771</v>
      </c>
      <c r="BF2714">
        <f t="shared" si="579"/>
        <v>1.4581884583442892</v>
      </c>
      <c r="BG2714">
        <f t="shared" si="580"/>
        <v>7.9860170871865446</v>
      </c>
      <c r="BH2714">
        <f t="shared" si="580"/>
        <v>7.9860170871622742</v>
      </c>
      <c r="BI2714">
        <f t="shared" si="580"/>
        <v>7.9860170879304135</v>
      </c>
      <c r="BJ2714">
        <f t="shared" si="580"/>
        <v>7.9860170636195216</v>
      </c>
      <c r="BK2714">
        <f t="shared" si="580"/>
        <v>7.986017833034281</v>
      </c>
      <c r="BL2714">
        <f t="shared" si="580"/>
        <v>7.9859934796851215</v>
      </c>
      <c r="BM2714">
        <f t="shared" si="580"/>
        <v>7.9867621524931742</v>
      </c>
      <c r="BN2714">
        <f t="shared" si="581"/>
        <v>7.748106053039221</v>
      </c>
    </row>
    <row r="2715" spans="53:66" x14ac:dyDescent="0.2">
      <c r="BA2715">
        <f t="shared" si="574"/>
        <v>1.8987653654222433E-2</v>
      </c>
      <c r="BB2715">
        <f t="shared" si="575"/>
        <v>0.91353546204170422</v>
      </c>
      <c r="BC2715">
        <f t="shared" si="576"/>
        <v>0.90245097412386832</v>
      </c>
      <c r="BD2715">
        <f t="shared" si="577"/>
        <v>0.22388363869577074</v>
      </c>
      <c r="BE2715">
        <f t="shared" si="578"/>
        <v>1.939352469821771</v>
      </c>
      <c r="BF2715">
        <f t="shared" si="579"/>
        <v>1.4581884583442892</v>
      </c>
      <c r="BG2715">
        <f t="shared" ref="BG2715:BM2730" si="582">$BN2715+$BB$7*SIN(BH2715)</f>
        <v>7.9860170871865446</v>
      </c>
      <c r="BH2715">
        <f t="shared" si="582"/>
        <v>7.9860170871622742</v>
      </c>
      <c r="BI2715">
        <f t="shared" si="582"/>
        <v>7.9860170879304135</v>
      </c>
      <c r="BJ2715">
        <f t="shared" si="582"/>
        <v>7.9860170636195216</v>
      </c>
      <c r="BK2715">
        <f t="shared" si="582"/>
        <v>7.986017833034281</v>
      </c>
      <c r="BL2715">
        <f t="shared" si="582"/>
        <v>7.9859934796851215</v>
      </c>
      <c r="BM2715">
        <f t="shared" si="582"/>
        <v>7.9867621524931742</v>
      </c>
      <c r="BN2715">
        <f t="shared" si="581"/>
        <v>7.748106053039221</v>
      </c>
    </row>
    <row r="2716" spans="53:66" x14ac:dyDescent="0.2">
      <c r="BA2716">
        <f t="shared" si="574"/>
        <v>1.8987653654222433E-2</v>
      </c>
      <c r="BB2716">
        <f t="shared" si="575"/>
        <v>0.91353546204170422</v>
      </c>
      <c r="BC2716">
        <f t="shared" si="576"/>
        <v>0.90245097412386832</v>
      </c>
      <c r="BD2716">
        <f t="shared" si="577"/>
        <v>0.22388363869577074</v>
      </c>
      <c r="BE2716">
        <f t="shared" si="578"/>
        <v>1.939352469821771</v>
      </c>
      <c r="BF2716">
        <f t="shared" si="579"/>
        <v>1.4581884583442892</v>
      </c>
      <c r="BG2716">
        <f t="shared" si="582"/>
        <v>7.9860170871865446</v>
      </c>
      <c r="BH2716">
        <f t="shared" si="582"/>
        <v>7.9860170871622742</v>
      </c>
      <c r="BI2716">
        <f t="shared" si="582"/>
        <v>7.9860170879304135</v>
      </c>
      <c r="BJ2716">
        <f t="shared" si="582"/>
        <v>7.9860170636195216</v>
      </c>
      <c r="BK2716">
        <f t="shared" si="582"/>
        <v>7.986017833034281</v>
      </c>
      <c r="BL2716">
        <f t="shared" si="582"/>
        <v>7.9859934796851215</v>
      </c>
      <c r="BM2716">
        <f t="shared" si="582"/>
        <v>7.9867621524931742</v>
      </c>
      <c r="BN2716">
        <f t="shared" si="581"/>
        <v>7.748106053039221</v>
      </c>
    </row>
    <row r="2717" spans="53:66" x14ac:dyDescent="0.2">
      <c r="BA2717">
        <f t="shared" si="574"/>
        <v>1.8987653654222433E-2</v>
      </c>
      <c r="BB2717">
        <f t="shared" si="575"/>
        <v>0.91353546204170422</v>
      </c>
      <c r="BC2717">
        <f t="shared" si="576"/>
        <v>0.90245097412386832</v>
      </c>
      <c r="BD2717">
        <f t="shared" si="577"/>
        <v>0.22388363869577074</v>
      </c>
      <c r="BE2717">
        <f t="shared" si="578"/>
        <v>1.939352469821771</v>
      </c>
      <c r="BF2717">
        <f t="shared" si="579"/>
        <v>1.4581884583442892</v>
      </c>
      <c r="BG2717">
        <f t="shared" si="582"/>
        <v>7.9860170871865446</v>
      </c>
      <c r="BH2717">
        <f t="shared" si="582"/>
        <v>7.9860170871622742</v>
      </c>
      <c r="BI2717">
        <f t="shared" si="582"/>
        <v>7.9860170879304135</v>
      </c>
      <c r="BJ2717">
        <f t="shared" si="582"/>
        <v>7.9860170636195216</v>
      </c>
      <c r="BK2717">
        <f t="shared" si="582"/>
        <v>7.986017833034281</v>
      </c>
      <c r="BL2717">
        <f t="shared" si="582"/>
        <v>7.9859934796851215</v>
      </c>
      <c r="BM2717">
        <f t="shared" si="582"/>
        <v>7.9867621524931742</v>
      </c>
      <c r="BN2717">
        <f t="shared" si="581"/>
        <v>7.748106053039221</v>
      </c>
    </row>
    <row r="2718" spans="53:66" x14ac:dyDescent="0.2">
      <c r="BA2718">
        <f t="shared" si="574"/>
        <v>1.8987653654222433E-2</v>
      </c>
      <c r="BB2718">
        <f t="shared" si="575"/>
        <v>0.91353546204170422</v>
      </c>
      <c r="BC2718">
        <f t="shared" si="576"/>
        <v>0.90245097412386832</v>
      </c>
      <c r="BD2718">
        <f t="shared" si="577"/>
        <v>0.22388363869577074</v>
      </c>
      <c r="BE2718">
        <f t="shared" si="578"/>
        <v>1.939352469821771</v>
      </c>
      <c r="BF2718">
        <f t="shared" si="579"/>
        <v>1.4581884583442892</v>
      </c>
      <c r="BG2718">
        <f t="shared" si="582"/>
        <v>7.9860170871865446</v>
      </c>
      <c r="BH2718">
        <f t="shared" si="582"/>
        <v>7.9860170871622742</v>
      </c>
      <c r="BI2718">
        <f t="shared" si="582"/>
        <v>7.9860170879304135</v>
      </c>
      <c r="BJ2718">
        <f t="shared" si="582"/>
        <v>7.9860170636195216</v>
      </c>
      <c r="BK2718">
        <f t="shared" si="582"/>
        <v>7.986017833034281</v>
      </c>
      <c r="BL2718">
        <f t="shared" si="582"/>
        <v>7.9859934796851215</v>
      </c>
      <c r="BM2718">
        <f t="shared" si="582"/>
        <v>7.9867621524931742</v>
      </c>
      <c r="BN2718">
        <f t="shared" si="581"/>
        <v>7.748106053039221</v>
      </c>
    </row>
    <row r="2719" spans="53:66" x14ac:dyDescent="0.2">
      <c r="BA2719">
        <f t="shared" si="574"/>
        <v>1.8987653654222433E-2</v>
      </c>
      <c r="BB2719">
        <f t="shared" si="575"/>
        <v>0.91353546204170422</v>
      </c>
      <c r="BC2719">
        <f t="shared" si="576"/>
        <v>0.90245097412386832</v>
      </c>
      <c r="BD2719">
        <f t="shared" si="577"/>
        <v>0.22388363869577074</v>
      </c>
      <c r="BE2719">
        <f t="shared" si="578"/>
        <v>1.939352469821771</v>
      </c>
      <c r="BF2719">
        <f t="shared" si="579"/>
        <v>1.4581884583442892</v>
      </c>
      <c r="BG2719">
        <f t="shared" si="582"/>
        <v>7.9860170871865446</v>
      </c>
      <c r="BH2719">
        <f t="shared" si="582"/>
        <v>7.9860170871622742</v>
      </c>
      <c r="BI2719">
        <f t="shared" si="582"/>
        <v>7.9860170879304135</v>
      </c>
      <c r="BJ2719">
        <f t="shared" si="582"/>
        <v>7.9860170636195216</v>
      </c>
      <c r="BK2719">
        <f t="shared" si="582"/>
        <v>7.986017833034281</v>
      </c>
      <c r="BL2719">
        <f t="shared" si="582"/>
        <v>7.9859934796851215</v>
      </c>
      <c r="BM2719">
        <f t="shared" si="582"/>
        <v>7.9867621524931742</v>
      </c>
      <c r="BN2719">
        <f t="shared" si="581"/>
        <v>7.748106053039221</v>
      </c>
    </row>
    <row r="2720" spans="53:66" x14ac:dyDescent="0.2">
      <c r="BA2720">
        <f t="shared" si="574"/>
        <v>1.8987653654222433E-2</v>
      </c>
      <c r="BB2720">
        <f t="shared" si="575"/>
        <v>0.91353546204170422</v>
      </c>
      <c r="BC2720">
        <f t="shared" si="576"/>
        <v>0.90245097412386832</v>
      </c>
      <c r="BD2720">
        <f t="shared" si="577"/>
        <v>0.22388363869577074</v>
      </c>
      <c r="BE2720">
        <f t="shared" si="578"/>
        <v>1.939352469821771</v>
      </c>
      <c r="BF2720">
        <f t="shared" si="579"/>
        <v>1.4581884583442892</v>
      </c>
      <c r="BG2720">
        <f t="shared" si="582"/>
        <v>7.9860170871865446</v>
      </c>
      <c r="BH2720">
        <f t="shared" si="582"/>
        <v>7.9860170871622742</v>
      </c>
      <c r="BI2720">
        <f t="shared" si="582"/>
        <v>7.9860170879304135</v>
      </c>
      <c r="BJ2720">
        <f t="shared" si="582"/>
        <v>7.9860170636195216</v>
      </c>
      <c r="BK2720">
        <f t="shared" si="582"/>
        <v>7.986017833034281</v>
      </c>
      <c r="BL2720">
        <f t="shared" si="582"/>
        <v>7.9859934796851215</v>
      </c>
      <c r="BM2720">
        <f t="shared" si="582"/>
        <v>7.9867621524931742</v>
      </c>
      <c r="BN2720">
        <f t="shared" si="581"/>
        <v>7.748106053039221</v>
      </c>
    </row>
    <row r="2721" spans="53:66" x14ac:dyDescent="0.2">
      <c r="BA2721">
        <f t="shared" si="574"/>
        <v>1.8987653654222433E-2</v>
      </c>
      <c r="BB2721">
        <f t="shared" si="575"/>
        <v>0.91353546204170422</v>
      </c>
      <c r="BC2721">
        <f t="shared" si="576"/>
        <v>0.90245097412386832</v>
      </c>
      <c r="BD2721">
        <f t="shared" si="577"/>
        <v>0.22388363869577074</v>
      </c>
      <c r="BE2721">
        <f t="shared" si="578"/>
        <v>1.939352469821771</v>
      </c>
      <c r="BF2721">
        <f t="shared" si="579"/>
        <v>1.4581884583442892</v>
      </c>
      <c r="BG2721">
        <f t="shared" si="582"/>
        <v>7.9860170871865446</v>
      </c>
      <c r="BH2721">
        <f t="shared" si="582"/>
        <v>7.9860170871622742</v>
      </c>
      <c r="BI2721">
        <f t="shared" si="582"/>
        <v>7.9860170879304135</v>
      </c>
      <c r="BJ2721">
        <f t="shared" si="582"/>
        <v>7.9860170636195216</v>
      </c>
      <c r="BK2721">
        <f t="shared" si="582"/>
        <v>7.986017833034281</v>
      </c>
      <c r="BL2721">
        <f t="shared" si="582"/>
        <v>7.9859934796851215</v>
      </c>
      <c r="BM2721">
        <f t="shared" si="582"/>
        <v>7.9867621524931742</v>
      </c>
      <c r="BN2721">
        <f t="shared" si="581"/>
        <v>7.748106053039221</v>
      </c>
    </row>
    <row r="2722" spans="53:66" x14ac:dyDescent="0.2">
      <c r="BA2722">
        <f t="shared" si="574"/>
        <v>1.8987653654222433E-2</v>
      </c>
      <c r="BB2722">
        <f t="shared" si="575"/>
        <v>0.91353546204170422</v>
      </c>
      <c r="BC2722">
        <f t="shared" si="576"/>
        <v>0.90245097412386832</v>
      </c>
      <c r="BD2722">
        <f t="shared" si="577"/>
        <v>0.22388363869577074</v>
      </c>
      <c r="BE2722">
        <f t="shared" si="578"/>
        <v>1.939352469821771</v>
      </c>
      <c r="BF2722">
        <f t="shared" si="579"/>
        <v>1.4581884583442892</v>
      </c>
      <c r="BG2722">
        <f t="shared" si="582"/>
        <v>7.9860170871865446</v>
      </c>
      <c r="BH2722">
        <f t="shared" si="582"/>
        <v>7.9860170871622742</v>
      </c>
      <c r="BI2722">
        <f t="shared" si="582"/>
        <v>7.9860170879304135</v>
      </c>
      <c r="BJ2722">
        <f t="shared" si="582"/>
        <v>7.9860170636195216</v>
      </c>
      <c r="BK2722">
        <f t="shared" si="582"/>
        <v>7.986017833034281</v>
      </c>
      <c r="BL2722">
        <f t="shared" si="582"/>
        <v>7.9859934796851215</v>
      </c>
      <c r="BM2722">
        <f t="shared" si="582"/>
        <v>7.9867621524931742</v>
      </c>
      <c r="BN2722">
        <f t="shared" si="581"/>
        <v>7.748106053039221</v>
      </c>
    </row>
    <row r="2723" spans="53:66" x14ac:dyDescent="0.2">
      <c r="BA2723">
        <f t="shared" si="574"/>
        <v>1.8987653654222433E-2</v>
      </c>
      <c r="BB2723">
        <f t="shared" si="575"/>
        <v>0.91353546204170422</v>
      </c>
      <c r="BC2723">
        <f t="shared" si="576"/>
        <v>0.90245097412386832</v>
      </c>
      <c r="BD2723">
        <f t="shared" si="577"/>
        <v>0.22388363869577074</v>
      </c>
      <c r="BE2723">
        <f t="shared" si="578"/>
        <v>1.939352469821771</v>
      </c>
      <c r="BF2723">
        <f t="shared" si="579"/>
        <v>1.4581884583442892</v>
      </c>
      <c r="BG2723">
        <f t="shared" si="582"/>
        <v>7.9860170871865446</v>
      </c>
      <c r="BH2723">
        <f t="shared" si="582"/>
        <v>7.9860170871622742</v>
      </c>
      <c r="BI2723">
        <f t="shared" si="582"/>
        <v>7.9860170879304135</v>
      </c>
      <c r="BJ2723">
        <f t="shared" si="582"/>
        <v>7.9860170636195216</v>
      </c>
      <c r="BK2723">
        <f t="shared" si="582"/>
        <v>7.986017833034281</v>
      </c>
      <c r="BL2723">
        <f t="shared" si="582"/>
        <v>7.9859934796851215</v>
      </c>
      <c r="BM2723">
        <f t="shared" si="582"/>
        <v>7.9867621524931742</v>
      </c>
      <c r="BN2723">
        <f t="shared" si="581"/>
        <v>7.748106053039221</v>
      </c>
    </row>
    <row r="2724" spans="53:66" x14ac:dyDescent="0.2">
      <c r="BA2724">
        <f t="shared" si="574"/>
        <v>1.8987653654222433E-2</v>
      </c>
      <c r="BB2724">
        <f t="shared" si="575"/>
        <v>0.91353546204170422</v>
      </c>
      <c r="BC2724">
        <f t="shared" si="576"/>
        <v>0.90245097412386832</v>
      </c>
      <c r="BD2724">
        <f t="shared" si="577"/>
        <v>0.22388363869577074</v>
      </c>
      <c r="BE2724">
        <f t="shared" si="578"/>
        <v>1.939352469821771</v>
      </c>
      <c r="BF2724">
        <f t="shared" si="579"/>
        <v>1.4581884583442892</v>
      </c>
      <c r="BG2724">
        <f t="shared" si="582"/>
        <v>7.9860170871865446</v>
      </c>
      <c r="BH2724">
        <f t="shared" si="582"/>
        <v>7.9860170871622742</v>
      </c>
      <c r="BI2724">
        <f t="shared" si="582"/>
        <v>7.9860170879304135</v>
      </c>
      <c r="BJ2724">
        <f t="shared" si="582"/>
        <v>7.9860170636195216</v>
      </c>
      <c r="BK2724">
        <f t="shared" si="582"/>
        <v>7.986017833034281</v>
      </c>
      <c r="BL2724">
        <f t="shared" si="582"/>
        <v>7.9859934796851215</v>
      </c>
      <c r="BM2724">
        <f t="shared" si="582"/>
        <v>7.9867621524931742</v>
      </c>
      <c r="BN2724">
        <f t="shared" si="581"/>
        <v>7.748106053039221</v>
      </c>
    </row>
    <row r="2725" spans="53:66" x14ac:dyDescent="0.2">
      <c r="BA2725">
        <f t="shared" si="574"/>
        <v>1.8987653654222433E-2</v>
      </c>
      <c r="BB2725">
        <f t="shared" si="575"/>
        <v>0.91353546204170422</v>
      </c>
      <c r="BC2725">
        <f t="shared" si="576"/>
        <v>0.90245097412386832</v>
      </c>
      <c r="BD2725">
        <f t="shared" si="577"/>
        <v>0.22388363869577074</v>
      </c>
      <c r="BE2725">
        <f t="shared" si="578"/>
        <v>1.939352469821771</v>
      </c>
      <c r="BF2725">
        <f t="shared" si="579"/>
        <v>1.4581884583442892</v>
      </c>
      <c r="BG2725">
        <f t="shared" si="582"/>
        <v>7.9860170871865446</v>
      </c>
      <c r="BH2725">
        <f t="shared" si="582"/>
        <v>7.9860170871622742</v>
      </c>
      <c r="BI2725">
        <f t="shared" si="582"/>
        <v>7.9860170879304135</v>
      </c>
      <c r="BJ2725">
        <f t="shared" si="582"/>
        <v>7.9860170636195216</v>
      </c>
      <c r="BK2725">
        <f t="shared" si="582"/>
        <v>7.986017833034281</v>
      </c>
      <c r="BL2725">
        <f t="shared" si="582"/>
        <v>7.9859934796851215</v>
      </c>
      <c r="BM2725">
        <f t="shared" si="582"/>
        <v>7.9867621524931742</v>
      </c>
      <c r="BN2725">
        <f t="shared" si="581"/>
        <v>7.748106053039221</v>
      </c>
    </row>
    <row r="2726" spans="53:66" x14ac:dyDescent="0.2">
      <c r="BA2726">
        <f t="shared" si="574"/>
        <v>1.8987653654222433E-2</v>
      </c>
      <c r="BB2726">
        <f t="shared" si="575"/>
        <v>0.91353546204170422</v>
      </c>
      <c r="BC2726">
        <f t="shared" si="576"/>
        <v>0.90245097412386832</v>
      </c>
      <c r="BD2726">
        <f t="shared" si="577"/>
        <v>0.22388363869577074</v>
      </c>
      <c r="BE2726">
        <f t="shared" si="578"/>
        <v>1.939352469821771</v>
      </c>
      <c r="BF2726">
        <f t="shared" si="579"/>
        <v>1.4581884583442892</v>
      </c>
      <c r="BG2726">
        <f t="shared" si="582"/>
        <v>7.9860170871865446</v>
      </c>
      <c r="BH2726">
        <f t="shared" si="582"/>
        <v>7.9860170871622742</v>
      </c>
      <c r="BI2726">
        <f t="shared" si="582"/>
        <v>7.9860170879304135</v>
      </c>
      <c r="BJ2726">
        <f t="shared" si="582"/>
        <v>7.9860170636195216</v>
      </c>
      <c r="BK2726">
        <f t="shared" si="582"/>
        <v>7.986017833034281</v>
      </c>
      <c r="BL2726">
        <f t="shared" si="582"/>
        <v>7.9859934796851215</v>
      </c>
      <c r="BM2726">
        <f t="shared" si="582"/>
        <v>7.9867621524931742</v>
      </c>
      <c r="BN2726">
        <f t="shared" si="581"/>
        <v>7.748106053039221</v>
      </c>
    </row>
    <row r="2727" spans="53:66" x14ac:dyDescent="0.2">
      <c r="BA2727">
        <f t="shared" si="574"/>
        <v>1.8987653654222433E-2</v>
      </c>
      <c r="BB2727">
        <f t="shared" si="575"/>
        <v>0.91353546204170422</v>
      </c>
      <c r="BC2727">
        <f t="shared" si="576"/>
        <v>0.90245097412386832</v>
      </c>
      <c r="BD2727">
        <f t="shared" si="577"/>
        <v>0.22388363869577074</v>
      </c>
      <c r="BE2727">
        <f t="shared" si="578"/>
        <v>1.939352469821771</v>
      </c>
      <c r="BF2727">
        <f t="shared" si="579"/>
        <v>1.4581884583442892</v>
      </c>
      <c r="BG2727">
        <f t="shared" si="582"/>
        <v>7.9860170871865446</v>
      </c>
      <c r="BH2727">
        <f t="shared" si="582"/>
        <v>7.9860170871622742</v>
      </c>
      <c r="BI2727">
        <f t="shared" si="582"/>
        <v>7.9860170879304135</v>
      </c>
      <c r="BJ2727">
        <f t="shared" si="582"/>
        <v>7.9860170636195216</v>
      </c>
      <c r="BK2727">
        <f t="shared" si="582"/>
        <v>7.986017833034281</v>
      </c>
      <c r="BL2727">
        <f t="shared" si="582"/>
        <v>7.9859934796851215</v>
      </c>
      <c r="BM2727">
        <f t="shared" si="582"/>
        <v>7.9867621524931742</v>
      </c>
      <c r="BN2727">
        <f t="shared" si="581"/>
        <v>7.748106053039221</v>
      </c>
    </row>
    <row r="2728" spans="53:66" x14ac:dyDescent="0.2">
      <c r="BA2728">
        <f t="shared" si="574"/>
        <v>1.8987653654222433E-2</v>
      </c>
      <c r="BB2728">
        <f t="shared" si="575"/>
        <v>0.91353546204170422</v>
      </c>
      <c r="BC2728">
        <f t="shared" si="576"/>
        <v>0.90245097412386832</v>
      </c>
      <c r="BD2728">
        <f t="shared" si="577"/>
        <v>0.22388363869577074</v>
      </c>
      <c r="BE2728">
        <f t="shared" si="578"/>
        <v>1.939352469821771</v>
      </c>
      <c r="BF2728">
        <f t="shared" si="579"/>
        <v>1.4581884583442892</v>
      </c>
      <c r="BG2728">
        <f t="shared" si="582"/>
        <v>7.9860170871865446</v>
      </c>
      <c r="BH2728">
        <f t="shared" si="582"/>
        <v>7.9860170871622742</v>
      </c>
      <c r="BI2728">
        <f t="shared" si="582"/>
        <v>7.9860170879304135</v>
      </c>
      <c r="BJ2728">
        <f t="shared" si="582"/>
        <v>7.9860170636195216</v>
      </c>
      <c r="BK2728">
        <f t="shared" si="582"/>
        <v>7.986017833034281</v>
      </c>
      <c r="BL2728">
        <f t="shared" si="582"/>
        <v>7.9859934796851215</v>
      </c>
      <c r="BM2728">
        <f t="shared" si="582"/>
        <v>7.9867621524931742</v>
      </c>
      <c r="BN2728">
        <f t="shared" si="581"/>
        <v>7.748106053039221</v>
      </c>
    </row>
    <row r="2729" spans="53:66" x14ac:dyDescent="0.2">
      <c r="BA2729">
        <f t="shared" si="574"/>
        <v>1.8987653654222433E-2</v>
      </c>
      <c r="BB2729">
        <f t="shared" si="575"/>
        <v>0.91353546204170422</v>
      </c>
      <c r="BC2729">
        <f t="shared" si="576"/>
        <v>0.90245097412386832</v>
      </c>
      <c r="BD2729">
        <f t="shared" si="577"/>
        <v>0.22388363869577074</v>
      </c>
      <c r="BE2729">
        <f t="shared" si="578"/>
        <v>1.939352469821771</v>
      </c>
      <c r="BF2729">
        <f t="shared" si="579"/>
        <v>1.4581884583442892</v>
      </c>
      <c r="BG2729">
        <f t="shared" si="582"/>
        <v>7.9860170871865446</v>
      </c>
      <c r="BH2729">
        <f t="shared" si="582"/>
        <v>7.9860170871622742</v>
      </c>
      <c r="BI2729">
        <f t="shared" si="582"/>
        <v>7.9860170879304135</v>
      </c>
      <c r="BJ2729">
        <f t="shared" si="582"/>
        <v>7.9860170636195216</v>
      </c>
      <c r="BK2729">
        <f t="shared" si="582"/>
        <v>7.986017833034281</v>
      </c>
      <c r="BL2729">
        <f t="shared" si="582"/>
        <v>7.9859934796851215</v>
      </c>
      <c r="BM2729">
        <f t="shared" si="582"/>
        <v>7.9867621524931742</v>
      </c>
      <c r="BN2729">
        <f t="shared" si="581"/>
        <v>7.748106053039221</v>
      </c>
    </row>
    <row r="2730" spans="53:66" x14ac:dyDescent="0.2">
      <c r="BA2730">
        <f t="shared" si="574"/>
        <v>1.8987653654222433E-2</v>
      </c>
      <c r="BB2730">
        <f t="shared" si="575"/>
        <v>0.91353546204170422</v>
      </c>
      <c r="BC2730">
        <f t="shared" si="576"/>
        <v>0.90245097412386832</v>
      </c>
      <c r="BD2730">
        <f t="shared" si="577"/>
        <v>0.22388363869577074</v>
      </c>
      <c r="BE2730">
        <f t="shared" si="578"/>
        <v>1.939352469821771</v>
      </c>
      <c r="BF2730">
        <f t="shared" si="579"/>
        <v>1.4581884583442892</v>
      </c>
      <c r="BG2730">
        <f t="shared" si="582"/>
        <v>7.9860170871865446</v>
      </c>
      <c r="BH2730">
        <f t="shared" si="582"/>
        <v>7.9860170871622742</v>
      </c>
      <c r="BI2730">
        <f t="shared" si="582"/>
        <v>7.9860170879304135</v>
      </c>
      <c r="BJ2730">
        <f t="shared" si="582"/>
        <v>7.9860170636195216</v>
      </c>
      <c r="BK2730">
        <f t="shared" si="582"/>
        <v>7.986017833034281</v>
      </c>
      <c r="BL2730">
        <f t="shared" si="582"/>
        <v>7.9859934796851215</v>
      </c>
      <c r="BM2730">
        <f t="shared" si="582"/>
        <v>7.9867621524931742</v>
      </c>
      <c r="BN2730">
        <f t="shared" si="581"/>
        <v>7.748106053039221</v>
      </c>
    </row>
    <row r="2731" spans="53:66" x14ac:dyDescent="0.2">
      <c r="BA2731">
        <f t="shared" si="574"/>
        <v>1.8987653654222433E-2</v>
      </c>
      <c r="BB2731">
        <f t="shared" si="575"/>
        <v>0.91353546204170422</v>
      </c>
      <c r="BC2731">
        <f t="shared" si="576"/>
        <v>0.90245097412386832</v>
      </c>
      <c r="BD2731">
        <f t="shared" si="577"/>
        <v>0.22388363869577074</v>
      </c>
      <c r="BE2731">
        <f t="shared" si="578"/>
        <v>1.939352469821771</v>
      </c>
      <c r="BF2731">
        <f t="shared" si="579"/>
        <v>1.4581884583442892</v>
      </c>
      <c r="BG2731">
        <f t="shared" ref="BG2731:BM2733" si="583">$BN2731+$BB$7*SIN(BH2731)</f>
        <v>7.9860170871865446</v>
      </c>
      <c r="BH2731">
        <f t="shared" si="583"/>
        <v>7.9860170871622742</v>
      </c>
      <c r="BI2731">
        <f t="shared" si="583"/>
        <v>7.9860170879304135</v>
      </c>
      <c r="BJ2731">
        <f t="shared" si="583"/>
        <v>7.9860170636195216</v>
      </c>
      <c r="BK2731">
        <f t="shared" si="583"/>
        <v>7.986017833034281</v>
      </c>
      <c r="BL2731">
        <f t="shared" si="583"/>
        <v>7.9859934796851215</v>
      </c>
      <c r="BM2731">
        <f t="shared" si="583"/>
        <v>7.9867621524931742</v>
      </c>
      <c r="BN2731">
        <f t="shared" si="581"/>
        <v>7.748106053039221</v>
      </c>
    </row>
    <row r="2732" spans="53:66" x14ac:dyDescent="0.2">
      <c r="BA2732">
        <f t="shared" si="574"/>
        <v>1.8987653654222433E-2</v>
      </c>
      <c r="BB2732">
        <f t="shared" si="575"/>
        <v>0.91353546204170422</v>
      </c>
      <c r="BC2732">
        <f t="shared" si="576"/>
        <v>0.90245097412386832</v>
      </c>
      <c r="BD2732">
        <f t="shared" si="577"/>
        <v>0.22388363869577074</v>
      </c>
      <c r="BE2732">
        <f t="shared" si="578"/>
        <v>1.939352469821771</v>
      </c>
      <c r="BF2732">
        <f t="shared" si="579"/>
        <v>1.4581884583442892</v>
      </c>
      <c r="BG2732">
        <f t="shared" si="583"/>
        <v>7.9860170871865446</v>
      </c>
      <c r="BH2732">
        <f t="shared" si="583"/>
        <v>7.9860170871622742</v>
      </c>
      <c r="BI2732">
        <f t="shared" si="583"/>
        <v>7.9860170879304135</v>
      </c>
      <c r="BJ2732">
        <f t="shared" si="583"/>
        <v>7.9860170636195216</v>
      </c>
      <c r="BK2732">
        <f t="shared" si="583"/>
        <v>7.986017833034281</v>
      </c>
      <c r="BL2732">
        <f t="shared" si="583"/>
        <v>7.9859934796851215</v>
      </c>
      <c r="BM2732">
        <f t="shared" si="583"/>
        <v>7.9867621524931742</v>
      </c>
      <c r="BN2732">
        <f t="shared" si="581"/>
        <v>7.748106053039221</v>
      </c>
    </row>
    <row r="2733" spans="53:66" x14ac:dyDescent="0.2">
      <c r="BA2733">
        <f t="shared" si="574"/>
        <v>1.8987653654222433E-2</v>
      </c>
      <c r="BB2733">
        <f t="shared" si="575"/>
        <v>0.91353546204170422</v>
      </c>
      <c r="BC2733">
        <f t="shared" si="576"/>
        <v>0.90245097412386832</v>
      </c>
      <c r="BD2733">
        <f t="shared" si="577"/>
        <v>0.22388363869577074</v>
      </c>
      <c r="BE2733">
        <f t="shared" si="578"/>
        <v>1.939352469821771</v>
      </c>
      <c r="BF2733">
        <f t="shared" si="579"/>
        <v>1.4581884583442892</v>
      </c>
      <c r="BG2733">
        <f t="shared" si="583"/>
        <v>7.9860170871865446</v>
      </c>
      <c r="BH2733">
        <f t="shared" si="583"/>
        <v>7.9860170871622742</v>
      </c>
      <c r="BI2733">
        <f t="shared" si="583"/>
        <v>7.9860170879304135</v>
      </c>
      <c r="BJ2733">
        <f t="shared" si="583"/>
        <v>7.9860170636195216</v>
      </c>
      <c r="BK2733">
        <f t="shared" si="583"/>
        <v>7.986017833034281</v>
      </c>
      <c r="BL2733">
        <f t="shared" si="583"/>
        <v>7.9859934796851215</v>
      </c>
      <c r="BM2733">
        <f t="shared" si="583"/>
        <v>7.9867621524931742</v>
      </c>
      <c r="BN2733">
        <f t="shared" si="581"/>
        <v>7.748106053039221</v>
      </c>
    </row>
  </sheetData>
  <sheetProtection selectLockedCells="1" selectUnlockedCells="1"/>
  <sortState xmlns:xlrd2="http://schemas.microsoft.com/office/spreadsheetml/2017/richdata2" ref="A21:BN385">
    <sortCondition ref="C21:C38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4FCD-BA2E-4158-A22A-C8CD8EB0BB64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4"/>
  <sheetViews>
    <sheetView topLeftCell="A181" workbookViewId="0">
      <selection activeCell="A177" sqref="A177"/>
    </sheetView>
  </sheetViews>
  <sheetFormatPr defaultRowHeight="12.75" x14ac:dyDescent="0.2"/>
  <cols>
    <col min="1" max="1" width="14.2851562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7" t="s">
        <v>306</v>
      </c>
      <c r="I1" s="38" t="s">
        <v>307</v>
      </c>
      <c r="J1" s="24" t="s">
        <v>285</v>
      </c>
    </row>
    <row r="2" spans="1:16" x14ac:dyDescent="0.2">
      <c r="I2" s="39" t="s">
        <v>308</v>
      </c>
      <c r="J2" s="25" t="s">
        <v>284</v>
      </c>
    </row>
    <row r="3" spans="1:16" x14ac:dyDescent="0.2">
      <c r="A3" s="40" t="s">
        <v>309</v>
      </c>
      <c r="I3" s="39" t="s">
        <v>310</v>
      </c>
      <c r="J3" s="25" t="s">
        <v>283</v>
      </c>
    </row>
    <row r="4" spans="1:16" x14ac:dyDescent="0.2">
      <c r="I4" s="39" t="s">
        <v>311</v>
      </c>
      <c r="J4" s="25" t="s">
        <v>283</v>
      </c>
    </row>
    <row r="5" spans="1:16" x14ac:dyDescent="0.2">
      <c r="I5" s="41" t="s">
        <v>312</v>
      </c>
      <c r="J5" s="27" t="s">
        <v>150</v>
      </c>
    </row>
    <row r="11" spans="1:16" ht="13.5" customHeight="1" x14ac:dyDescent="0.2">
      <c r="A11" s="26" t="str">
        <f t="shared" ref="A11:A74" si="0">P11</f>
        <v>IBVS 129 </v>
      </c>
      <c r="B11" s="7" t="str">
        <f t="shared" ref="B11:B74" si="1">IF(H11=INT(H11),"I","II")</f>
        <v>I</v>
      </c>
      <c r="C11" s="26">
        <f t="shared" ref="C11:C74" si="2">1*G11</f>
        <v>39091.712</v>
      </c>
      <c r="D11" t="str">
        <f t="shared" ref="D11:D74" si="3">VLOOKUP(F11,I$1:J$5,2,FALSE)</f>
        <v>vis</v>
      </c>
      <c r="E11">
        <f>VLOOKUP(C11,'Active 1'!C$21:E$202,3,FALSE)</f>
        <v>-1263.020448851441</v>
      </c>
      <c r="F11" s="7" t="s">
        <v>312</v>
      </c>
      <c r="G11" t="str">
        <f t="shared" ref="G11:G74" si="4">MID(I11,3,LEN(I11)-3)</f>
        <v>39091.712</v>
      </c>
      <c r="H11" s="26">
        <f t="shared" ref="H11:H74" si="5">1*K11</f>
        <v>-1263</v>
      </c>
      <c r="I11" s="42" t="s">
        <v>313</v>
      </c>
      <c r="J11" s="43" t="s">
        <v>314</v>
      </c>
      <c r="K11" s="42">
        <v>-1263</v>
      </c>
      <c r="L11" s="42" t="s">
        <v>315</v>
      </c>
      <c r="M11" s="43" t="s">
        <v>316</v>
      </c>
      <c r="N11" s="43"/>
      <c r="O11" s="44" t="s">
        <v>317</v>
      </c>
      <c r="P11" s="45" t="s">
        <v>318</v>
      </c>
    </row>
    <row r="12" spans="1:16" ht="13.5" customHeight="1" x14ac:dyDescent="0.2">
      <c r="A12" s="26" t="str">
        <f t="shared" si="0"/>
        <v>IBVS 247 </v>
      </c>
      <c r="B12" s="7" t="str">
        <f t="shared" si="1"/>
        <v>I</v>
      </c>
      <c r="C12" s="26">
        <f t="shared" si="2"/>
        <v>39528.692999999999</v>
      </c>
      <c r="D12" t="str">
        <f t="shared" si="3"/>
        <v>vis</v>
      </c>
      <c r="E12">
        <f>VLOOKUP(C12,'Active 1'!C$21:E$202,3,FALSE)</f>
        <v>-1098.0170410241999</v>
      </c>
      <c r="F12" s="7" t="s">
        <v>312</v>
      </c>
      <c r="G12" t="str">
        <f t="shared" si="4"/>
        <v>39528.693</v>
      </c>
      <c r="H12" s="26">
        <f t="shared" si="5"/>
        <v>-1098</v>
      </c>
      <c r="I12" s="42" t="s">
        <v>319</v>
      </c>
      <c r="J12" s="43" t="s">
        <v>320</v>
      </c>
      <c r="K12" s="42">
        <v>-1098</v>
      </c>
      <c r="L12" s="42" t="s">
        <v>321</v>
      </c>
      <c r="M12" s="43" t="s">
        <v>316</v>
      </c>
      <c r="N12" s="43"/>
      <c r="O12" s="44" t="s">
        <v>317</v>
      </c>
      <c r="P12" s="45" t="s">
        <v>322</v>
      </c>
    </row>
    <row r="13" spans="1:16" ht="13.5" customHeight="1" x14ac:dyDescent="0.2">
      <c r="A13" s="26" t="str">
        <f t="shared" si="0"/>
        <v>IBVS 394 </v>
      </c>
      <c r="B13" s="7" t="str">
        <f t="shared" si="1"/>
        <v>I</v>
      </c>
      <c r="C13" s="26">
        <f t="shared" si="2"/>
        <v>40087.498599999999</v>
      </c>
      <c r="D13" t="str">
        <f t="shared" si="3"/>
        <v>vis</v>
      </c>
      <c r="E13">
        <f>VLOOKUP(C13,'Active 1'!C$21:E$202,3,FALSE)</f>
        <v>-887.01283646394188</v>
      </c>
      <c r="F13" s="7" t="s">
        <v>312</v>
      </c>
      <c r="G13" t="str">
        <f t="shared" si="4"/>
        <v>40087.4986</v>
      </c>
      <c r="H13" s="26">
        <f t="shared" si="5"/>
        <v>-887</v>
      </c>
      <c r="I13" s="42" t="s">
        <v>323</v>
      </c>
      <c r="J13" s="43" t="s">
        <v>324</v>
      </c>
      <c r="K13" s="42">
        <v>-887</v>
      </c>
      <c r="L13" s="42" t="s">
        <v>325</v>
      </c>
      <c r="M13" s="43" t="s">
        <v>316</v>
      </c>
      <c r="N13" s="43"/>
      <c r="O13" s="44" t="s">
        <v>326</v>
      </c>
      <c r="P13" s="45" t="s">
        <v>327</v>
      </c>
    </row>
    <row r="14" spans="1:16" ht="13.5" customHeight="1" x14ac:dyDescent="0.2">
      <c r="A14" s="26" t="str">
        <f t="shared" si="0"/>
        <v> ORI 109 </v>
      </c>
      <c r="B14" s="7" t="str">
        <f t="shared" si="1"/>
        <v>I</v>
      </c>
      <c r="C14" s="26">
        <f t="shared" si="2"/>
        <v>40095.440000000002</v>
      </c>
      <c r="D14" t="str">
        <f t="shared" si="3"/>
        <v>vis</v>
      </c>
      <c r="E14">
        <f>VLOOKUP(C14,'Active 1'!C$21:E$202,3,FALSE)</f>
        <v>-884.01417505092888</v>
      </c>
      <c r="F14" s="7" t="s">
        <v>312</v>
      </c>
      <c r="G14" t="str">
        <f t="shared" si="4"/>
        <v>40095.440</v>
      </c>
      <c r="H14" s="26">
        <f t="shared" si="5"/>
        <v>-884</v>
      </c>
      <c r="I14" s="42" t="s">
        <v>328</v>
      </c>
      <c r="J14" s="43" t="s">
        <v>329</v>
      </c>
      <c r="K14" s="42">
        <v>-884</v>
      </c>
      <c r="L14" s="42" t="s">
        <v>330</v>
      </c>
      <c r="M14" s="43" t="s">
        <v>316</v>
      </c>
      <c r="N14" s="43"/>
      <c r="O14" s="44" t="s">
        <v>331</v>
      </c>
      <c r="P14" s="44" t="s">
        <v>332</v>
      </c>
    </row>
    <row r="15" spans="1:16" ht="13.5" customHeight="1" x14ac:dyDescent="0.2">
      <c r="A15" s="26" t="str">
        <f t="shared" si="0"/>
        <v>IBVS 394 </v>
      </c>
      <c r="B15" s="7" t="str">
        <f t="shared" si="1"/>
        <v>I</v>
      </c>
      <c r="C15" s="26">
        <f t="shared" si="2"/>
        <v>40095.441200000001</v>
      </c>
      <c r="D15" t="str">
        <f t="shared" si="3"/>
        <v>vis</v>
      </c>
      <c r="E15">
        <f>VLOOKUP(C15,'Active 1'!C$21:E$202,3,FALSE)</f>
        <v>-884.01372193262591</v>
      </c>
      <c r="F15" s="7" t="s">
        <v>312</v>
      </c>
      <c r="G15" t="str">
        <f t="shared" si="4"/>
        <v>40095.4412</v>
      </c>
      <c r="H15" s="26">
        <f t="shared" si="5"/>
        <v>-884</v>
      </c>
      <c r="I15" s="42" t="s">
        <v>333</v>
      </c>
      <c r="J15" s="43" t="s">
        <v>334</v>
      </c>
      <c r="K15" s="42">
        <v>-884</v>
      </c>
      <c r="L15" s="42" t="s">
        <v>335</v>
      </c>
      <c r="M15" s="43" t="s">
        <v>316</v>
      </c>
      <c r="N15" s="43"/>
      <c r="O15" s="44" t="s">
        <v>326</v>
      </c>
      <c r="P15" s="45" t="s">
        <v>327</v>
      </c>
    </row>
    <row r="16" spans="1:16" ht="13.5" customHeight="1" x14ac:dyDescent="0.2">
      <c r="A16" s="26" t="str">
        <f t="shared" si="0"/>
        <v>IBVS 328 </v>
      </c>
      <c r="B16" s="7" t="str">
        <f t="shared" si="1"/>
        <v>I</v>
      </c>
      <c r="C16" s="26">
        <f t="shared" si="2"/>
        <v>40233.159</v>
      </c>
      <c r="D16" t="str">
        <f t="shared" si="3"/>
        <v>vis</v>
      </c>
      <c r="E16">
        <f>VLOOKUP(C16,'Active 1'!C$21:E$202,3,FALSE)</f>
        <v>-832.0116753482888</v>
      </c>
      <c r="F16" s="7" t="s">
        <v>312</v>
      </c>
      <c r="G16" t="str">
        <f t="shared" si="4"/>
        <v>40233.159</v>
      </c>
      <c r="H16" s="26">
        <f t="shared" si="5"/>
        <v>-832</v>
      </c>
      <c r="I16" s="42" t="s">
        <v>336</v>
      </c>
      <c r="J16" s="43" t="s">
        <v>337</v>
      </c>
      <c r="K16" s="42">
        <v>-832</v>
      </c>
      <c r="L16" s="42" t="s">
        <v>338</v>
      </c>
      <c r="M16" s="43" t="s">
        <v>316</v>
      </c>
      <c r="N16" s="43"/>
      <c r="O16" s="44" t="s">
        <v>339</v>
      </c>
      <c r="P16" s="45" t="s">
        <v>340</v>
      </c>
    </row>
    <row r="17" spans="1:16" ht="13.5" customHeight="1" x14ac:dyDescent="0.2">
      <c r="A17" s="26" t="str">
        <f t="shared" si="0"/>
        <v> ORI 112 </v>
      </c>
      <c r="B17" s="7" t="str">
        <f t="shared" si="1"/>
        <v>I</v>
      </c>
      <c r="C17" s="26">
        <f t="shared" si="2"/>
        <v>40299.368000000002</v>
      </c>
      <c r="D17" t="str">
        <f t="shared" si="3"/>
        <v>vis</v>
      </c>
      <c r="E17">
        <f>VLOOKUP(C17,'Active 1'!C$21:E$202,3,FALSE)</f>
        <v>-807.01125054987835</v>
      </c>
      <c r="F17" s="7" t="s">
        <v>312</v>
      </c>
      <c r="G17" t="str">
        <f t="shared" si="4"/>
        <v>40299.368</v>
      </c>
      <c r="H17" s="26">
        <f t="shared" si="5"/>
        <v>-807</v>
      </c>
      <c r="I17" s="42" t="s">
        <v>341</v>
      </c>
      <c r="J17" s="43" t="s">
        <v>342</v>
      </c>
      <c r="K17" s="42">
        <v>-807</v>
      </c>
      <c r="L17" s="42" t="s">
        <v>343</v>
      </c>
      <c r="M17" s="43" t="s">
        <v>316</v>
      </c>
      <c r="N17" s="43"/>
      <c r="O17" s="44" t="s">
        <v>331</v>
      </c>
      <c r="P17" s="44" t="s">
        <v>344</v>
      </c>
    </row>
    <row r="18" spans="1:16" ht="13.5" customHeight="1" x14ac:dyDescent="0.2">
      <c r="A18" s="26" t="str">
        <f t="shared" si="0"/>
        <v> ORI 129 </v>
      </c>
      <c r="B18" s="7" t="str">
        <f t="shared" si="1"/>
        <v>I</v>
      </c>
      <c r="C18" s="26">
        <f t="shared" si="2"/>
        <v>41202.457000000002</v>
      </c>
      <c r="D18" t="str">
        <f t="shared" si="3"/>
        <v>vis</v>
      </c>
      <c r="E18">
        <f>VLOOKUP(C18,'Active 1'!C$21:E$202,3,FALSE)</f>
        <v>-466.00612087308389</v>
      </c>
      <c r="F18" s="7" t="s">
        <v>312</v>
      </c>
      <c r="G18" t="str">
        <f t="shared" si="4"/>
        <v>41202.457</v>
      </c>
      <c r="H18" s="26">
        <f t="shared" si="5"/>
        <v>-466</v>
      </c>
      <c r="I18" s="42" t="s">
        <v>345</v>
      </c>
      <c r="J18" s="43" t="s">
        <v>346</v>
      </c>
      <c r="K18" s="42">
        <v>-466</v>
      </c>
      <c r="L18" s="42" t="s">
        <v>347</v>
      </c>
      <c r="M18" s="43" t="s">
        <v>316</v>
      </c>
      <c r="N18" s="43"/>
      <c r="O18" s="44" t="s">
        <v>331</v>
      </c>
      <c r="P18" s="44" t="s">
        <v>348</v>
      </c>
    </row>
    <row r="19" spans="1:16" ht="13.5" customHeight="1" x14ac:dyDescent="0.2">
      <c r="A19" s="26" t="str">
        <f t="shared" si="0"/>
        <v> BBS 1 </v>
      </c>
      <c r="B19" s="7" t="str">
        <f t="shared" si="1"/>
        <v>I</v>
      </c>
      <c r="C19" s="26">
        <f t="shared" si="2"/>
        <v>41324.28</v>
      </c>
      <c r="D19" t="str">
        <f t="shared" si="3"/>
        <v>vis</v>
      </c>
      <c r="E19">
        <f>VLOOKUP(C19,'Active 1'!C$21:E$202,3,FALSE)</f>
        <v>-420.00592829780612</v>
      </c>
      <c r="F19" s="7" t="s">
        <v>312</v>
      </c>
      <c r="G19" t="str">
        <f t="shared" si="4"/>
        <v>41324.280</v>
      </c>
      <c r="H19" s="26">
        <f t="shared" si="5"/>
        <v>-420</v>
      </c>
      <c r="I19" s="42" t="s">
        <v>349</v>
      </c>
      <c r="J19" s="43" t="s">
        <v>350</v>
      </c>
      <c r="K19" s="42">
        <v>-420</v>
      </c>
      <c r="L19" s="42" t="s">
        <v>347</v>
      </c>
      <c r="M19" s="43" t="s">
        <v>316</v>
      </c>
      <c r="N19" s="43"/>
      <c r="O19" s="44" t="s">
        <v>351</v>
      </c>
      <c r="P19" s="44" t="s">
        <v>352</v>
      </c>
    </row>
    <row r="20" spans="1:16" ht="13.5" customHeight="1" x14ac:dyDescent="0.2">
      <c r="A20" s="26" t="str">
        <f t="shared" si="0"/>
        <v> BBS 2 </v>
      </c>
      <c r="B20" s="7" t="str">
        <f t="shared" si="1"/>
        <v>I</v>
      </c>
      <c r="C20" s="26">
        <f t="shared" si="2"/>
        <v>41324.28</v>
      </c>
      <c r="D20" t="str">
        <f t="shared" si="3"/>
        <v>vis</v>
      </c>
      <c r="E20">
        <f>VLOOKUP(C20,'Active 1'!C$21:E$202,3,FALSE)</f>
        <v>-420.00592829780612</v>
      </c>
      <c r="F20" s="7" t="s">
        <v>312</v>
      </c>
      <c r="G20" t="str">
        <f t="shared" si="4"/>
        <v>41324.280</v>
      </c>
      <c r="H20" s="26">
        <f t="shared" si="5"/>
        <v>-420</v>
      </c>
      <c r="I20" s="42" t="s">
        <v>349</v>
      </c>
      <c r="J20" s="43" t="s">
        <v>350</v>
      </c>
      <c r="K20" s="42">
        <v>-420</v>
      </c>
      <c r="L20" s="42" t="s">
        <v>347</v>
      </c>
      <c r="M20" s="43" t="s">
        <v>316</v>
      </c>
      <c r="N20" s="43"/>
      <c r="O20" s="44" t="s">
        <v>331</v>
      </c>
      <c r="P20" s="44" t="s">
        <v>353</v>
      </c>
    </row>
    <row r="21" spans="1:16" ht="13.5" customHeight="1" x14ac:dyDescent="0.2">
      <c r="A21" s="26" t="str">
        <f t="shared" si="0"/>
        <v>IBVS 637 </v>
      </c>
      <c r="B21" s="7" t="str">
        <f t="shared" si="1"/>
        <v>I</v>
      </c>
      <c r="C21" s="26">
        <f t="shared" si="2"/>
        <v>41353.417000000001</v>
      </c>
      <c r="D21" t="str">
        <f t="shared" si="3"/>
        <v>vis</v>
      </c>
      <c r="E21">
        <f>VLOOKUP(C21,'Active 1'!C$21:E$202,3,FALSE)</f>
        <v>-409.00383828963021</v>
      </c>
      <c r="F21" s="7" t="s">
        <v>312</v>
      </c>
      <c r="G21" t="str">
        <f t="shared" si="4"/>
        <v>41353.417</v>
      </c>
      <c r="H21" s="26">
        <f t="shared" si="5"/>
        <v>-409</v>
      </c>
      <c r="I21" s="42" t="s">
        <v>354</v>
      </c>
      <c r="J21" s="43" t="s">
        <v>355</v>
      </c>
      <c r="K21" s="42">
        <v>-409</v>
      </c>
      <c r="L21" s="42" t="s">
        <v>356</v>
      </c>
      <c r="M21" s="43" t="s">
        <v>316</v>
      </c>
      <c r="N21" s="43"/>
      <c r="O21" s="44" t="s">
        <v>357</v>
      </c>
      <c r="P21" s="45" t="s">
        <v>358</v>
      </c>
    </row>
    <row r="22" spans="1:16" ht="13.5" customHeight="1" x14ac:dyDescent="0.2">
      <c r="A22" s="26" t="str">
        <f t="shared" si="0"/>
        <v>IBVS 740 </v>
      </c>
      <c r="B22" s="7" t="str">
        <f t="shared" si="1"/>
        <v>I</v>
      </c>
      <c r="C22" s="26">
        <f t="shared" si="2"/>
        <v>41578.517</v>
      </c>
      <c r="D22" t="str">
        <f t="shared" si="3"/>
        <v>vis</v>
      </c>
      <c r="E22">
        <f>VLOOKUP(C22,'Active 1'!C$21:E$202,3,FALSE)</f>
        <v>-324.00639652005276</v>
      </c>
      <c r="F22" s="7" t="s">
        <v>312</v>
      </c>
      <c r="G22" t="str">
        <f t="shared" si="4"/>
        <v>41578.517</v>
      </c>
      <c r="H22" s="26">
        <f t="shared" si="5"/>
        <v>-324</v>
      </c>
      <c r="I22" s="42" t="s">
        <v>359</v>
      </c>
      <c r="J22" s="43" t="s">
        <v>360</v>
      </c>
      <c r="K22" s="42">
        <v>-324</v>
      </c>
      <c r="L22" s="42" t="s">
        <v>361</v>
      </c>
      <c r="M22" s="43" t="s">
        <v>316</v>
      </c>
      <c r="N22" s="43"/>
      <c r="O22" s="44" t="s">
        <v>362</v>
      </c>
      <c r="P22" s="45" t="s">
        <v>363</v>
      </c>
    </row>
    <row r="23" spans="1:16" ht="13.5" customHeight="1" x14ac:dyDescent="0.2">
      <c r="A23" s="26" t="str">
        <f t="shared" si="0"/>
        <v> BBS 6 </v>
      </c>
      <c r="B23" s="7" t="str">
        <f t="shared" si="1"/>
        <v>I</v>
      </c>
      <c r="C23" s="26">
        <f t="shared" si="2"/>
        <v>41594.411999999997</v>
      </c>
      <c r="D23" t="str">
        <f t="shared" si="3"/>
        <v>vis</v>
      </c>
      <c r="E23">
        <f>VLOOKUP(C23,'Active 1'!C$21:E$202,3,FALSE)</f>
        <v>-318.00446699127809</v>
      </c>
      <c r="F23" s="7" t="s">
        <v>312</v>
      </c>
      <c r="G23" t="str">
        <f t="shared" si="4"/>
        <v>41594.412</v>
      </c>
      <c r="H23" s="26">
        <f t="shared" si="5"/>
        <v>-318</v>
      </c>
      <c r="I23" s="42" t="s">
        <v>364</v>
      </c>
      <c r="J23" s="43" t="s">
        <v>365</v>
      </c>
      <c r="K23" s="42">
        <v>-318</v>
      </c>
      <c r="L23" s="42" t="s">
        <v>366</v>
      </c>
      <c r="M23" s="43" t="s">
        <v>316</v>
      </c>
      <c r="N23" s="43"/>
      <c r="O23" s="44" t="s">
        <v>331</v>
      </c>
      <c r="P23" s="44" t="s">
        <v>367</v>
      </c>
    </row>
    <row r="24" spans="1:16" ht="13.5" customHeight="1" x14ac:dyDescent="0.2">
      <c r="A24" s="26" t="str">
        <f t="shared" si="0"/>
        <v> BBS 6 </v>
      </c>
      <c r="B24" s="7" t="str">
        <f t="shared" si="1"/>
        <v>I</v>
      </c>
      <c r="C24" s="26">
        <f t="shared" si="2"/>
        <v>41610.303</v>
      </c>
      <c r="D24" t="str">
        <f t="shared" si="3"/>
        <v>vis</v>
      </c>
      <c r="E24">
        <f>VLOOKUP(C24,'Active 1'!C$21:E$202,3,FALSE)</f>
        <v>-312.00404785684611</v>
      </c>
      <c r="F24" s="7" t="s">
        <v>312</v>
      </c>
      <c r="G24" t="str">
        <f t="shared" si="4"/>
        <v>41610.303</v>
      </c>
      <c r="H24" s="26">
        <f t="shared" si="5"/>
        <v>-312</v>
      </c>
      <c r="I24" s="42" t="s">
        <v>368</v>
      </c>
      <c r="J24" s="43" t="s">
        <v>369</v>
      </c>
      <c r="K24" s="42">
        <v>-312</v>
      </c>
      <c r="L24" s="42" t="s">
        <v>370</v>
      </c>
      <c r="M24" s="43" t="s">
        <v>316</v>
      </c>
      <c r="N24" s="43"/>
      <c r="O24" s="44" t="s">
        <v>351</v>
      </c>
      <c r="P24" s="44" t="s">
        <v>367</v>
      </c>
    </row>
    <row r="25" spans="1:16" ht="13.5" customHeight="1" x14ac:dyDescent="0.2">
      <c r="A25" s="26" t="str">
        <f t="shared" si="0"/>
        <v> BBS 6 </v>
      </c>
      <c r="B25" s="7" t="str">
        <f t="shared" si="1"/>
        <v>I</v>
      </c>
      <c r="C25" s="26">
        <f t="shared" si="2"/>
        <v>41610.303999999996</v>
      </c>
      <c r="D25" t="str">
        <f t="shared" si="3"/>
        <v>vis</v>
      </c>
      <c r="E25">
        <f>VLOOKUP(C25,'Active 1'!C$21:E$202,3,FALSE)</f>
        <v>-312.00367025826114</v>
      </c>
      <c r="F25" s="7" t="s">
        <v>312</v>
      </c>
      <c r="G25" t="str">
        <f t="shared" si="4"/>
        <v>41610.304</v>
      </c>
      <c r="H25" s="26">
        <f t="shared" si="5"/>
        <v>-312</v>
      </c>
      <c r="I25" s="42" t="s">
        <v>371</v>
      </c>
      <c r="J25" s="43" t="s">
        <v>372</v>
      </c>
      <c r="K25" s="42">
        <v>-312</v>
      </c>
      <c r="L25" s="42" t="s">
        <v>356</v>
      </c>
      <c r="M25" s="43" t="s">
        <v>316</v>
      </c>
      <c r="N25" s="43"/>
      <c r="O25" s="44" t="s">
        <v>331</v>
      </c>
      <c r="P25" s="44" t="s">
        <v>367</v>
      </c>
    </row>
    <row r="26" spans="1:16" ht="13.5" customHeight="1" x14ac:dyDescent="0.2">
      <c r="A26" s="26" t="str">
        <f t="shared" si="0"/>
        <v> BBS 8 </v>
      </c>
      <c r="B26" s="7" t="str">
        <f t="shared" si="1"/>
        <v>I</v>
      </c>
      <c r="C26" s="26">
        <f t="shared" si="2"/>
        <v>41753.313999999998</v>
      </c>
      <c r="D26" t="str">
        <f t="shared" si="3"/>
        <v>vis</v>
      </c>
      <c r="E26">
        <f>VLOOKUP(C26,'Active 1'!C$21:E$202,3,FALSE)</f>
        <v>-258.00329643565999</v>
      </c>
      <c r="F26" s="7" t="s">
        <v>312</v>
      </c>
      <c r="G26" t="str">
        <f t="shared" si="4"/>
        <v>41753.314</v>
      </c>
      <c r="H26" s="26">
        <f t="shared" si="5"/>
        <v>-258</v>
      </c>
      <c r="I26" s="42" t="s">
        <v>373</v>
      </c>
      <c r="J26" s="43" t="s">
        <v>374</v>
      </c>
      <c r="K26" s="42">
        <v>-258</v>
      </c>
      <c r="L26" s="42" t="s">
        <v>375</v>
      </c>
      <c r="M26" s="43" t="s">
        <v>316</v>
      </c>
      <c r="N26" s="43"/>
      <c r="O26" s="44" t="s">
        <v>331</v>
      </c>
      <c r="P26" s="44" t="s">
        <v>376</v>
      </c>
    </row>
    <row r="27" spans="1:16" ht="13.5" customHeight="1" x14ac:dyDescent="0.2">
      <c r="A27" s="26" t="str">
        <f t="shared" si="0"/>
        <v> BBS 8 </v>
      </c>
      <c r="B27" s="7" t="str">
        <f t="shared" si="1"/>
        <v>I</v>
      </c>
      <c r="C27" s="26">
        <f t="shared" si="2"/>
        <v>41753.319000000003</v>
      </c>
      <c r="D27" t="str">
        <f t="shared" si="3"/>
        <v>vis</v>
      </c>
      <c r="E27">
        <f>VLOOKUP(C27,'Active 1'!C$21:E$202,3,FALSE)</f>
        <v>-258.00140844272687</v>
      </c>
      <c r="F27" s="7" t="s">
        <v>312</v>
      </c>
      <c r="G27" t="str">
        <f t="shared" si="4"/>
        <v>41753.319</v>
      </c>
      <c r="H27" s="26">
        <f t="shared" si="5"/>
        <v>-258</v>
      </c>
      <c r="I27" s="42" t="s">
        <v>377</v>
      </c>
      <c r="J27" s="43" t="s">
        <v>378</v>
      </c>
      <c r="K27" s="42">
        <v>-258</v>
      </c>
      <c r="L27" s="42" t="s">
        <v>379</v>
      </c>
      <c r="M27" s="43" t="s">
        <v>316</v>
      </c>
      <c r="N27" s="43"/>
      <c r="O27" s="44" t="s">
        <v>351</v>
      </c>
      <c r="P27" s="44" t="s">
        <v>376</v>
      </c>
    </row>
    <row r="28" spans="1:16" ht="13.5" customHeight="1" x14ac:dyDescent="0.2">
      <c r="A28" s="26" t="str">
        <f t="shared" si="0"/>
        <v> BBS 11 </v>
      </c>
      <c r="B28" s="7" t="str">
        <f t="shared" si="1"/>
        <v>I</v>
      </c>
      <c r="C28" s="26">
        <f t="shared" si="2"/>
        <v>41909.563000000002</v>
      </c>
      <c r="D28" t="str">
        <f t="shared" si="3"/>
        <v>vis</v>
      </c>
      <c r="E28">
        <f>VLOOKUP(C28,'Active 1'!C$21:E$202,3,FALSE)</f>
        <v>-199.00389492941792</v>
      </c>
      <c r="F28" s="7" t="s">
        <v>312</v>
      </c>
      <c r="G28" t="str">
        <f t="shared" si="4"/>
        <v>41909.563</v>
      </c>
      <c r="H28" s="26">
        <f t="shared" si="5"/>
        <v>-199</v>
      </c>
      <c r="I28" s="42" t="s">
        <v>380</v>
      </c>
      <c r="J28" s="43" t="s">
        <v>381</v>
      </c>
      <c r="K28" s="42">
        <v>-199</v>
      </c>
      <c r="L28" s="42" t="s">
        <v>356</v>
      </c>
      <c r="M28" s="43" t="s">
        <v>316</v>
      </c>
      <c r="N28" s="43"/>
      <c r="O28" s="44" t="s">
        <v>351</v>
      </c>
      <c r="P28" s="44" t="s">
        <v>382</v>
      </c>
    </row>
    <row r="29" spans="1:16" ht="13.5" customHeight="1" x14ac:dyDescent="0.2">
      <c r="A29" s="26" t="str">
        <f t="shared" si="0"/>
        <v> BBS 11 </v>
      </c>
      <c r="B29" s="7" t="str">
        <f t="shared" si="1"/>
        <v>I</v>
      </c>
      <c r="C29" s="26">
        <f t="shared" si="2"/>
        <v>41933.402999999998</v>
      </c>
      <c r="D29" t="str">
        <f t="shared" si="3"/>
        <v>vis</v>
      </c>
      <c r="E29">
        <f>VLOOKUP(C29,'Active 1'!C$21:E$202,3,FALSE)</f>
        <v>-190.00194463272115</v>
      </c>
      <c r="F29" s="7" t="s">
        <v>312</v>
      </c>
      <c r="G29" t="str">
        <f t="shared" si="4"/>
        <v>41933.403</v>
      </c>
      <c r="H29" s="26">
        <f t="shared" si="5"/>
        <v>-190</v>
      </c>
      <c r="I29" s="42" t="s">
        <v>383</v>
      </c>
      <c r="J29" s="43" t="s">
        <v>384</v>
      </c>
      <c r="K29" s="42">
        <v>-190</v>
      </c>
      <c r="L29" s="42" t="s">
        <v>385</v>
      </c>
      <c r="M29" s="43" t="s">
        <v>316</v>
      </c>
      <c r="N29" s="43"/>
      <c r="O29" s="44" t="s">
        <v>331</v>
      </c>
      <c r="P29" s="44" t="s">
        <v>382</v>
      </c>
    </row>
    <row r="30" spans="1:16" ht="13.5" customHeight="1" x14ac:dyDescent="0.2">
      <c r="A30" s="26" t="str">
        <f t="shared" si="0"/>
        <v> BBS 11 </v>
      </c>
      <c r="B30" s="7" t="str">
        <f t="shared" si="1"/>
        <v>I</v>
      </c>
      <c r="C30" s="26">
        <f t="shared" si="2"/>
        <v>41954.586000000003</v>
      </c>
      <c r="D30" t="str">
        <f t="shared" si="3"/>
        <v>vis</v>
      </c>
      <c r="E30">
        <f>VLOOKUP(C30,'Active 1'!C$21:E$202,3,FALSE)</f>
        <v>-182.0032737797431</v>
      </c>
      <c r="F30" s="7" t="s">
        <v>312</v>
      </c>
      <c r="G30" t="str">
        <f t="shared" si="4"/>
        <v>41954.586</v>
      </c>
      <c r="H30" s="26">
        <f t="shared" si="5"/>
        <v>-182</v>
      </c>
      <c r="I30" s="42" t="s">
        <v>386</v>
      </c>
      <c r="J30" s="43" t="s">
        <v>387</v>
      </c>
      <c r="K30" s="42">
        <v>-182</v>
      </c>
      <c r="L30" s="42" t="s">
        <v>375</v>
      </c>
      <c r="M30" s="43" t="s">
        <v>316</v>
      </c>
      <c r="N30" s="43"/>
      <c r="O30" s="44" t="s">
        <v>351</v>
      </c>
      <c r="P30" s="44" t="s">
        <v>382</v>
      </c>
    </row>
    <row r="31" spans="1:16" ht="13.5" customHeight="1" x14ac:dyDescent="0.2">
      <c r="A31" s="26" t="str">
        <f t="shared" si="0"/>
        <v> BBS 12 </v>
      </c>
      <c r="B31" s="7" t="str">
        <f t="shared" si="1"/>
        <v>I</v>
      </c>
      <c r="C31" s="26">
        <f t="shared" si="2"/>
        <v>41994.311999999998</v>
      </c>
      <c r="D31" t="str">
        <f t="shared" si="3"/>
        <v>vis</v>
      </c>
      <c r="E31">
        <f>VLOOKUP(C31,'Active 1'!C$21:E$202,3,FALSE)</f>
        <v>-167.00279234154746</v>
      </c>
      <c r="F31" s="7" t="s">
        <v>312</v>
      </c>
      <c r="G31" t="str">
        <f t="shared" si="4"/>
        <v>41994.312</v>
      </c>
      <c r="H31" s="26">
        <f t="shared" si="5"/>
        <v>-167</v>
      </c>
      <c r="I31" s="42" t="s">
        <v>388</v>
      </c>
      <c r="J31" s="43" t="s">
        <v>389</v>
      </c>
      <c r="K31" s="42">
        <v>-167</v>
      </c>
      <c r="L31" s="42" t="s">
        <v>390</v>
      </c>
      <c r="M31" s="43" t="s">
        <v>316</v>
      </c>
      <c r="N31" s="43"/>
      <c r="O31" s="44" t="s">
        <v>351</v>
      </c>
      <c r="P31" s="44" t="s">
        <v>391</v>
      </c>
    </row>
    <row r="32" spans="1:16" ht="13.5" customHeight="1" x14ac:dyDescent="0.2">
      <c r="A32" s="26" t="str">
        <f t="shared" si="0"/>
        <v> BBS 12 </v>
      </c>
      <c r="B32" s="7" t="str">
        <f t="shared" si="1"/>
        <v>I</v>
      </c>
      <c r="C32" s="26">
        <f t="shared" si="2"/>
        <v>41994.315000000002</v>
      </c>
      <c r="D32" t="str">
        <f t="shared" si="3"/>
        <v>vis</v>
      </c>
      <c r="E32">
        <f>VLOOKUP(C32,'Active 1'!C$21:E$202,3,FALSE)</f>
        <v>-167.00165954578705</v>
      </c>
      <c r="F32" s="7" t="s">
        <v>312</v>
      </c>
      <c r="G32" t="str">
        <f t="shared" si="4"/>
        <v>41994.315</v>
      </c>
      <c r="H32" s="26">
        <f t="shared" si="5"/>
        <v>-167</v>
      </c>
      <c r="I32" s="42" t="s">
        <v>392</v>
      </c>
      <c r="J32" s="43" t="s">
        <v>393</v>
      </c>
      <c r="K32" s="42">
        <v>-167</v>
      </c>
      <c r="L32" s="42" t="s">
        <v>379</v>
      </c>
      <c r="M32" s="43" t="s">
        <v>316</v>
      </c>
      <c r="N32" s="43"/>
      <c r="O32" s="44" t="s">
        <v>331</v>
      </c>
      <c r="P32" s="44" t="s">
        <v>391</v>
      </c>
    </row>
    <row r="33" spans="1:16" ht="13.5" customHeight="1" x14ac:dyDescent="0.2">
      <c r="A33" s="26" t="str">
        <f t="shared" si="0"/>
        <v> BBS 13 </v>
      </c>
      <c r="B33" s="7" t="str">
        <f t="shared" si="1"/>
        <v>I</v>
      </c>
      <c r="C33" s="26">
        <f t="shared" si="2"/>
        <v>42076.409</v>
      </c>
      <c r="D33" t="str">
        <f t="shared" si="3"/>
        <v>vis</v>
      </c>
      <c r="E33">
        <f>VLOOKUP(C33,'Active 1'!C$21:E$202,3,FALSE)</f>
        <v>-136.00308120446536</v>
      </c>
      <c r="F33" s="7" t="s">
        <v>312</v>
      </c>
      <c r="G33" t="str">
        <f t="shared" si="4"/>
        <v>42076.409</v>
      </c>
      <c r="H33" s="26">
        <f t="shared" si="5"/>
        <v>-136</v>
      </c>
      <c r="I33" s="42" t="s">
        <v>394</v>
      </c>
      <c r="J33" s="43" t="s">
        <v>395</v>
      </c>
      <c r="K33" s="42">
        <v>-136</v>
      </c>
      <c r="L33" s="42" t="s">
        <v>396</v>
      </c>
      <c r="M33" s="43" t="s">
        <v>316</v>
      </c>
      <c r="N33" s="43"/>
      <c r="O33" s="44" t="s">
        <v>351</v>
      </c>
      <c r="P33" s="44" t="s">
        <v>397</v>
      </c>
    </row>
    <row r="34" spans="1:16" ht="13.5" customHeight="1" x14ac:dyDescent="0.2">
      <c r="A34" s="26" t="str">
        <f t="shared" si="0"/>
        <v> AVSJ 7.39 </v>
      </c>
      <c r="B34" s="7" t="str">
        <f t="shared" si="1"/>
        <v>I</v>
      </c>
      <c r="C34" s="26">
        <f t="shared" si="2"/>
        <v>42436.588000000003</v>
      </c>
      <c r="D34" t="str">
        <f t="shared" si="3"/>
        <v>vis</v>
      </c>
      <c r="E34">
        <f>VLOOKUP(C34,'Active 1'!C$21:E$202,3,FALSE)</f>
        <v>0</v>
      </c>
      <c r="F34" s="7" t="s">
        <v>312</v>
      </c>
      <c r="G34" t="str">
        <f t="shared" si="4"/>
        <v>42436.588</v>
      </c>
      <c r="H34" s="26">
        <f t="shared" si="5"/>
        <v>0</v>
      </c>
      <c r="I34" s="42" t="s">
        <v>398</v>
      </c>
      <c r="J34" s="43" t="s">
        <v>399</v>
      </c>
      <c r="K34" s="42">
        <v>0</v>
      </c>
      <c r="L34" s="42" t="s">
        <v>400</v>
      </c>
      <c r="M34" s="43" t="s">
        <v>316</v>
      </c>
      <c r="N34" s="43"/>
      <c r="O34" s="44" t="s">
        <v>401</v>
      </c>
      <c r="P34" s="44" t="s">
        <v>187</v>
      </c>
    </row>
    <row r="35" spans="1:16" ht="13.5" customHeight="1" x14ac:dyDescent="0.2">
      <c r="A35" s="26" t="str">
        <f t="shared" si="0"/>
        <v> BBS 21 </v>
      </c>
      <c r="B35" s="7" t="str">
        <f t="shared" si="1"/>
        <v>I</v>
      </c>
      <c r="C35" s="26">
        <f t="shared" si="2"/>
        <v>42460.411999999997</v>
      </c>
      <c r="D35" t="str">
        <f t="shared" si="3"/>
        <v>vis</v>
      </c>
      <c r="E35">
        <f>VLOOKUP(C35,'Active 1'!C$21:E$202,3,FALSE)</f>
        <v>8.9959087193152047</v>
      </c>
      <c r="F35" s="7" t="s">
        <v>312</v>
      </c>
      <c r="G35" t="str">
        <f t="shared" si="4"/>
        <v>42460.412</v>
      </c>
      <c r="H35" s="26">
        <f t="shared" si="5"/>
        <v>9</v>
      </c>
      <c r="I35" s="42" t="s">
        <v>402</v>
      </c>
      <c r="J35" s="43" t="s">
        <v>403</v>
      </c>
      <c r="K35" s="42">
        <v>9</v>
      </c>
      <c r="L35" s="42" t="s">
        <v>370</v>
      </c>
      <c r="M35" s="43" t="s">
        <v>316</v>
      </c>
      <c r="N35" s="43"/>
      <c r="O35" s="44" t="s">
        <v>351</v>
      </c>
      <c r="P35" s="44" t="s">
        <v>404</v>
      </c>
    </row>
    <row r="36" spans="1:16" ht="13.5" customHeight="1" x14ac:dyDescent="0.2">
      <c r="A36" s="26" t="str">
        <f t="shared" si="0"/>
        <v> BBS 25 </v>
      </c>
      <c r="B36" s="7" t="str">
        <f t="shared" si="1"/>
        <v>I</v>
      </c>
      <c r="C36" s="26">
        <f t="shared" si="2"/>
        <v>42754.387999999999</v>
      </c>
      <c r="D36" t="str">
        <f t="shared" si="3"/>
        <v>vis</v>
      </c>
      <c r="E36">
        <f>VLOOKUP(C36,'Active 1'!C$21:E$202,3,FALSE)</f>
        <v>120.00083071688813</v>
      </c>
      <c r="F36" s="7" t="s">
        <v>312</v>
      </c>
      <c r="G36" t="str">
        <f t="shared" si="4"/>
        <v>42754.388</v>
      </c>
      <c r="H36" s="26">
        <f t="shared" si="5"/>
        <v>120</v>
      </c>
      <c r="I36" s="42" t="s">
        <v>405</v>
      </c>
      <c r="J36" s="43" t="s">
        <v>406</v>
      </c>
      <c r="K36" s="42">
        <v>120</v>
      </c>
      <c r="L36" s="42" t="s">
        <v>407</v>
      </c>
      <c r="M36" s="43" t="s">
        <v>316</v>
      </c>
      <c r="N36" s="43"/>
      <c r="O36" s="44" t="s">
        <v>331</v>
      </c>
      <c r="P36" s="44" t="s">
        <v>408</v>
      </c>
    </row>
    <row r="37" spans="1:16" ht="13.5" customHeight="1" x14ac:dyDescent="0.2">
      <c r="A37" s="26" t="str">
        <f t="shared" si="0"/>
        <v> BBS 29 </v>
      </c>
      <c r="B37" s="7" t="str">
        <f t="shared" si="1"/>
        <v>I</v>
      </c>
      <c r="C37" s="26">
        <f t="shared" si="2"/>
        <v>42971.548000000003</v>
      </c>
      <c r="D37" t="str">
        <f t="shared" si="3"/>
        <v>vis</v>
      </c>
      <c r="E37">
        <f>VLOOKUP(C37,'Active 1'!C$21:E$202,3,FALSE)</f>
        <v>202.00013971147658</v>
      </c>
      <c r="F37" s="7" t="s">
        <v>312</v>
      </c>
      <c r="G37" t="str">
        <f t="shared" si="4"/>
        <v>42971.548</v>
      </c>
      <c r="H37" s="26">
        <f t="shared" si="5"/>
        <v>202</v>
      </c>
      <c r="I37" s="42" t="s">
        <v>409</v>
      </c>
      <c r="J37" s="43" t="s">
        <v>410</v>
      </c>
      <c r="K37" s="42">
        <v>202</v>
      </c>
      <c r="L37" s="42" t="s">
        <v>400</v>
      </c>
      <c r="M37" s="43" t="s">
        <v>316</v>
      </c>
      <c r="N37" s="43"/>
      <c r="O37" s="44" t="s">
        <v>351</v>
      </c>
      <c r="P37" s="44" t="s">
        <v>411</v>
      </c>
    </row>
    <row r="38" spans="1:16" ht="13.5" customHeight="1" x14ac:dyDescent="0.2">
      <c r="A38" s="26" t="str">
        <f t="shared" si="0"/>
        <v> AOEB 2 </v>
      </c>
      <c r="B38" s="7" t="str">
        <f t="shared" si="1"/>
        <v>I</v>
      </c>
      <c r="C38" s="26">
        <f t="shared" si="2"/>
        <v>42984.788999999997</v>
      </c>
      <c r="D38" t="str">
        <f t="shared" si="3"/>
        <v>vis</v>
      </c>
      <c r="E38">
        <f>VLOOKUP(C38,'Active 1'!C$21:E$202,3,FALSE)</f>
        <v>206.99992259228739</v>
      </c>
      <c r="F38" s="7" t="s">
        <v>312</v>
      </c>
      <c r="G38" t="str">
        <f t="shared" si="4"/>
        <v>42984.789</v>
      </c>
      <c r="H38" s="26">
        <f t="shared" si="5"/>
        <v>207</v>
      </c>
      <c r="I38" s="42" t="s">
        <v>412</v>
      </c>
      <c r="J38" s="43" t="s">
        <v>413</v>
      </c>
      <c r="K38" s="42">
        <v>207</v>
      </c>
      <c r="L38" s="42" t="s">
        <v>414</v>
      </c>
      <c r="M38" s="43" t="s">
        <v>316</v>
      </c>
      <c r="N38" s="43"/>
      <c r="O38" s="44" t="s">
        <v>415</v>
      </c>
      <c r="P38" s="44" t="s">
        <v>189</v>
      </c>
    </row>
    <row r="39" spans="1:16" ht="13.5" customHeight="1" x14ac:dyDescent="0.2">
      <c r="A39" s="26" t="str">
        <f t="shared" si="0"/>
        <v> AOEB 2 </v>
      </c>
      <c r="B39" s="7" t="str">
        <f t="shared" si="1"/>
        <v>I</v>
      </c>
      <c r="C39" s="26">
        <f t="shared" si="2"/>
        <v>42984.794000000002</v>
      </c>
      <c r="D39" t="str">
        <f t="shared" si="3"/>
        <v>vis</v>
      </c>
      <c r="E39">
        <f>VLOOKUP(C39,'Active 1'!C$21:E$202,3,FALSE)</f>
        <v>207.00181058522051</v>
      </c>
      <c r="F39" s="7" t="s">
        <v>312</v>
      </c>
      <c r="G39" t="str">
        <f t="shared" si="4"/>
        <v>42984.794</v>
      </c>
      <c r="H39" s="26">
        <f t="shared" si="5"/>
        <v>207</v>
      </c>
      <c r="I39" s="42" t="s">
        <v>416</v>
      </c>
      <c r="J39" s="43" t="s">
        <v>417</v>
      </c>
      <c r="K39" s="42">
        <v>207</v>
      </c>
      <c r="L39" s="42" t="s">
        <v>418</v>
      </c>
      <c r="M39" s="43" t="s">
        <v>316</v>
      </c>
      <c r="N39" s="43"/>
      <c r="O39" s="44" t="s">
        <v>419</v>
      </c>
      <c r="P39" s="44" t="s">
        <v>189</v>
      </c>
    </row>
    <row r="40" spans="1:16" ht="13.5" customHeight="1" x14ac:dyDescent="0.2">
      <c r="A40" s="26" t="str">
        <f t="shared" si="0"/>
        <v> BBS 30 </v>
      </c>
      <c r="B40" s="7" t="str">
        <f t="shared" si="1"/>
        <v>I</v>
      </c>
      <c r="C40" s="26">
        <f t="shared" si="2"/>
        <v>43077.478999999999</v>
      </c>
      <c r="D40" t="str">
        <f t="shared" si="3"/>
        <v>vis</v>
      </c>
      <c r="E40">
        <f>VLOOKUP(C40,'Active 1'!C$21:E$202,3,FALSE)</f>
        <v>241.99953555373736</v>
      </c>
      <c r="F40" s="7" t="s">
        <v>312</v>
      </c>
      <c r="G40" t="str">
        <f t="shared" si="4"/>
        <v>43077.479</v>
      </c>
      <c r="H40" s="26">
        <f t="shared" si="5"/>
        <v>242</v>
      </c>
      <c r="I40" s="42" t="s">
        <v>420</v>
      </c>
      <c r="J40" s="43" t="s">
        <v>421</v>
      </c>
      <c r="K40" s="42">
        <v>242</v>
      </c>
      <c r="L40" s="42" t="s">
        <v>422</v>
      </c>
      <c r="M40" s="43" t="s">
        <v>316</v>
      </c>
      <c r="N40" s="43"/>
      <c r="O40" s="44" t="s">
        <v>351</v>
      </c>
      <c r="P40" s="44" t="s">
        <v>423</v>
      </c>
    </row>
    <row r="41" spans="1:16" ht="13.5" customHeight="1" x14ac:dyDescent="0.2">
      <c r="A41" s="26" t="str">
        <f t="shared" si="0"/>
        <v> AOEB 2 </v>
      </c>
      <c r="B41" s="7" t="str">
        <f t="shared" si="1"/>
        <v>I</v>
      </c>
      <c r="C41" s="26">
        <f t="shared" si="2"/>
        <v>43098.667999999998</v>
      </c>
      <c r="D41" t="str">
        <f t="shared" si="3"/>
        <v>vis</v>
      </c>
      <c r="E41">
        <f>VLOOKUP(C41,'Active 1'!C$21:E$202,3,FALSE)</f>
        <v>250.00047199823072</v>
      </c>
      <c r="F41" s="7" t="s">
        <v>312</v>
      </c>
      <c r="G41" t="str">
        <f t="shared" si="4"/>
        <v>43098.668</v>
      </c>
      <c r="H41" s="26">
        <f t="shared" si="5"/>
        <v>250</v>
      </c>
      <c r="I41" s="42" t="s">
        <v>424</v>
      </c>
      <c r="J41" s="43" t="s">
        <v>425</v>
      </c>
      <c r="K41" s="42">
        <v>250</v>
      </c>
      <c r="L41" s="42" t="s">
        <v>426</v>
      </c>
      <c r="M41" s="43" t="s">
        <v>316</v>
      </c>
      <c r="N41" s="43"/>
      <c r="O41" s="44" t="s">
        <v>317</v>
      </c>
      <c r="P41" s="44" t="s">
        <v>189</v>
      </c>
    </row>
    <row r="42" spans="1:16" ht="13.5" customHeight="1" x14ac:dyDescent="0.2">
      <c r="A42" s="26" t="str">
        <f t="shared" si="0"/>
        <v> BBS 33 </v>
      </c>
      <c r="B42" s="7" t="str">
        <f t="shared" si="1"/>
        <v>I</v>
      </c>
      <c r="C42" s="26">
        <f t="shared" si="2"/>
        <v>43154.281000000003</v>
      </c>
      <c r="D42" t="str">
        <f t="shared" si="3"/>
        <v>vis</v>
      </c>
      <c r="E42">
        <f>VLOOKUP(C42,'Active 1'!C$21:E$202,3,FALSE)</f>
        <v>270.99986217651571</v>
      </c>
      <c r="F42" s="7" t="s">
        <v>312</v>
      </c>
      <c r="G42" t="str">
        <f t="shared" si="4"/>
        <v>43154.281</v>
      </c>
      <c r="H42" s="26">
        <f t="shared" si="5"/>
        <v>271</v>
      </c>
      <c r="I42" s="42" t="s">
        <v>427</v>
      </c>
      <c r="J42" s="43" t="s">
        <v>428</v>
      </c>
      <c r="K42" s="42">
        <v>271</v>
      </c>
      <c r="L42" s="42" t="s">
        <v>414</v>
      </c>
      <c r="M42" s="43" t="s">
        <v>316</v>
      </c>
      <c r="N42" s="43"/>
      <c r="O42" s="44" t="s">
        <v>351</v>
      </c>
      <c r="P42" s="44" t="s">
        <v>429</v>
      </c>
    </row>
    <row r="43" spans="1:16" ht="13.5" customHeight="1" x14ac:dyDescent="0.2">
      <c r="A43" s="26" t="str">
        <f t="shared" si="0"/>
        <v> AOEB 2 </v>
      </c>
      <c r="B43" s="7" t="str">
        <f t="shared" si="1"/>
        <v>I</v>
      </c>
      <c r="C43" s="26">
        <f t="shared" si="2"/>
        <v>43204.6</v>
      </c>
      <c r="D43" t="str">
        <f t="shared" si="3"/>
        <v>vis</v>
      </c>
      <c r="E43">
        <f>VLOOKUP(C43,'Active 1'!C$21:E$202,3,FALSE)</f>
        <v>290.00024543907921</v>
      </c>
      <c r="F43" s="7" t="s">
        <v>312</v>
      </c>
      <c r="G43" t="str">
        <f t="shared" si="4"/>
        <v>43204.600</v>
      </c>
      <c r="H43" s="26">
        <f t="shared" si="5"/>
        <v>290</v>
      </c>
      <c r="I43" s="42" t="s">
        <v>430</v>
      </c>
      <c r="J43" s="43" t="s">
        <v>431</v>
      </c>
      <c r="K43" s="42">
        <v>290</v>
      </c>
      <c r="L43" s="42" t="s">
        <v>426</v>
      </c>
      <c r="M43" s="43" t="s">
        <v>316</v>
      </c>
      <c r="N43" s="43"/>
      <c r="O43" s="44" t="s">
        <v>401</v>
      </c>
      <c r="P43" s="44" t="s">
        <v>189</v>
      </c>
    </row>
    <row r="44" spans="1:16" ht="13.5" customHeight="1" x14ac:dyDescent="0.2">
      <c r="A44" s="26" t="str">
        <f t="shared" si="0"/>
        <v> BBS 36 </v>
      </c>
      <c r="B44" s="7" t="str">
        <f t="shared" si="1"/>
        <v>I</v>
      </c>
      <c r="C44" s="26">
        <f t="shared" si="2"/>
        <v>43485.313999999998</v>
      </c>
      <c r="D44" t="str">
        <f t="shared" si="3"/>
        <v>vis</v>
      </c>
      <c r="E44">
        <f>VLOOKUP(C44,'Active 1'!C$21:E$202,3,FALSE)</f>
        <v>395.99745498552664</v>
      </c>
      <c r="F44" s="7" t="s">
        <v>312</v>
      </c>
      <c r="G44" t="str">
        <f t="shared" si="4"/>
        <v>43485.314</v>
      </c>
      <c r="H44" s="26">
        <f t="shared" si="5"/>
        <v>396</v>
      </c>
      <c r="I44" s="42" t="s">
        <v>432</v>
      </c>
      <c r="J44" s="43" t="s">
        <v>433</v>
      </c>
      <c r="K44" s="42">
        <v>396</v>
      </c>
      <c r="L44" s="42" t="s">
        <v>390</v>
      </c>
      <c r="M44" s="43" t="s">
        <v>316</v>
      </c>
      <c r="N44" s="43"/>
      <c r="O44" s="44" t="s">
        <v>331</v>
      </c>
      <c r="P44" s="44" t="s">
        <v>434</v>
      </c>
    </row>
    <row r="45" spans="1:16" ht="13.5" customHeight="1" x14ac:dyDescent="0.2">
      <c r="A45" s="26" t="str">
        <f t="shared" si="0"/>
        <v> BBS 38 </v>
      </c>
      <c r="B45" s="7" t="str">
        <f t="shared" si="1"/>
        <v>I</v>
      </c>
      <c r="C45" s="26">
        <f t="shared" si="2"/>
        <v>43739.56</v>
      </c>
      <c r="D45" t="str">
        <f t="shared" si="3"/>
        <v>vis</v>
      </c>
      <c r="E45">
        <f>VLOOKUP(C45,'Active 1'!C$21:E$202,3,FALSE)</f>
        <v>492.00038515055581</v>
      </c>
      <c r="F45" s="7" t="s">
        <v>312</v>
      </c>
      <c r="G45" t="str">
        <f t="shared" si="4"/>
        <v>43739.560</v>
      </c>
      <c r="H45" s="26">
        <f t="shared" si="5"/>
        <v>492</v>
      </c>
      <c r="I45" s="42" t="s">
        <v>435</v>
      </c>
      <c r="J45" s="43" t="s">
        <v>436</v>
      </c>
      <c r="K45" s="42">
        <v>492</v>
      </c>
      <c r="L45" s="42" t="s">
        <v>426</v>
      </c>
      <c r="M45" s="43" t="s">
        <v>316</v>
      </c>
      <c r="N45" s="43"/>
      <c r="O45" s="44" t="s">
        <v>351</v>
      </c>
      <c r="P45" s="44" t="s">
        <v>437</v>
      </c>
    </row>
    <row r="46" spans="1:16" ht="13.5" customHeight="1" x14ac:dyDescent="0.2">
      <c r="A46" s="26" t="str">
        <f t="shared" si="0"/>
        <v> BBS 38 </v>
      </c>
      <c r="B46" s="7" t="str">
        <f t="shared" si="1"/>
        <v>I</v>
      </c>
      <c r="C46" s="26">
        <f t="shared" si="2"/>
        <v>43747.506999999998</v>
      </c>
      <c r="D46" t="str">
        <f t="shared" si="3"/>
        <v>vis</v>
      </c>
      <c r="E46" t="e">
        <f>VLOOKUP(C46,'Active 1'!C$21:E$202,3,FALSE)</f>
        <v>#N/A</v>
      </c>
      <c r="F46" s="7" t="s">
        <v>312</v>
      </c>
      <c r="G46" t="str">
        <f t="shared" si="4"/>
        <v>43747.507</v>
      </c>
      <c r="H46" s="26">
        <f t="shared" si="5"/>
        <v>495</v>
      </c>
      <c r="I46" s="42" t="s">
        <v>438</v>
      </c>
      <c r="J46" s="43" t="s">
        <v>439</v>
      </c>
      <c r="K46" s="42">
        <v>495</v>
      </c>
      <c r="L46" s="42" t="s">
        <v>440</v>
      </c>
      <c r="M46" s="43" t="s">
        <v>316</v>
      </c>
      <c r="N46" s="43"/>
      <c r="O46" s="44" t="s">
        <v>351</v>
      </c>
      <c r="P46" s="44" t="s">
        <v>437</v>
      </c>
    </row>
    <row r="47" spans="1:16" ht="13.5" customHeight="1" x14ac:dyDescent="0.2">
      <c r="A47" s="26" t="str">
        <f t="shared" si="0"/>
        <v> AOEB 2 </v>
      </c>
      <c r="B47" s="7" t="str">
        <f t="shared" si="1"/>
        <v>I</v>
      </c>
      <c r="C47" s="26">
        <f t="shared" si="2"/>
        <v>43776.637000000002</v>
      </c>
      <c r="D47" t="str">
        <f t="shared" si="3"/>
        <v>vis</v>
      </c>
      <c r="E47" t="e">
        <f>VLOOKUP(C47,'Active 1'!C$21:E$202,3,FALSE)</f>
        <v>#N/A</v>
      </c>
      <c r="F47" s="7" t="s">
        <v>312</v>
      </c>
      <c r="G47" t="str">
        <f t="shared" si="4"/>
        <v>43776.637</v>
      </c>
      <c r="H47" s="26">
        <f t="shared" si="5"/>
        <v>506</v>
      </c>
      <c r="I47" s="42" t="s">
        <v>441</v>
      </c>
      <c r="J47" s="43" t="s">
        <v>442</v>
      </c>
      <c r="K47" s="42">
        <v>506</v>
      </c>
      <c r="L47" s="42" t="s">
        <v>407</v>
      </c>
      <c r="M47" s="43" t="s">
        <v>316</v>
      </c>
      <c r="N47" s="43"/>
      <c r="O47" s="44" t="s">
        <v>317</v>
      </c>
      <c r="P47" s="44" t="s">
        <v>189</v>
      </c>
    </row>
    <row r="48" spans="1:16" ht="13.5" customHeight="1" x14ac:dyDescent="0.2">
      <c r="A48" s="26" t="str">
        <f t="shared" si="0"/>
        <v>IBVS 1938 </v>
      </c>
      <c r="B48" s="7" t="str">
        <f t="shared" si="1"/>
        <v>I</v>
      </c>
      <c r="C48" s="26">
        <f t="shared" si="2"/>
        <v>43821.655400000003</v>
      </c>
      <c r="D48" t="str">
        <f t="shared" si="3"/>
        <v>vis</v>
      </c>
      <c r="E48" t="e">
        <f>VLOOKUP(C48,'Active 1'!C$21:E$202,3,FALSE)</f>
        <v>#N/A</v>
      </c>
      <c r="F48" s="7" t="s">
        <v>312</v>
      </c>
      <c r="G48" t="str">
        <f t="shared" si="4"/>
        <v>43821.6554</v>
      </c>
      <c r="H48" s="26">
        <f t="shared" si="5"/>
        <v>523</v>
      </c>
      <c r="I48" s="42" t="s">
        <v>443</v>
      </c>
      <c r="J48" s="43" t="s">
        <v>444</v>
      </c>
      <c r="K48" s="42">
        <v>523</v>
      </c>
      <c r="L48" s="42" t="s">
        <v>445</v>
      </c>
      <c r="M48" s="43" t="s">
        <v>446</v>
      </c>
      <c r="N48" s="43" t="s">
        <v>447</v>
      </c>
      <c r="O48" s="44" t="s">
        <v>448</v>
      </c>
      <c r="P48" s="45" t="s">
        <v>449</v>
      </c>
    </row>
    <row r="49" spans="1:16" ht="13.5" customHeight="1" x14ac:dyDescent="0.2">
      <c r="A49" s="26" t="str">
        <f t="shared" si="0"/>
        <v> BBS 40 </v>
      </c>
      <c r="B49" s="7" t="str">
        <f t="shared" si="1"/>
        <v>I</v>
      </c>
      <c r="C49" s="26">
        <f t="shared" si="2"/>
        <v>43832.248</v>
      </c>
      <c r="D49" t="str">
        <f t="shared" si="3"/>
        <v>vis</v>
      </c>
      <c r="E49" t="e">
        <f>VLOOKUP(C49,'Active 1'!C$21:E$202,3,FALSE)</f>
        <v>#N/A</v>
      </c>
      <c r="F49" s="7" t="s">
        <v>312</v>
      </c>
      <c r="G49" t="str">
        <f t="shared" si="4"/>
        <v>43832.248</v>
      </c>
      <c r="H49" s="26">
        <f t="shared" si="5"/>
        <v>527</v>
      </c>
      <c r="I49" s="42" t="s">
        <v>450</v>
      </c>
      <c r="J49" s="43" t="s">
        <v>451</v>
      </c>
      <c r="K49" s="42">
        <v>527</v>
      </c>
      <c r="L49" s="42" t="s">
        <v>452</v>
      </c>
      <c r="M49" s="43" t="s">
        <v>316</v>
      </c>
      <c r="N49" s="43"/>
      <c r="O49" s="44" t="s">
        <v>351</v>
      </c>
      <c r="P49" s="44" t="s">
        <v>453</v>
      </c>
    </row>
    <row r="50" spans="1:16" ht="13.5" customHeight="1" x14ac:dyDescent="0.2">
      <c r="A50" s="26" t="str">
        <f t="shared" si="0"/>
        <v> BBS 41 </v>
      </c>
      <c r="B50" s="7" t="str">
        <f t="shared" si="1"/>
        <v>I</v>
      </c>
      <c r="C50" s="26">
        <f t="shared" si="2"/>
        <v>43869.324999999997</v>
      </c>
      <c r="D50" t="str">
        <f t="shared" si="3"/>
        <v>vis</v>
      </c>
      <c r="E50" t="e">
        <f>VLOOKUP(C50,'Active 1'!C$21:E$202,3,FALSE)</f>
        <v>#N/A</v>
      </c>
      <c r="F50" s="7" t="s">
        <v>312</v>
      </c>
      <c r="G50" t="str">
        <f t="shared" si="4"/>
        <v>43869.325</v>
      </c>
      <c r="H50" s="26">
        <f t="shared" si="5"/>
        <v>541</v>
      </c>
      <c r="I50" s="42" t="s">
        <v>454</v>
      </c>
      <c r="J50" s="43" t="s">
        <v>455</v>
      </c>
      <c r="K50" s="42">
        <v>541</v>
      </c>
      <c r="L50" s="42" t="s">
        <v>422</v>
      </c>
      <c r="M50" s="43" t="s">
        <v>316</v>
      </c>
      <c r="N50" s="43"/>
      <c r="O50" s="44" t="s">
        <v>351</v>
      </c>
      <c r="P50" s="44" t="s">
        <v>456</v>
      </c>
    </row>
    <row r="51" spans="1:16" ht="13.5" customHeight="1" x14ac:dyDescent="0.2">
      <c r="A51" s="26" t="str">
        <f t="shared" si="0"/>
        <v>IBVS 1938 </v>
      </c>
      <c r="B51" s="7" t="str">
        <f t="shared" si="1"/>
        <v>I</v>
      </c>
      <c r="C51" s="26">
        <f t="shared" si="2"/>
        <v>43882.566400000003</v>
      </c>
      <c r="D51" t="str">
        <f t="shared" si="3"/>
        <v>vis</v>
      </c>
      <c r="E51" t="e">
        <f>VLOOKUP(C51,'Active 1'!C$21:E$202,3,FALSE)</f>
        <v>#N/A</v>
      </c>
      <c r="F51" s="7" t="s">
        <v>312</v>
      </c>
      <c r="G51" t="str">
        <f t="shared" si="4"/>
        <v>43882.5664</v>
      </c>
      <c r="H51" s="26">
        <f t="shared" si="5"/>
        <v>546</v>
      </c>
      <c r="I51" s="42" t="s">
        <v>457</v>
      </c>
      <c r="J51" s="43" t="s">
        <v>458</v>
      </c>
      <c r="K51" s="42">
        <v>546</v>
      </c>
      <c r="L51" s="42" t="s">
        <v>459</v>
      </c>
      <c r="M51" s="43" t="s">
        <v>446</v>
      </c>
      <c r="N51" s="43" t="s">
        <v>447</v>
      </c>
      <c r="O51" s="44" t="s">
        <v>448</v>
      </c>
      <c r="P51" s="45" t="s">
        <v>449</v>
      </c>
    </row>
    <row r="52" spans="1:16" ht="13.5" customHeight="1" x14ac:dyDescent="0.2">
      <c r="A52" s="26" t="str">
        <f t="shared" si="0"/>
        <v>IBVS 1938 </v>
      </c>
      <c r="B52" s="7" t="str">
        <f t="shared" si="1"/>
        <v>I</v>
      </c>
      <c r="C52" s="26">
        <f t="shared" si="2"/>
        <v>44120.9133</v>
      </c>
      <c r="D52" t="str">
        <f t="shared" si="3"/>
        <v>vis</v>
      </c>
      <c r="E52" t="e">
        <f>VLOOKUP(C52,'Active 1'!C$21:E$202,3,FALSE)</f>
        <v>#N/A</v>
      </c>
      <c r="F52" s="7" t="s">
        <v>312</v>
      </c>
      <c r="G52" t="str">
        <f t="shared" si="4"/>
        <v>44120.9133</v>
      </c>
      <c r="H52" s="26">
        <f t="shared" si="5"/>
        <v>636</v>
      </c>
      <c r="I52" s="42" t="s">
        <v>460</v>
      </c>
      <c r="J52" s="43" t="s">
        <v>461</v>
      </c>
      <c r="K52" s="42">
        <v>636</v>
      </c>
      <c r="L52" s="42" t="s">
        <v>462</v>
      </c>
      <c r="M52" s="43" t="s">
        <v>446</v>
      </c>
      <c r="N52" s="43" t="s">
        <v>447</v>
      </c>
      <c r="O52" s="44" t="s">
        <v>448</v>
      </c>
      <c r="P52" s="45" t="s">
        <v>449</v>
      </c>
    </row>
    <row r="53" spans="1:16" ht="13.5" customHeight="1" x14ac:dyDescent="0.2">
      <c r="A53" s="26" t="str">
        <f t="shared" si="0"/>
        <v> AOEB 2 </v>
      </c>
      <c r="B53" s="7" t="str">
        <f t="shared" si="1"/>
        <v>I</v>
      </c>
      <c r="C53" s="26">
        <f t="shared" si="2"/>
        <v>44160.648999999998</v>
      </c>
      <c r="D53" t="str">
        <f t="shared" si="3"/>
        <v>vis</v>
      </c>
      <c r="E53" t="e">
        <f>VLOOKUP(C53,'Active 1'!C$21:E$202,3,FALSE)</f>
        <v>#N/A</v>
      </c>
      <c r="F53" s="7" t="s">
        <v>312</v>
      </c>
      <c r="G53" t="str">
        <f t="shared" si="4"/>
        <v>44160.649</v>
      </c>
      <c r="H53" s="26">
        <f t="shared" si="5"/>
        <v>651</v>
      </c>
      <c r="I53" s="42" t="s">
        <v>463</v>
      </c>
      <c r="J53" s="43" t="s">
        <v>464</v>
      </c>
      <c r="K53" s="42">
        <v>651</v>
      </c>
      <c r="L53" s="42" t="s">
        <v>465</v>
      </c>
      <c r="M53" s="43" t="s">
        <v>316</v>
      </c>
      <c r="N53" s="43"/>
      <c r="O53" s="44" t="s">
        <v>466</v>
      </c>
      <c r="P53" s="44" t="s">
        <v>189</v>
      </c>
    </row>
    <row r="54" spans="1:16" ht="13.5" customHeight="1" x14ac:dyDescent="0.2">
      <c r="A54" s="26" t="str">
        <f t="shared" si="0"/>
        <v> BBS 45 </v>
      </c>
      <c r="B54" s="7" t="str">
        <f t="shared" si="1"/>
        <v>I</v>
      </c>
      <c r="C54" s="26">
        <f t="shared" si="2"/>
        <v>44208.311000000002</v>
      </c>
      <c r="D54" t="str">
        <f t="shared" si="3"/>
        <v>vis</v>
      </c>
      <c r="E54" t="e">
        <f>VLOOKUP(C54,'Active 1'!C$21:E$202,3,FALSE)</f>
        <v>#N/A</v>
      </c>
      <c r="F54" s="7" t="s">
        <v>312</v>
      </c>
      <c r="G54" t="str">
        <f t="shared" si="4"/>
        <v>44208.311</v>
      </c>
      <c r="H54" s="26">
        <f t="shared" si="5"/>
        <v>669</v>
      </c>
      <c r="I54" s="42" t="s">
        <v>467</v>
      </c>
      <c r="J54" s="43" t="s">
        <v>468</v>
      </c>
      <c r="K54" s="42">
        <v>669</v>
      </c>
      <c r="L54" s="42" t="s">
        <v>400</v>
      </c>
      <c r="M54" s="43" t="s">
        <v>316</v>
      </c>
      <c r="N54" s="43"/>
      <c r="O54" s="44" t="s">
        <v>351</v>
      </c>
      <c r="P54" s="44" t="s">
        <v>469</v>
      </c>
    </row>
    <row r="55" spans="1:16" ht="13.5" customHeight="1" x14ac:dyDescent="0.2">
      <c r="A55" s="26" t="str">
        <f t="shared" si="0"/>
        <v> BBS 45 </v>
      </c>
      <c r="B55" s="7" t="str">
        <f t="shared" si="1"/>
        <v>I</v>
      </c>
      <c r="C55" s="26">
        <f t="shared" si="2"/>
        <v>44208.313000000002</v>
      </c>
      <c r="D55" t="str">
        <f t="shared" si="3"/>
        <v>vis</v>
      </c>
      <c r="E55" t="e">
        <f>VLOOKUP(C55,'Active 1'!C$21:E$202,3,FALSE)</f>
        <v>#N/A</v>
      </c>
      <c r="F55" s="7" t="s">
        <v>312</v>
      </c>
      <c r="G55" t="str">
        <f t="shared" si="4"/>
        <v>44208.313</v>
      </c>
      <c r="H55" s="26">
        <f t="shared" si="5"/>
        <v>669</v>
      </c>
      <c r="I55" s="42" t="s">
        <v>470</v>
      </c>
      <c r="J55" s="43" t="s">
        <v>471</v>
      </c>
      <c r="K55" s="42">
        <v>669</v>
      </c>
      <c r="L55" s="42" t="s">
        <v>407</v>
      </c>
      <c r="M55" s="43" t="s">
        <v>316</v>
      </c>
      <c r="N55" s="43"/>
      <c r="O55" s="44" t="s">
        <v>331</v>
      </c>
      <c r="P55" s="44" t="s">
        <v>469</v>
      </c>
    </row>
    <row r="56" spans="1:16" ht="13.5" customHeight="1" x14ac:dyDescent="0.2">
      <c r="A56" s="26" t="str">
        <f t="shared" si="0"/>
        <v> BBS 46 </v>
      </c>
      <c r="B56" s="7" t="str">
        <f t="shared" si="1"/>
        <v>I</v>
      </c>
      <c r="C56" s="26">
        <f t="shared" si="2"/>
        <v>44298.349000000002</v>
      </c>
      <c r="D56" t="str">
        <f t="shared" si="3"/>
        <v>vis</v>
      </c>
      <c r="E56" t="e">
        <f>VLOOKUP(C56,'Active 1'!C$21:E$202,3,FALSE)</f>
        <v>#N/A</v>
      </c>
      <c r="F56" s="7" t="s">
        <v>312</v>
      </c>
      <c r="G56" t="str">
        <f t="shared" si="4"/>
        <v>44298.349</v>
      </c>
      <c r="H56" s="26">
        <f t="shared" si="5"/>
        <v>703</v>
      </c>
      <c r="I56" s="42" t="s">
        <v>472</v>
      </c>
      <c r="J56" s="43" t="s">
        <v>473</v>
      </c>
      <c r="K56" s="42">
        <v>703</v>
      </c>
      <c r="L56" s="42" t="s">
        <v>379</v>
      </c>
      <c r="M56" s="43" t="s">
        <v>316</v>
      </c>
      <c r="N56" s="43"/>
      <c r="O56" s="44" t="s">
        <v>474</v>
      </c>
      <c r="P56" s="44" t="s">
        <v>475</v>
      </c>
    </row>
    <row r="57" spans="1:16" ht="13.5" customHeight="1" x14ac:dyDescent="0.2">
      <c r="A57" s="26" t="str">
        <f t="shared" si="0"/>
        <v> BBS 51 </v>
      </c>
      <c r="B57" s="7" t="str">
        <f t="shared" si="1"/>
        <v>I</v>
      </c>
      <c r="C57" s="26">
        <f t="shared" si="2"/>
        <v>44515.512000000002</v>
      </c>
      <c r="D57" t="str">
        <f t="shared" si="3"/>
        <v>vis</v>
      </c>
      <c r="E57" t="e">
        <f>VLOOKUP(C57,'Active 1'!C$21:E$202,3,FALSE)</f>
        <v>#N/A</v>
      </c>
      <c r="F57" s="7" t="s">
        <v>312</v>
      </c>
      <c r="G57" t="str">
        <f t="shared" si="4"/>
        <v>44515.512</v>
      </c>
      <c r="H57" s="26">
        <f t="shared" si="5"/>
        <v>785</v>
      </c>
      <c r="I57" s="42" t="s">
        <v>476</v>
      </c>
      <c r="J57" s="43" t="s">
        <v>477</v>
      </c>
      <c r="K57" s="42">
        <v>785</v>
      </c>
      <c r="L57" s="42" t="s">
        <v>478</v>
      </c>
      <c r="M57" s="43" t="s">
        <v>316</v>
      </c>
      <c r="N57" s="43"/>
      <c r="O57" s="44" t="s">
        <v>479</v>
      </c>
      <c r="P57" s="44" t="s">
        <v>480</v>
      </c>
    </row>
    <row r="58" spans="1:16" ht="13.5" customHeight="1" x14ac:dyDescent="0.2">
      <c r="A58" s="26" t="str">
        <f t="shared" si="0"/>
        <v>IBVS 1938 </v>
      </c>
      <c r="B58" s="7" t="str">
        <f t="shared" si="1"/>
        <v>I</v>
      </c>
      <c r="C58" s="26">
        <f t="shared" si="2"/>
        <v>44520.807500000003</v>
      </c>
      <c r="D58" t="str">
        <f t="shared" si="3"/>
        <v>vis</v>
      </c>
      <c r="E58" t="e">
        <f>VLOOKUP(C58,'Active 1'!C$21:E$202,3,FALSE)</f>
        <v>#N/A</v>
      </c>
      <c r="F58" s="7" t="s">
        <v>312</v>
      </c>
      <c r="G58" t="str">
        <f t="shared" si="4"/>
        <v>44520.8075</v>
      </c>
      <c r="H58" s="26">
        <f t="shared" si="5"/>
        <v>787</v>
      </c>
      <c r="I58" s="42" t="s">
        <v>481</v>
      </c>
      <c r="J58" s="43" t="s">
        <v>482</v>
      </c>
      <c r="K58" s="42">
        <v>787</v>
      </c>
      <c r="L58" s="42" t="s">
        <v>483</v>
      </c>
      <c r="M58" s="43" t="s">
        <v>446</v>
      </c>
      <c r="N58" s="43" t="s">
        <v>447</v>
      </c>
      <c r="O58" s="44" t="s">
        <v>448</v>
      </c>
      <c r="P58" s="45" t="s">
        <v>449</v>
      </c>
    </row>
    <row r="59" spans="1:16" ht="13.5" customHeight="1" x14ac:dyDescent="0.2">
      <c r="A59" s="26" t="str">
        <f t="shared" si="0"/>
        <v> AOEB 2 </v>
      </c>
      <c r="B59" s="7" t="str">
        <f t="shared" si="1"/>
        <v>I</v>
      </c>
      <c r="C59" s="26">
        <f t="shared" si="2"/>
        <v>44544.652999999998</v>
      </c>
      <c r="D59" t="str">
        <f t="shared" si="3"/>
        <v>vis</v>
      </c>
      <c r="E59" t="e">
        <f>VLOOKUP(C59,'Active 1'!C$21:E$202,3,FALSE)</f>
        <v>#N/A</v>
      </c>
      <c r="F59" s="7" t="s">
        <v>312</v>
      </c>
      <c r="G59" t="str">
        <f t="shared" si="4"/>
        <v>44544.653</v>
      </c>
      <c r="H59" s="26">
        <f t="shared" si="5"/>
        <v>796</v>
      </c>
      <c r="I59" s="42" t="s">
        <v>484</v>
      </c>
      <c r="J59" s="43" t="s">
        <v>485</v>
      </c>
      <c r="K59" s="42">
        <v>796</v>
      </c>
      <c r="L59" s="42" t="s">
        <v>486</v>
      </c>
      <c r="M59" s="43" t="s">
        <v>316</v>
      </c>
      <c r="N59" s="43"/>
      <c r="O59" s="44" t="s">
        <v>487</v>
      </c>
      <c r="P59" s="44" t="s">
        <v>189</v>
      </c>
    </row>
    <row r="60" spans="1:16" ht="13.5" customHeight="1" x14ac:dyDescent="0.2">
      <c r="A60" s="26" t="str">
        <f t="shared" si="0"/>
        <v> AOEB 2 </v>
      </c>
      <c r="B60" s="7" t="str">
        <f t="shared" si="1"/>
        <v>I</v>
      </c>
      <c r="C60" s="26">
        <f t="shared" si="2"/>
        <v>44637.332999999999</v>
      </c>
      <c r="D60" t="str">
        <f t="shared" si="3"/>
        <v>vis</v>
      </c>
      <c r="E60" t="e">
        <f>VLOOKUP(C60,'Active 1'!C$21:E$202,3,FALSE)</f>
        <v>#N/A</v>
      </c>
      <c r="F60" s="7" t="s">
        <v>312</v>
      </c>
      <c r="G60" t="str">
        <f t="shared" si="4"/>
        <v>44637.333</v>
      </c>
      <c r="H60" s="26">
        <f t="shared" si="5"/>
        <v>831</v>
      </c>
      <c r="I60" s="42" t="s">
        <v>488</v>
      </c>
      <c r="J60" s="43" t="s">
        <v>489</v>
      </c>
      <c r="K60" s="42">
        <v>831</v>
      </c>
      <c r="L60" s="42" t="s">
        <v>385</v>
      </c>
      <c r="M60" s="43" t="s">
        <v>316</v>
      </c>
      <c r="N60" s="43"/>
      <c r="O60" s="44" t="s">
        <v>490</v>
      </c>
      <c r="P60" s="44" t="s">
        <v>189</v>
      </c>
    </row>
    <row r="61" spans="1:16" ht="13.5" customHeight="1" x14ac:dyDescent="0.2">
      <c r="A61" s="26" t="str">
        <f t="shared" si="0"/>
        <v> BRNO 26 </v>
      </c>
      <c r="B61" s="7" t="str">
        <f t="shared" si="1"/>
        <v>I</v>
      </c>
      <c r="C61" s="26">
        <f t="shared" si="2"/>
        <v>44637.334000000003</v>
      </c>
      <c r="D61" t="str">
        <f t="shared" si="3"/>
        <v>vis</v>
      </c>
      <c r="E61" t="e">
        <f>VLOOKUP(C61,'Active 1'!C$21:E$202,3,FALSE)</f>
        <v>#N/A</v>
      </c>
      <c r="F61" s="7" t="s">
        <v>312</v>
      </c>
      <c r="G61" t="str">
        <f t="shared" si="4"/>
        <v>44637.334</v>
      </c>
      <c r="H61" s="26">
        <f t="shared" si="5"/>
        <v>831</v>
      </c>
      <c r="I61" s="42" t="s">
        <v>491</v>
      </c>
      <c r="J61" s="43" t="s">
        <v>492</v>
      </c>
      <c r="K61" s="42">
        <v>831</v>
      </c>
      <c r="L61" s="42" t="s">
        <v>379</v>
      </c>
      <c r="M61" s="43" t="s">
        <v>316</v>
      </c>
      <c r="N61" s="43"/>
      <c r="O61" s="44" t="s">
        <v>493</v>
      </c>
      <c r="P61" s="44" t="s">
        <v>494</v>
      </c>
    </row>
    <row r="62" spans="1:16" ht="13.5" customHeight="1" x14ac:dyDescent="0.2">
      <c r="A62" s="26" t="str">
        <f t="shared" si="0"/>
        <v> BBS 53 </v>
      </c>
      <c r="B62" s="7" t="str">
        <f t="shared" si="1"/>
        <v>I</v>
      </c>
      <c r="C62" s="26">
        <f t="shared" si="2"/>
        <v>44637.336000000003</v>
      </c>
      <c r="D62" t="str">
        <f t="shared" si="3"/>
        <v>vis</v>
      </c>
      <c r="E62" t="e">
        <f>VLOOKUP(C62,'Active 1'!C$21:E$202,3,FALSE)</f>
        <v>#N/A</v>
      </c>
      <c r="F62" s="7" t="s">
        <v>312</v>
      </c>
      <c r="G62" t="str">
        <f t="shared" si="4"/>
        <v>44637.336</v>
      </c>
      <c r="H62" s="26">
        <f t="shared" si="5"/>
        <v>831</v>
      </c>
      <c r="I62" s="42" t="s">
        <v>495</v>
      </c>
      <c r="J62" s="43" t="s">
        <v>496</v>
      </c>
      <c r="K62" s="42">
        <v>831</v>
      </c>
      <c r="L62" s="42" t="s">
        <v>452</v>
      </c>
      <c r="M62" s="43" t="s">
        <v>316</v>
      </c>
      <c r="N62" s="43"/>
      <c r="O62" s="44" t="s">
        <v>351</v>
      </c>
      <c r="P62" s="44" t="s">
        <v>497</v>
      </c>
    </row>
    <row r="63" spans="1:16" ht="13.5" customHeight="1" x14ac:dyDescent="0.2">
      <c r="A63" s="26" t="str">
        <f t="shared" si="0"/>
        <v> BBS 53 </v>
      </c>
      <c r="B63" s="7" t="str">
        <f t="shared" si="1"/>
        <v>I</v>
      </c>
      <c r="C63" s="26">
        <f t="shared" si="2"/>
        <v>44637.336000000003</v>
      </c>
      <c r="D63" t="str">
        <f t="shared" si="3"/>
        <v>vis</v>
      </c>
      <c r="E63" t="e">
        <f>VLOOKUP(C63,'Active 1'!C$21:E$202,3,FALSE)</f>
        <v>#N/A</v>
      </c>
      <c r="F63" s="7" t="s">
        <v>312</v>
      </c>
      <c r="G63" t="str">
        <f t="shared" si="4"/>
        <v>44637.336</v>
      </c>
      <c r="H63" s="26">
        <f t="shared" si="5"/>
        <v>831</v>
      </c>
      <c r="I63" s="42" t="s">
        <v>495</v>
      </c>
      <c r="J63" s="43" t="s">
        <v>496</v>
      </c>
      <c r="K63" s="42">
        <v>831</v>
      </c>
      <c r="L63" s="42" t="s">
        <v>452</v>
      </c>
      <c r="M63" s="43" t="s">
        <v>316</v>
      </c>
      <c r="N63" s="43"/>
      <c r="O63" s="44" t="s">
        <v>331</v>
      </c>
      <c r="P63" s="44" t="s">
        <v>497</v>
      </c>
    </row>
    <row r="64" spans="1:16" ht="13.5" customHeight="1" x14ac:dyDescent="0.2">
      <c r="A64" s="26" t="str">
        <f t="shared" si="0"/>
        <v> BBS 53 </v>
      </c>
      <c r="B64" s="7" t="str">
        <f t="shared" si="1"/>
        <v>I</v>
      </c>
      <c r="C64" s="26">
        <f t="shared" si="2"/>
        <v>44645.29</v>
      </c>
      <c r="D64" t="str">
        <f t="shared" si="3"/>
        <v>vis</v>
      </c>
      <c r="E64" t="e">
        <f>VLOOKUP(C64,'Active 1'!C$21:E$202,3,FALSE)</f>
        <v>#N/A</v>
      </c>
      <c r="F64" s="7" t="s">
        <v>312</v>
      </c>
      <c r="G64" t="str">
        <f t="shared" si="4"/>
        <v>44645.290</v>
      </c>
      <c r="H64" s="26">
        <f t="shared" si="5"/>
        <v>834</v>
      </c>
      <c r="I64" s="42" t="s">
        <v>498</v>
      </c>
      <c r="J64" s="43" t="s">
        <v>499</v>
      </c>
      <c r="K64" s="42">
        <v>834</v>
      </c>
      <c r="L64" s="42" t="s">
        <v>500</v>
      </c>
      <c r="M64" s="43" t="s">
        <v>316</v>
      </c>
      <c r="N64" s="43"/>
      <c r="O64" s="44" t="s">
        <v>501</v>
      </c>
      <c r="P64" s="44" t="s">
        <v>497</v>
      </c>
    </row>
    <row r="65" spans="1:16" ht="13.5" customHeight="1" x14ac:dyDescent="0.2">
      <c r="A65" s="26" t="str">
        <f t="shared" si="0"/>
        <v> BBS 56 </v>
      </c>
      <c r="B65" s="7" t="str">
        <f t="shared" si="1"/>
        <v>I</v>
      </c>
      <c r="C65" s="26">
        <f t="shared" si="2"/>
        <v>44846.553999999996</v>
      </c>
      <c r="D65" t="str">
        <f t="shared" si="3"/>
        <v>vis</v>
      </c>
      <c r="E65" t="e">
        <f>VLOOKUP(C65,'Active 1'!C$21:E$202,3,FALSE)</f>
        <v>#N/A</v>
      </c>
      <c r="F65" s="7" t="s">
        <v>312</v>
      </c>
      <c r="G65" t="str">
        <f t="shared" si="4"/>
        <v>44846.554</v>
      </c>
      <c r="H65" s="26">
        <f t="shared" si="5"/>
        <v>910</v>
      </c>
      <c r="I65" s="42" t="s">
        <v>502</v>
      </c>
      <c r="J65" s="43" t="s">
        <v>503</v>
      </c>
      <c r="K65" s="42">
        <v>910</v>
      </c>
      <c r="L65" s="42" t="s">
        <v>422</v>
      </c>
      <c r="M65" s="43" t="s">
        <v>316</v>
      </c>
      <c r="N65" s="43"/>
      <c r="O65" s="44" t="s">
        <v>351</v>
      </c>
      <c r="P65" s="44" t="s">
        <v>504</v>
      </c>
    </row>
    <row r="66" spans="1:16" ht="13.5" customHeight="1" x14ac:dyDescent="0.2">
      <c r="A66" s="26" t="str">
        <f t="shared" si="0"/>
        <v> AOEB 2 </v>
      </c>
      <c r="B66" s="7" t="str">
        <f t="shared" si="1"/>
        <v>I</v>
      </c>
      <c r="C66" s="26">
        <f t="shared" si="2"/>
        <v>44875.686999999998</v>
      </c>
      <c r="D66" t="str">
        <f t="shared" si="3"/>
        <v>vis</v>
      </c>
      <c r="E66" t="e">
        <f>VLOOKUP(C66,'Active 1'!C$21:E$202,3,FALSE)</f>
        <v>#N/A</v>
      </c>
      <c r="F66" s="7" t="s">
        <v>312</v>
      </c>
      <c r="G66" t="str">
        <f t="shared" si="4"/>
        <v>44875.687</v>
      </c>
      <c r="H66" s="26">
        <f t="shared" si="5"/>
        <v>921</v>
      </c>
      <c r="I66" s="42" t="s">
        <v>505</v>
      </c>
      <c r="J66" s="43" t="s">
        <v>506</v>
      </c>
      <c r="K66" s="42">
        <v>921</v>
      </c>
      <c r="L66" s="42" t="s">
        <v>426</v>
      </c>
      <c r="M66" s="43" t="s">
        <v>316</v>
      </c>
      <c r="N66" s="43"/>
      <c r="O66" s="44" t="s">
        <v>507</v>
      </c>
      <c r="P66" s="44" t="s">
        <v>189</v>
      </c>
    </row>
    <row r="67" spans="1:16" ht="13.5" customHeight="1" x14ac:dyDescent="0.2">
      <c r="A67" s="26" t="str">
        <f t="shared" si="0"/>
        <v> BBS 58 </v>
      </c>
      <c r="B67" s="7" t="str">
        <f t="shared" si="1"/>
        <v>I</v>
      </c>
      <c r="C67" s="26">
        <f t="shared" si="2"/>
        <v>44907.427000000003</v>
      </c>
      <c r="D67" t="str">
        <f t="shared" si="3"/>
        <v>vis</v>
      </c>
      <c r="E67" t="e">
        <f>VLOOKUP(C67,'Active 1'!C$21:E$202,3,FALSE)</f>
        <v>#N/A</v>
      </c>
      <c r="F67" s="7" t="s">
        <v>312</v>
      </c>
      <c r="G67" t="str">
        <f t="shared" si="4"/>
        <v>44907.427</v>
      </c>
      <c r="H67" s="26">
        <f t="shared" si="5"/>
        <v>933</v>
      </c>
      <c r="I67" s="42" t="s">
        <v>508</v>
      </c>
      <c r="J67" s="43" t="s">
        <v>509</v>
      </c>
      <c r="K67" s="42">
        <v>933</v>
      </c>
      <c r="L67" s="42" t="s">
        <v>510</v>
      </c>
      <c r="M67" s="43" t="s">
        <v>316</v>
      </c>
      <c r="N67" s="43"/>
      <c r="O67" s="44" t="s">
        <v>511</v>
      </c>
      <c r="P67" s="44" t="s">
        <v>512</v>
      </c>
    </row>
    <row r="68" spans="1:16" ht="13.5" customHeight="1" x14ac:dyDescent="0.2">
      <c r="A68" s="26" t="str">
        <f t="shared" si="0"/>
        <v> BBS 57 </v>
      </c>
      <c r="B68" s="7" t="str">
        <f t="shared" si="1"/>
        <v>I</v>
      </c>
      <c r="C68" s="26">
        <f t="shared" si="2"/>
        <v>44907.468000000001</v>
      </c>
      <c r="D68" t="str">
        <f t="shared" si="3"/>
        <v>vis</v>
      </c>
      <c r="E68" t="e">
        <f>VLOOKUP(C68,'Active 1'!C$21:E$202,3,FALSE)</f>
        <v>#N/A</v>
      </c>
      <c r="F68" s="7" t="s">
        <v>312</v>
      </c>
      <c r="G68" t="str">
        <f t="shared" si="4"/>
        <v>44907.468</v>
      </c>
      <c r="H68" s="26">
        <f t="shared" si="5"/>
        <v>933</v>
      </c>
      <c r="I68" s="42" t="s">
        <v>513</v>
      </c>
      <c r="J68" s="43" t="s">
        <v>514</v>
      </c>
      <c r="K68" s="42">
        <v>933</v>
      </c>
      <c r="L68" s="42" t="s">
        <v>407</v>
      </c>
      <c r="M68" s="43" t="s">
        <v>316</v>
      </c>
      <c r="N68" s="43"/>
      <c r="O68" s="44" t="s">
        <v>515</v>
      </c>
      <c r="P68" s="44" t="s">
        <v>516</v>
      </c>
    </row>
    <row r="69" spans="1:16" ht="13.5" customHeight="1" x14ac:dyDescent="0.2">
      <c r="A69" s="26" t="str">
        <f t="shared" si="0"/>
        <v> BBS 57 </v>
      </c>
      <c r="B69" s="7" t="str">
        <f t="shared" si="1"/>
        <v>I</v>
      </c>
      <c r="C69" s="26">
        <f t="shared" si="2"/>
        <v>44915.400999999998</v>
      </c>
      <c r="D69" t="str">
        <f t="shared" si="3"/>
        <v>vis</v>
      </c>
      <c r="E69" t="e">
        <f>VLOOKUP(C69,'Active 1'!C$21:E$202,3,FALSE)</f>
        <v>#N/A</v>
      </c>
      <c r="F69" s="7" t="s">
        <v>312</v>
      </c>
      <c r="G69" t="str">
        <f t="shared" si="4"/>
        <v>44915.401</v>
      </c>
      <c r="H69" s="26">
        <f t="shared" si="5"/>
        <v>936</v>
      </c>
      <c r="I69" s="42" t="s">
        <v>517</v>
      </c>
      <c r="J69" s="43" t="s">
        <v>518</v>
      </c>
      <c r="K69" s="42">
        <v>936</v>
      </c>
      <c r="L69" s="42" t="s">
        <v>356</v>
      </c>
      <c r="M69" s="43" t="s">
        <v>316</v>
      </c>
      <c r="N69" s="43"/>
      <c r="O69" s="44" t="s">
        <v>331</v>
      </c>
      <c r="P69" s="44" t="s">
        <v>516</v>
      </c>
    </row>
    <row r="70" spans="1:16" ht="13.5" customHeight="1" x14ac:dyDescent="0.2">
      <c r="A70" s="26" t="str">
        <f t="shared" si="0"/>
        <v> AOEB 2 </v>
      </c>
      <c r="B70" s="7" t="str">
        <f t="shared" si="1"/>
        <v>I</v>
      </c>
      <c r="C70" s="26">
        <f t="shared" si="2"/>
        <v>44944.538999999997</v>
      </c>
      <c r="D70" t="str">
        <f t="shared" si="3"/>
        <v>vis</v>
      </c>
      <c r="E70" t="e">
        <f>VLOOKUP(C70,'Active 1'!C$21:E$202,3,FALSE)</f>
        <v>#N/A</v>
      </c>
      <c r="F70" s="7" t="s">
        <v>312</v>
      </c>
      <c r="G70" t="str">
        <f t="shared" si="4"/>
        <v>44944.539</v>
      </c>
      <c r="H70" s="26">
        <f t="shared" si="5"/>
        <v>947</v>
      </c>
      <c r="I70" s="42" t="s">
        <v>519</v>
      </c>
      <c r="J70" s="43" t="s">
        <v>520</v>
      </c>
      <c r="K70" s="42">
        <v>947</v>
      </c>
      <c r="L70" s="42" t="s">
        <v>478</v>
      </c>
      <c r="M70" s="43" t="s">
        <v>316</v>
      </c>
      <c r="N70" s="43"/>
      <c r="O70" s="44" t="s">
        <v>507</v>
      </c>
      <c r="P70" s="44" t="s">
        <v>189</v>
      </c>
    </row>
    <row r="71" spans="1:16" ht="13.5" customHeight="1" x14ac:dyDescent="0.2">
      <c r="A71" s="26" t="str">
        <f t="shared" si="0"/>
        <v> AOEB 2 </v>
      </c>
      <c r="B71" s="7" t="str">
        <f t="shared" si="1"/>
        <v>I</v>
      </c>
      <c r="C71" s="26">
        <f t="shared" si="2"/>
        <v>44957.794000000002</v>
      </c>
      <c r="D71" t="str">
        <f t="shared" si="3"/>
        <v>vis</v>
      </c>
      <c r="E71" t="e">
        <f>VLOOKUP(C71,'Active 1'!C$21:E$202,3,FALSE)</f>
        <v>#N/A</v>
      </c>
      <c r="F71" s="7" t="s">
        <v>312</v>
      </c>
      <c r="G71" t="str">
        <f t="shared" si="4"/>
        <v>44957.794</v>
      </c>
      <c r="H71" s="26">
        <f t="shared" si="5"/>
        <v>952</v>
      </c>
      <c r="I71" s="42" t="s">
        <v>521</v>
      </c>
      <c r="J71" s="43" t="s">
        <v>522</v>
      </c>
      <c r="K71" s="42">
        <v>952</v>
      </c>
      <c r="L71" s="42" t="s">
        <v>523</v>
      </c>
      <c r="M71" s="43" t="s">
        <v>316</v>
      </c>
      <c r="N71" s="43"/>
      <c r="O71" s="44" t="s">
        <v>466</v>
      </c>
      <c r="P71" s="44" t="s">
        <v>189</v>
      </c>
    </row>
    <row r="72" spans="1:16" ht="13.5" customHeight="1" x14ac:dyDescent="0.2">
      <c r="A72" s="26" t="str">
        <f t="shared" si="0"/>
        <v> AOEB 2 </v>
      </c>
      <c r="B72" s="7" t="str">
        <f t="shared" si="1"/>
        <v>I</v>
      </c>
      <c r="C72" s="26">
        <f t="shared" si="2"/>
        <v>44989.563000000002</v>
      </c>
      <c r="D72" t="str">
        <f t="shared" si="3"/>
        <v>vis</v>
      </c>
      <c r="E72" t="e">
        <f>VLOOKUP(C72,'Active 1'!C$21:E$202,3,FALSE)</f>
        <v>#N/A</v>
      </c>
      <c r="F72" s="7" t="s">
        <v>312</v>
      </c>
      <c r="G72" t="str">
        <f t="shared" si="4"/>
        <v>44989.563</v>
      </c>
      <c r="H72" s="26">
        <f t="shared" si="5"/>
        <v>964</v>
      </c>
      <c r="I72" s="42" t="s">
        <v>524</v>
      </c>
      <c r="J72" s="43" t="s">
        <v>525</v>
      </c>
      <c r="K72" s="42">
        <v>964</v>
      </c>
      <c r="L72" s="42" t="s">
        <v>422</v>
      </c>
      <c r="M72" s="43" t="s">
        <v>316</v>
      </c>
      <c r="N72" s="43"/>
      <c r="O72" s="44" t="s">
        <v>466</v>
      </c>
      <c r="P72" s="44" t="s">
        <v>189</v>
      </c>
    </row>
    <row r="73" spans="1:16" ht="13.5" customHeight="1" x14ac:dyDescent="0.2">
      <c r="A73" s="26" t="str">
        <f t="shared" si="0"/>
        <v> BBS 59 </v>
      </c>
      <c r="B73" s="7" t="str">
        <f t="shared" si="1"/>
        <v>I</v>
      </c>
      <c r="C73" s="26">
        <f t="shared" si="2"/>
        <v>45013.396999999997</v>
      </c>
      <c r="D73" t="str">
        <f t="shared" si="3"/>
        <v>vis</v>
      </c>
      <c r="E73" t="e">
        <f>VLOOKUP(C73,'Active 1'!C$21:E$202,3,FALSE)</f>
        <v>#N/A</v>
      </c>
      <c r="F73" s="7" t="s">
        <v>312</v>
      </c>
      <c r="G73" t="str">
        <f t="shared" si="4"/>
        <v>45013.397</v>
      </c>
      <c r="H73" s="26">
        <f t="shared" si="5"/>
        <v>973</v>
      </c>
      <c r="I73" s="42" t="s">
        <v>526</v>
      </c>
      <c r="J73" s="43" t="s">
        <v>527</v>
      </c>
      <c r="K73" s="42">
        <v>973</v>
      </c>
      <c r="L73" s="42" t="s">
        <v>422</v>
      </c>
      <c r="M73" s="43" t="s">
        <v>316</v>
      </c>
      <c r="N73" s="43"/>
      <c r="O73" s="44" t="s">
        <v>528</v>
      </c>
      <c r="P73" s="44" t="s">
        <v>529</v>
      </c>
    </row>
    <row r="74" spans="1:16" ht="13.5" customHeight="1" x14ac:dyDescent="0.2">
      <c r="A74" s="26" t="str">
        <f t="shared" si="0"/>
        <v> AOEB 2 </v>
      </c>
      <c r="B74" s="7" t="str">
        <f t="shared" si="1"/>
        <v>I</v>
      </c>
      <c r="C74" s="26">
        <f t="shared" si="2"/>
        <v>45018.688000000002</v>
      </c>
      <c r="D74" t="str">
        <f t="shared" si="3"/>
        <v>vis</v>
      </c>
      <c r="E74" t="e">
        <f>VLOOKUP(C74,'Active 1'!C$21:E$202,3,FALSE)</f>
        <v>#N/A</v>
      </c>
      <c r="F74" s="7" t="s">
        <v>312</v>
      </c>
      <c r="G74" t="str">
        <f t="shared" si="4"/>
        <v>45018.688</v>
      </c>
      <c r="H74" s="26">
        <f t="shared" si="5"/>
        <v>975</v>
      </c>
      <c r="I74" s="42" t="s">
        <v>530</v>
      </c>
      <c r="J74" s="43" t="s">
        <v>531</v>
      </c>
      <c r="K74" s="42">
        <v>975</v>
      </c>
      <c r="L74" s="42" t="s">
        <v>390</v>
      </c>
      <c r="M74" s="43" t="s">
        <v>316</v>
      </c>
      <c r="N74" s="43"/>
      <c r="O74" s="44" t="s">
        <v>532</v>
      </c>
      <c r="P74" s="44" t="s">
        <v>189</v>
      </c>
    </row>
    <row r="75" spans="1:16" ht="13.5" customHeight="1" x14ac:dyDescent="0.2">
      <c r="A75" s="26" t="str">
        <f t="shared" ref="A75:A138" si="6">P75</f>
        <v>BAVM 34 </v>
      </c>
      <c r="B75" s="7" t="str">
        <f t="shared" ref="B75:B138" si="7">IF(H75=INT(H75),"I","II")</f>
        <v>I</v>
      </c>
      <c r="C75" s="26">
        <f t="shared" ref="C75:C138" si="8">1*G75</f>
        <v>45021.345000000001</v>
      </c>
      <c r="D75" t="str">
        <f t="shared" ref="D75:D138" si="9">VLOOKUP(F75,I$1:J$5,2,FALSE)</f>
        <v>vis</v>
      </c>
      <c r="E75" t="e">
        <f>VLOOKUP(C75,'Active 1'!C$21:E$202,3,FALSE)</f>
        <v>#N/A</v>
      </c>
      <c r="F75" s="7" t="s">
        <v>312</v>
      </c>
      <c r="G75" t="str">
        <f t="shared" ref="G75:G138" si="10">MID(I75,3,LEN(I75)-3)</f>
        <v>45021.345</v>
      </c>
      <c r="H75" s="26">
        <f t="shared" ref="H75:H138" si="11">1*K75</f>
        <v>976</v>
      </c>
      <c r="I75" s="42" t="s">
        <v>533</v>
      </c>
      <c r="J75" s="43" t="s">
        <v>534</v>
      </c>
      <c r="K75" s="42">
        <v>976</v>
      </c>
      <c r="L75" s="42" t="s">
        <v>407</v>
      </c>
      <c r="M75" s="43" t="s">
        <v>316</v>
      </c>
      <c r="N75" s="43"/>
      <c r="O75" s="44" t="s">
        <v>535</v>
      </c>
      <c r="P75" s="45" t="s">
        <v>536</v>
      </c>
    </row>
    <row r="76" spans="1:16" ht="13.5" customHeight="1" x14ac:dyDescent="0.2">
      <c r="A76" s="26" t="str">
        <f t="shared" si="6"/>
        <v>BAVM 34 </v>
      </c>
      <c r="B76" s="7" t="str">
        <f t="shared" si="7"/>
        <v>I</v>
      </c>
      <c r="C76" s="26">
        <f t="shared" si="8"/>
        <v>45021.368000000002</v>
      </c>
      <c r="D76" t="str">
        <f t="shared" si="9"/>
        <v>vis</v>
      </c>
      <c r="E76" t="e">
        <f>VLOOKUP(C76,'Active 1'!C$21:E$202,3,FALSE)</f>
        <v>#N/A</v>
      </c>
      <c r="F76" s="7" t="s">
        <v>312</v>
      </c>
      <c r="G76" t="str">
        <f t="shared" si="10"/>
        <v>45021.368</v>
      </c>
      <c r="H76" s="26">
        <f t="shared" si="11"/>
        <v>976</v>
      </c>
      <c r="I76" s="42" t="s">
        <v>537</v>
      </c>
      <c r="J76" s="43" t="s">
        <v>538</v>
      </c>
      <c r="K76" s="42">
        <v>976</v>
      </c>
      <c r="L76" s="42" t="s">
        <v>539</v>
      </c>
      <c r="M76" s="43" t="s">
        <v>316</v>
      </c>
      <c r="N76" s="43"/>
      <c r="O76" s="44" t="s">
        <v>540</v>
      </c>
      <c r="P76" s="45" t="s">
        <v>536</v>
      </c>
    </row>
    <row r="77" spans="1:16" ht="13.5" customHeight="1" x14ac:dyDescent="0.2">
      <c r="A77" s="26" t="str">
        <f t="shared" si="6"/>
        <v> AOEB 2 </v>
      </c>
      <c r="B77" s="7" t="str">
        <f t="shared" si="7"/>
        <v>I</v>
      </c>
      <c r="C77" s="26">
        <f t="shared" si="8"/>
        <v>45026.64</v>
      </c>
      <c r="D77" t="str">
        <f t="shared" si="9"/>
        <v>vis</v>
      </c>
      <c r="E77" t="e">
        <f>VLOOKUP(C77,'Active 1'!C$21:E$202,3,FALSE)</f>
        <v>#N/A</v>
      </c>
      <c r="F77" s="7" t="s">
        <v>312</v>
      </c>
      <c r="G77" t="str">
        <f t="shared" si="10"/>
        <v>45026.640</v>
      </c>
      <c r="H77" s="26">
        <f t="shared" si="11"/>
        <v>978</v>
      </c>
      <c r="I77" s="42" t="s">
        <v>541</v>
      </c>
      <c r="J77" s="43" t="s">
        <v>542</v>
      </c>
      <c r="K77" s="42">
        <v>978</v>
      </c>
      <c r="L77" s="42" t="s">
        <v>414</v>
      </c>
      <c r="M77" s="43" t="s">
        <v>316</v>
      </c>
      <c r="N77" s="43"/>
      <c r="O77" s="44" t="s">
        <v>532</v>
      </c>
      <c r="P77" s="44" t="s">
        <v>189</v>
      </c>
    </row>
    <row r="78" spans="1:16" ht="13.5" customHeight="1" x14ac:dyDescent="0.2">
      <c r="A78" s="26" t="str">
        <f t="shared" si="6"/>
        <v> BBS 62 </v>
      </c>
      <c r="B78" s="7" t="str">
        <f t="shared" si="7"/>
        <v>I</v>
      </c>
      <c r="C78" s="26">
        <f t="shared" si="8"/>
        <v>45193.482000000004</v>
      </c>
      <c r="D78" t="str">
        <f t="shared" si="9"/>
        <v>vis</v>
      </c>
      <c r="E78" t="e">
        <f>VLOOKUP(C78,'Active 1'!C$21:E$202,3,FALSE)</f>
        <v>#N/A</v>
      </c>
      <c r="F78" s="7" t="s">
        <v>312</v>
      </c>
      <c r="G78" t="str">
        <f t="shared" si="10"/>
        <v>45193.482</v>
      </c>
      <c r="H78" s="26">
        <f t="shared" si="11"/>
        <v>1041</v>
      </c>
      <c r="I78" s="42" t="s">
        <v>543</v>
      </c>
      <c r="J78" s="43" t="s">
        <v>544</v>
      </c>
      <c r="K78" s="42">
        <v>1041</v>
      </c>
      <c r="L78" s="42" t="s">
        <v>452</v>
      </c>
      <c r="M78" s="43" t="s">
        <v>316</v>
      </c>
      <c r="N78" s="43"/>
      <c r="O78" s="44" t="s">
        <v>351</v>
      </c>
      <c r="P78" s="44" t="s">
        <v>545</v>
      </c>
    </row>
    <row r="79" spans="1:16" ht="13.5" customHeight="1" x14ac:dyDescent="0.2">
      <c r="A79" s="26" t="str">
        <f t="shared" si="6"/>
        <v> BBS 62 </v>
      </c>
      <c r="B79" s="7" t="str">
        <f t="shared" si="7"/>
        <v>I</v>
      </c>
      <c r="C79" s="26">
        <f t="shared" si="8"/>
        <v>45193.483999999997</v>
      </c>
      <c r="D79" t="str">
        <f t="shared" si="9"/>
        <v>vis</v>
      </c>
      <c r="E79" t="e">
        <f>VLOOKUP(C79,'Active 1'!C$21:E$202,3,FALSE)</f>
        <v>#N/A</v>
      </c>
      <c r="F79" s="7" t="s">
        <v>312</v>
      </c>
      <c r="G79" t="str">
        <f t="shared" si="10"/>
        <v>45193.484</v>
      </c>
      <c r="H79" s="26">
        <f t="shared" si="11"/>
        <v>1041</v>
      </c>
      <c r="I79" s="42" t="s">
        <v>546</v>
      </c>
      <c r="J79" s="43" t="s">
        <v>547</v>
      </c>
      <c r="K79" s="42">
        <v>1041</v>
      </c>
      <c r="L79" s="42" t="s">
        <v>400</v>
      </c>
      <c r="M79" s="43" t="s">
        <v>316</v>
      </c>
      <c r="N79" s="43"/>
      <c r="O79" s="44" t="s">
        <v>528</v>
      </c>
      <c r="P79" s="44" t="s">
        <v>545</v>
      </c>
    </row>
    <row r="80" spans="1:16" ht="13.5" customHeight="1" x14ac:dyDescent="0.2">
      <c r="A80" s="26" t="str">
        <f t="shared" si="6"/>
        <v> BBS 64 </v>
      </c>
      <c r="B80" s="7" t="str">
        <f t="shared" si="7"/>
        <v>I</v>
      </c>
      <c r="C80" s="26">
        <f t="shared" si="8"/>
        <v>45323.247000000003</v>
      </c>
      <c r="D80" t="str">
        <f t="shared" si="9"/>
        <v>vis</v>
      </c>
      <c r="E80" t="e">
        <f>VLOOKUP(C80,'Active 1'!C$21:E$202,3,FALSE)</f>
        <v>#N/A</v>
      </c>
      <c r="F80" s="7" t="s">
        <v>312</v>
      </c>
      <c r="G80" t="str">
        <f t="shared" si="10"/>
        <v>45323.247</v>
      </c>
      <c r="H80" s="26">
        <f t="shared" si="11"/>
        <v>1090</v>
      </c>
      <c r="I80" s="42" t="s">
        <v>548</v>
      </c>
      <c r="J80" s="43" t="s">
        <v>549</v>
      </c>
      <c r="K80" s="42">
        <v>1090</v>
      </c>
      <c r="L80" s="42" t="s">
        <v>379</v>
      </c>
      <c r="M80" s="43" t="s">
        <v>316</v>
      </c>
      <c r="N80" s="43"/>
      <c r="O80" s="44" t="s">
        <v>550</v>
      </c>
      <c r="P80" s="44" t="s">
        <v>551</v>
      </c>
    </row>
    <row r="81" spans="1:16" ht="13.5" customHeight="1" x14ac:dyDescent="0.2">
      <c r="A81" s="26" t="str">
        <f t="shared" si="6"/>
        <v> BBS 64 </v>
      </c>
      <c r="B81" s="7" t="str">
        <f t="shared" si="7"/>
        <v>I</v>
      </c>
      <c r="C81" s="26">
        <f t="shared" si="8"/>
        <v>45323.249000000003</v>
      </c>
      <c r="D81" t="str">
        <f t="shared" si="9"/>
        <v>vis</v>
      </c>
      <c r="E81" t="e">
        <f>VLOOKUP(C81,'Active 1'!C$21:E$202,3,FALSE)</f>
        <v>#N/A</v>
      </c>
      <c r="F81" s="7" t="s">
        <v>312</v>
      </c>
      <c r="G81" t="str">
        <f t="shared" si="10"/>
        <v>45323.249</v>
      </c>
      <c r="H81" s="26">
        <f t="shared" si="11"/>
        <v>1090</v>
      </c>
      <c r="I81" s="42" t="s">
        <v>552</v>
      </c>
      <c r="J81" s="43" t="s">
        <v>553</v>
      </c>
      <c r="K81" s="42">
        <v>1090</v>
      </c>
      <c r="L81" s="42" t="s">
        <v>452</v>
      </c>
      <c r="M81" s="43" t="s">
        <v>316</v>
      </c>
      <c r="N81" s="43"/>
      <c r="O81" s="44" t="s">
        <v>351</v>
      </c>
      <c r="P81" s="44" t="s">
        <v>551</v>
      </c>
    </row>
    <row r="82" spans="1:16" ht="13.5" customHeight="1" x14ac:dyDescent="0.2">
      <c r="A82" s="26" t="str">
        <f t="shared" si="6"/>
        <v> BBS 64 </v>
      </c>
      <c r="B82" s="7" t="str">
        <f t="shared" si="7"/>
        <v>I</v>
      </c>
      <c r="C82" s="26">
        <f t="shared" si="8"/>
        <v>45352.381999999998</v>
      </c>
      <c r="D82" t="str">
        <f t="shared" si="9"/>
        <v>vis</v>
      </c>
      <c r="E82" t="e">
        <f>VLOOKUP(C82,'Active 1'!C$21:E$202,3,FALSE)</f>
        <v>#N/A</v>
      </c>
      <c r="F82" s="7" t="s">
        <v>312</v>
      </c>
      <c r="G82" t="str">
        <f t="shared" si="10"/>
        <v>45352.382</v>
      </c>
      <c r="H82" s="26">
        <f t="shared" si="11"/>
        <v>1101</v>
      </c>
      <c r="I82" s="42" t="s">
        <v>554</v>
      </c>
      <c r="J82" s="43" t="s">
        <v>555</v>
      </c>
      <c r="K82" s="42">
        <v>1101</v>
      </c>
      <c r="L82" s="42" t="s">
        <v>422</v>
      </c>
      <c r="M82" s="43" t="s">
        <v>316</v>
      </c>
      <c r="N82" s="43"/>
      <c r="O82" s="44" t="s">
        <v>351</v>
      </c>
      <c r="P82" s="44" t="s">
        <v>551</v>
      </c>
    </row>
    <row r="83" spans="1:16" ht="13.5" customHeight="1" x14ac:dyDescent="0.2">
      <c r="A83" s="26" t="str">
        <f t="shared" si="6"/>
        <v> BBS 65 </v>
      </c>
      <c r="B83" s="7" t="str">
        <f t="shared" si="7"/>
        <v>I</v>
      </c>
      <c r="C83" s="26">
        <f t="shared" si="8"/>
        <v>45368.271000000001</v>
      </c>
      <c r="D83" t="str">
        <f t="shared" si="9"/>
        <v>vis</v>
      </c>
      <c r="E83" t="e">
        <f>VLOOKUP(C83,'Active 1'!C$21:E$202,3,FALSE)</f>
        <v>#N/A</v>
      </c>
      <c r="F83" s="7" t="s">
        <v>312</v>
      </c>
      <c r="G83" t="str">
        <f t="shared" si="10"/>
        <v>45368.271</v>
      </c>
      <c r="H83" s="26">
        <f t="shared" si="11"/>
        <v>1107</v>
      </c>
      <c r="I83" s="42" t="s">
        <v>556</v>
      </c>
      <c r="J83" s="43" t="s">
        <v>557</v>
      </c>
      <c r="K83" s="42">
        <v>1107</v>
      </c>
      <c r="L83" s="42" t="s">
        <v>452</v>
      </c>
      <c r="M83" s="43" t="s">
        <v>316</v>
      </c>
      <c r="N83" s="43"/>
      <c r="O83" s="44" t="s">
        <v>331</v>
      </c>
      <c r="P83" s="44" t="s">
        <v>558</v>
      </c>
    </row>
    <row r="84" spans="1:16" ht="13.5" customHeight="1" x14ac:dyDescent="0.2">
      <c r="A84" s="26" t="str">
        <f t="shared" si="6"/>
        <v> BBS 65 </v>
      </c>
      <c r="B84" s="7" t="str">
        <f t="shared" si="7"/>
        <v>I</v>
      </c>
      <c r="C84" s="26">
        <f t="shared" si="8"/>
        <v>45405.34</v>
      </c>
      <c r="D84" t="str">
        <f t="shared" si="9"/>
        <v>vis</v>
      </c>
      <c r="E84" t="e">
        <f>VLOOKUP(C84,'Active 1'!C$21:E$202,3,FALSE)</f>
        <v>#N/A</v>
      </c>
      <c r="F84" s="7" t="s">
        <v>312</v>
      </c>
      <c r="G84" t="str">
        <f t="shared" si="10"/>
        <v>45405.340</v>
      </c>
      <c r="H84" s="26">
        <f t="shared" si="11"/>
        <v>1121</v>
      </c>
      <c r="I84" s="42" t="s">
        <v>559</v>
      </c>
      <c r="J84" s="43" t="s">
        <v>560</v>
      </c>
      <c r="K84" s="42">
        <v>1121</v>
      </c>
      <c r="L84" s="42" t="s">
        <v>375</v>
      </c>
      <c r="M84" s="43" t="s">
        <v>316</v>
      </c>
      <c r="N84" s="43"/>
      <c r="O84" s="44" t="s">
        <v>501</v>
      </c>
      <c r="P84" s="44" t="s">
        <v>558</v>
      </c>
    </row>
    <row r="85" spans="1:16" ht="13.5" customHeight="1" x14ac:dyDescent="0.2">
      <c r="A85" s="26" t="str">
        <f t="shared" si="6"/>
        <v> VSSC 60.22 </v>
      </c>
      <c r="B85" s="7" t="str">
        <f t="shared" si="7"/>
        <v>I</v>
      </c>
      <c r="C85" s="26">
        <f t="shared" si="8"/>
        <v>45577.491999999998</v>
      </c>
      <c r="D85" t="str">
        <f t="shared" si="9"/>
        <v>vis</v>
      </c>
      <c r="E85" t="e">
        <f>VLOOKUP(C85,'Active 1'!C$21:E$202,3,FALSE)</f>
        <v>#N/A</v>
      </c>
      <c r="F85" s="7" t="s">
        <v>312</v>
      </c>
      <c r="G85" t="str">
        <f t="shared" si="10"/>
        <v>45577.492</v>
      </c>
      <c r="H85" s="26">
        <f t="shared" si="11"/>
        <v>1186</v>
      </c>
      <c r="I85" s="42" t="s">
        <v>561</v>
      </c>
      <c r="J85" s="43" t="s">
        <v>562</v>
      </c>
      <c r="K85" s="42">
        <v>1186</v>
      </c>
      <c r="L85" s="42" t="s">
        <v>407</v>
      </c>
      <c r="M85" s="43" t="s">
        <v>316</v>
      </c>
      <c r="N85" s="43"/>
      <c r="O85" s="44" t="s">
        <v>563</v>
      </c>
      <c r="P85" s="44" t="s">
        <v>564</v>
      </c>
    </row>
    <row r="86" spans="1:16" ht="13.5" customHeight="1" x14ac:dyDescent="0.2">
      <c r="A86" s="26" t="str">
        <f t="shared" si="6"/>
        <v> BRNO 26 </v>
      </c>
      <c r="B86" s="7" t="str">
        <f t="shared" si="7"/>
        <v>I</v>
      </c>
      <c r="C86" s="26">
        <f t="shared" si="8"/>
        <v>45622.510999999999</v>
      </c>
      <c r="D86" t="str">
        <f t="shared" si="9"/>
        <v>vis</v>
      </c>
      <c r="E86" t="e">
        <f>VLOOKUP(C86,'Active 1'!C$21:E$202,3,FALSE)</f>
        <v>#N/A</v>
      </c>
      <c r="F86" s="7" t="s">
        <v>312</v>
      </c>
      <c r="G86" t="str">
        <f t="shared" si="10"/>
        <v>45622.511</v>
      </c>
      <c r="H86" s="26">
        <f t="shared" si="11"/>
        <v>1203</v>
      </c>
      <c r="I86" s="42" t="s">
        <v>565</v>
      </c>
      <c r="J86" s="43" t="s">
        <v>566</v>
      </c>
      <c r="K86" s="42">
        <v>1203</v>
      </c>
      <c r="L86" s="42" t="s">
        <v>400</v>
      </c>
      <c r="M86" s="43" t="s">
        <v>316</v>
      </c>
      <c r="N86" s="43"/>
      <c r="O86" s="44" t="s">
        <v>567</v>
      </c>
      <c r="P86" s="44" t="s">
        <v>494</v>
      </c>
    </row>
    <row r="87" spans="1:16" ht="13.5" customHeight="1" x14ac:dyDescent="0.2">
      <c r="A87" s="26" t="str">
        <f t="shared" si="6"/>
        <v> BRNO 26 </v>
      </c>
      <c r="B87" s="7" t="str">
        <f t="shared" si="7"/>
        <v>I</v>
      </c>
      <c r="C87" s="26">
        <f t="shared" si="8"/>
        <v>45622.514000000003</v>
      </c>
      <c r="D87" t="str">
        <f t="shared" si="9"/>
        <v>vis</v>
      </c>
      <c r="E87" t="e">
        <f>VLOOKUP(C87,'Active 1'!C$21:E$202,3,FALSE)</f>
        <v>#N/A</v>
      </c>
      <c r="F87" s="7" t="s">
        <v>312</v>
      </c>
      <c r="G87" t="str">
        <f t="shared" si="10"/>
        <v>45622.514</v>
      </c>
      <c r="H87" s="26">
        <f t="shared" si="11"/>
        <v>1203</v>
      </c>
      <c r="I87" s="42" t="s">
        <v>568</v>
      </c>
      <c r="J87" s="43" t="s">
        <v>569</v>
      </c>
      <c r="K87" s="42">
        <v>1203</v>
      </c>
      <c r="L87" s="42" t="s">
        <v>440</v>
      </c>
      <c r="M87" s="43" t="s">
        <v>316</v>
      </c>
      <c r="N87" s="43"/>
      <c r="O87" s="44" t="s">
        <v>570</v>
      </c>
      <c r="P87" s="44" t="s">
        <v>494</v>
      </c>
    </row>
    <row r="88" spans="1:16" ht="13.5" customHeight="1" x14ac:dyDescent="0.2">
      <c r="A88" s="26" t="str">
        <f t="shared" si="6"/>
        <v> BRNO 26 </v>
      </c>
      <c r="B88" s="7" t="str">
        <f t="shared" si="7"/>
        <v>I</v>
      </c>
      <c r="C88" s="26">
        <f t="shared" si="8"/>
        <v>45646.343000000001</v>
      </c>
      <c r="D88" t="str">
        <f t="shared" si="9"/>
        <v>vis</v>
      </c>
      <c r="E88" t="e">
        <f>VLOOKUP(C88,'Active 1'!C$21:E$202,3,FALSE)</f>
        <v>#N/A</v>
      </c>
      <c r="F88" s="7" t="s">
        <v>312</v>
      </c>
      <c r="G88" t="str">
        <f t="shared" si="10"/>
        <v>45646.343</v>
      </c>
      <c r="H88" s="26">
        <f t="shared" si="11"/>
        <v>1212</v>
      </c>
      <c r="I88" s="42" t="s">
        <v>571</v>
      </c>
      <c r="J88" s="43" t="s">
        <v>572</v>
      </c>
      <c r="K88" s="42">
        <v>1212</v>
      </c>
      <c r="L88" s="42" t="s">
        <v>478</v>
      </c>
      <c r="M88" s="43" t="s">
        <v>316</v>
      </c>
      <c r="N88" s="43"/>
      <c r="O88" s="44" t="s">
        <v>493</v>
      </c>
      <c r="P88" s="44" t="s">
        <v>494</v>
      </c>
    </row>
    <row r="89" spans="1:16" ht="13.5" customHeight="1" x14ac:dyDescent="0.2">
      <c r="A89" s="26" t="str">
        <f t="shared" si="6"/>
        <v> AOEB 2 </v>
      </c>
      <c r="B89" s="7" t="str">
        <f t="shared" si="7"/>
        <v>I</v>
      </c>
      <c r="C89" s="26">
        <f t="shared" si="8"/>
        <v>45651.641000000003</v>
      </c>
      <c r="D89" t="str">
        <f t="shared" si="9"/>
        <v>vis</v>
      </c>
      <c r="E89" t="e">
        <f>VLOOKUP(C89,'Active 1'!C$21:E$202,3,FALSE)</f>
        <v>#N/A</v>
      </c>
      <c r="F89" s="7" t="s">
        <v>312</v>
      </c>
      <c r="G89" t="str">
        <f t="shared" si="10"/>
        <v>45651.641</v>
      </c>
      <c r="H89" s="26">
        <f t="shared" si="11"/>
        <v>1214</v>
      </c>
      <c r="I89" s="42" t="s">
        <v>573</v>
      </c>
      <c r="J89" s="43" t="s">
        <v>574</v>
      </c>
      <c r="K89" s="42">
        <v>1214</v>
      </c>
      <c r="L89" s="42" t="s">
        <v>422</v>
      </c>
      <c r="M89" s="43" t="s">
        <v>316</v>
      </c>
      <c r="N89" s="43"/>
      <c r="O89" s="44" t="s">
        <v>532</v>
      </c>
      <c r="P89" s="44" t="s">
        <v>189</v>
      </c>
    </row>
    <row r="90" spans="1:16" ht="13.5" customHeight="1" x14ac:dyDescent="0.2">
      <c r="A90" s="26" t="str">
        <f t="shared" si="6"/>
        <v> BBS 74 </v>
      </c>
      <c r="B90" s="7" t="str">
        <f t="shared" si="7"/>
        <v>I</v>
      </c>
      <c r="C90" s="26">
        <f t="shared" si="8"/>
        <v>46006.516000000003</v>
      </c>
      <c r="D90" t="str">
        <f t="shared" si="9"/>
        <v>vis</v>
      </c>
      <c r="E90" t="e">
        <f>VLOOKUP(C90,'Active 1'!C$21:E$202,3,FALSE)</f>
        <v>#N/A</v>
      </c>
      <c r="F90" s="7" t="s">
        <v>312</v>
      </c>
      <c r="G90" t="str">
        <f t="shared" si="10"/>
        <v>46006.516</v>
      </c>
      <c r="H90" s="26">
        <f t="shared" si="11"/>
        <v>1348</v>
      </c>
      <c r="I90" s="42" t="s">
        <v>575</v>
      </c>
      <c r="J90" s="43" t="s">
        <v>576</v>
      </c>
      <c r="K90" s="42">
        <v>1348</v>
      </c>
      <c r="L90" s="42" t="s">
        <v>422</v>
      </c>
      <c r="M90" s="43" t="s">
        <v>316</v>
      </c>
      <c r="N90" s="43"/>
      <c r="O90" s="44" t="s">
        <v>331</v>
      </c>
      <c r="P90" s="44" t="s">
        <v>577</v>
      </c>
    </row>
    <row r="91" spans="1:16" ht="13.5" customHeight="1" x14ac:dyDescent="0.2">
      <c r="A91" s="26" t="str">
        <f t="shared" si="6"/>
        <v> AOEB 2 </v>
      </c>
      <c r="B91" s="7" t="str">
        <f t="shared" si="7"/>
        <v>I</v>
      </c>
      <c r="C91" s="26">
        <f t="shared" si="8"/>
        <v>46043.595999999998</v>
      </c>
      <c r="D91" t="str">
        <f t="shared" si="9"/>
        <v>vis</v>
      </c>
      <c r="E91" t="e">
        <f>VLOOKUP(C91,'Active 1'!C$21:E$202,3,FALSE)</f>
        <v>#N/A</v>
      </c>
      <c r="F91" s="7" t="s">
        <v>312</v>
      </c>
      <c r="G91" t="str">
        <f t="shared" si="10"/>
        <v>46043.596</v>
      </c>
      <c r="H91" s="26">
        <f t="shared" si="11"/>
        <v>1362</v>
      </c>
      <c r="I91" s="42" t="s">
        <v>578</v>
      </c>
      <c r="J91" s="43" t="s">
        <v>579</v>
      </c>
      <c r="K91" s="42">
        <v>1362</v>
      </c>
      <c r="L91" s="42" t="s">
        <v>440</v>
      </c>
      <c r="M91" s="43" t="s">
        <v>316</v>
      </c>
      <c r="N91" s="43"/>
      <c r="O91" s="44" t="s">
        <v>507</v>
      </c>
      <c r="P91" s="44" t="s">
        <v>189</v>
      </c>
    </row>
    <row r="92" spans="1:16" ht="13.5" customHeight="1" x14ac:dyDescent="0.2">
      <c r="A92" s="26" t="str">
        <f t="shared" si="6"/>
        <v> VSSC 61.19 </v>
      </c>
      <c r="B92" s="7" t="str">
        <f t="shared" si="7"/>
        <v>I</v>
      </c>
      <c r="C92" s="26">
        <f t="shared" si="8"/>
        <v>46059.485999999997</v>
      </c>
      <c r="D92" t="str">
        <f t="shared" si="9"/>
        <v>vis</v>
      </c>
      <c r="E92" t="e">
        <f>VLOOKUP(C92,'Active 1'!C$21:E$202,3,FALSE)</f>
        <v>#N/A</v>
      </c>
      <c r="F92" s="7" t="s">
        <v>312</v>
      </c>
      <c r="G92" t="str">
        <f t="shared" si="10"/>
        <v>46059.486</v>
      </c>
      <c r="H92" s="26">
        <f t="shared" si="11"/>
        <v>1368</v>
      </c>
      <c r="I92" s="42" t="s">
        <v>580</v>
      </c>
      <c r="J92" s="43" t="s">
        <v>581</v>
      </c>
      <c r="K92" s="42">
        <v>1368</v>
      </c>
      <c r="L92" s="42" t="s">
        <v>440</v>
      </c>
      <c r="M92" s="43" t="s">
        <v>316</v>
      </c>
      <c r="N92" s="43"/>
      <c r="O92" s="44" t="s">
        <v>563</v>
      </c>
      <c r="P92" s="44" t="s">
        <v>582</v>
      </c>
    </row>
    <row r="93" spans="1:16" ht="13.5" customHeight="1" x14ac:dyDescent="0.2">
      <c r="A93" s="26" t="str">
        <f t="shared" si="6"/>
        <v> BBS 75 </v>
      </c>
      <c r="B93" s="7" t="str">
        <f t="shared" si="7"/>
        <v>I</v>
      </c>
      <c r="C93" s="26">
        <f t="shared" si="8"/>
        <v>46083.326999999997</v>
      </c>
      <c r="D93" t="str">
        <f t="shared" si="9"/>
        <v>vis</v>
      </c>
      <c r="E93" t="e">
        <f>VLOOKUP(C93,'Active 1'!C$21:E$202,3,FALSE)</f>
        <v>#N/A</v>
      </c>
      <c r="F93" s="7" t="s">
        <v>312</v>
      </c>
      <c r="G93" t="str">
        <f t="shared" si="10"/>
        <v>46083.327</v>
      </c>
      <c r="H93" s="26">
        <f t="shared" si="11"/>
        <v>1377</v>
      </c>
      <c r="I93" s="42" t="s">
        <v>583</v>
      </c>
      <c r="J93" s="43" t="s">
        <v>584</v>
      </c>
      <c r="K93" s="42">
        <v>1377</v>
      </c>
      <c r="L93" s="42" t="s">
        <v>585</v>
      </c>
      <c r="M93" s="43" t="s">
        <v>316</v>
      </c>
      <c r="N93" s="43"/>
      <c r="O93" s="44" t="s">
        <v>351</v>
      </c>
      <c r="P93" s="44" t="s">
        <v>586</v>
      </c>
    </row>
    <row r="94" spans="1:16" ht="13.5" customHeight="1" x14ac:dyDescent="0.2">
      <c r="A94" s="26" t="str">
        <f t="shared" si="6"/>
        <v> BBS 76 </v>
      </c>
      <c r="B94" s="7" t="str">
        <f t="shared" si="7"/>
        <v>I</v>
      </c>
      <c r="C94" s="26">
        <f t="shared" si="8"/>
        <v>46120.402000000002</v>
      </c>
      <c r="D94" t="str">
        <f t="shared" si="9"/>
        <v>vis</v>
      </c>
      <c r="E94" t="e">
        <f>VLOOKUP(C94,'Active 1'!C$21:E$202,3,FALSE)</f>
        <v>#N/A</v>
      </c>
      <c r="F94" s="7" t="s">
        <v>312</v>
      </c>
      <c r="G94" t="str">
        <f t="shared" si="10"/>
        <v>46120.402</v>
      </c>
      <c r="H94" s="26">
        <f t="shared" si="11"/>
        <v>1391</v>
      </c>
      <c r="I94" s="42" t="s">
        <v>587</v>
      </c>
      <c r="J94" s="43" t="s">
        <v>588</v>
      </c>
      <c r="K94" s="42">
        <v>1391</v>
      </c>
      <c r="L94" s="42" t="s">
        <v>465</v>
      </c>
      <c r="M94" s="43" t="s">
        <v>316</v>
      </c>
      <c r="N94" s="43"/>
      <c r="O94" s="44" t="s">
        <v>331</v>
      </c>
      <c r="P94" s="44" t="s">
        <v>589</v>
      </c>
    </row>
    <row r="95" spans="1:16" ht="13.5" customHeight="1" x14ac:dyDescent="0.2">
      <c r="A95" s="26" t="str">
        <f t="shared" si="6"/>
        <v> AOEB 2 </v>
      </c>
      <c r="B95" s="7" t="str">
        <f t="shared" si="7"/>
        <v>I</v>
      </c>
      <c r="C95" s="26">
        <f t="shared" si="8"/>
        <v>46403.777000000002</v>
      </c>
      <c r="D95" t="str">
        <f t="shared" si="9"/>
        <v>vis</v>
      </c>
      <c r="E95" t="e">
        <f>VLOOKUP(C95,'Active 1'!C$21:E$202,3,FALSE)</f>
        <v>#N/A</v>
      </c>
      <c r="F95" s="7" t="s">
        <v>312</v>
      </c>
      <c r="G95" t="str">
        <f t="shared" si="10"/>
        <v>46403.777</v>
      </c>
      <c r="H95" s="26">
        <f t="shared" si="11"/>
        <v>1498</v>
      </c>
      <c r="I95" s="42" t="s">
        <v>590</v>
      </c>
      <c r="J95" s="43" t="s">
        <v>591</v>
      </c>
      <c r="K95" s="42">
        <v>1498</v>
      </c>
      <c r="L95" s="42" t="s">
        <v>592</v>
      </c>
      <c r="M95" s="43" t="s">
        <v>316</v>
      </c>
      <c r="N95" s="43"/>
      <c r="O95" s="44" t="s">
        <v>593</v>
      </c>
      <c r="P95" s="44" t="s">
        <v>189</v>
      </c>
    </row>
    <row r="96" spans="1:16" ht="13.5" customHeight="1" x14ac:dyDescent="0.2">
      <c r="A96" s="26" t="str">
        <f t="shared" si="6"/>
        <v> AOEB 2 </v>
      </c>
      <c r="B96" s="7" t="str">
        <f t="shared" si="7"/>
        <v>I</v>
      </c>
      <c r="C96" s="26">
        <f t="shared" si="8"/>
        <v>46403.783000000003</v>
      </c>
      <c r="D96" t="str">
        <f t="shared" si="9"/>
        <v>vis</v>
      </c>
      <c r="E96" t="e">
        <f>VLOOKUP(C96,'Active 1'!C$21:E$202,3,FALSE)</f>
        <v>#N/A</v>
      </c>
      <c r="F96" s="7" t="s">
        <v>312</v>
      </c>
      <c r="G96" t="str">
        <f t="shared" si="10"/>
        <v>46403.783</v>
      </c>
      <c r="H96" s="26">
        <f t="shared" si="11"/>
        <v>1498</v>
      </c>
      <c r="I96" s="42" t="s">
        <v>594</v>
      </c>
      <c r="J96" s="43" t="s">
        <v>595</v>
      </c>
      <c r="K96" s="42">
        <v>1498</v>
      </c>
      <c r="L96" s="42" t="s">
        <v>596</v>
      </c>
      <c r="M96" s="43" t="s">
        <v>316</v>
      </c>
      <c r="N96" s="43"/>
      <c r="O96" s="44" t="s">
        <v>597</v>
      </c>
      <c r="P96" s="44" t="s">
        <v>189</v>
      </c>
    </row>
    <row r="97" spans="1:16" ht="13.5" customHeight="1" x14ac:dyDescent="0.2">
      <c r="A97" s="26" t="str">
        <f t="shared" si="6"/>
        <v> AOEB 2 </v>
      </c>
      <c r="B97" s="7" t="str">
        <f t="shared" si="7"/>
        <v>I</v>
      </c>
      <c r="C97" s="26">
        <f t="shared" si="8"/>
        <v>46456.735000000001</v>
      </c>
      <c r="D97" t="str">
        <f t="shared" si="9"/>
        <v>vis</v>
      </c>
      <c r="E97" t="e">
        <f>VLOOKUP(C97,'Active 1'!C$21:E$202,3,FALSE)</f>
        <v>#N/A</v>
      </c>
      <c r="F97" s="7" t="s">
        <v>312</v>
      </c>
      <c r="G97" t="str">
        <f t="shared" si="10"/>
        <v>46456.735</v>
      </c>
      <c r="H97" s="26">
        <f t="shared" si="11"/>
        <v>1518</v>
      </c>
      <c r="I97" s="42" t="s">
        <v>598</v>
      </c>
      <c r="J97" s="43" t="s">
        <v>599</v>
      </c>
      <c r="K97" s="42">
        <v>1518</v>
      </c>
      <c r="L97" s="42" t="s">
        <v>418</v>
      </c>
      <c r="M97" s="43" t="s">
        <v>316</v>
      </c>
      <c r="N97" s="43"/>
      <c r="O97" s="44" t="s">
        <v>597</v>
      </c>
      <c r="P97" s="44" t="s">
        <v>189</v>
      </c>
    </row>
    <row r="98" spans="1:16" ht="13.5" customHeight="1" x14ac:dyDescent="0.2">
      <c r="A98" s="26" t="str">
        <f t="shared" si="6"/>
        <v> AOEB 2 </v>
      </c>
      <c r="B98" s="7" t="str">
        <f t="shared" si="7"/>
        <v>I</v>
      </c>
      <c r="C98" s="26">
        <f t="shared" si="8"/>
        <v>46464.690999999999</v>
      </c>
      <c r="D98" t="str">
        <f t="shared" si="9"/>
        <v>vis</v>
      </c>
      <c r="E98" t="e">
        <f>VLOOKUP(C98,'Active 1'!C$21:E$202,3,FALSE)</f>
        <v>#N/A</v>
      </c>
      <c r="F98" s="7" t="s">
        <v>312</v>
      </c>
      <c r="G98" t="str">
        <f t="shared" si="10"/>
        <v>46464.691</v>
      </c>
      <c r="H98" s="26">
        <f t="shared" si="11"/>
        <v>1521</v>
      </c>
      <c r="I98" s="42" t="s">
        <v>600</v>
      </c>
      <c r="J98" s="43" t="s">
        <v>601</v>
      </c>
      <c r="K98" s="42">
        <v>1521</v>
      </c>
      <c r="L98" s="42" t="s">
        <v>602</v>
      </c>
      <c r="M98" s="43" t="s">
        <v>316</v>
      </c>
      <c r="N98" s="43"/>
      <c r="O98" s="44" t="s">
        <v>603</v>
      </c>
      <c r="P98" s="44" t="s">
        <v>189</v>
      </c>
    </row>
    <row r="99" spans="1:16" ht="13.5" customHeight="1" x14ac:dyDescent="0.2">
      <c r="A99" s="26" t="str">
        <f t="shared" si="6"/>
        <v> AOEB 2 </v>
      </c>
      <c r="B99" s="7" t="str">
        <f t="shared" si="7"/>
        <v>I</v>
      </c>
      <c r="C99" s="26">
        <f t="shared" si="8"/>
        <v>46472.627999999997</v>
      </c>
      <c r="D99" t="str">
        <f t="shared" si="9"/>
        <v>vis</v>
      </c>
      <c r="E99" t="e">
        <f>VLOOKUP(C99,'Active 1'!C$21:E$202,3,FALSE)</f>
        <v>#N/A</v>
      </c>
      <c r="F99" s="7" t="s">
        <v>312</v>
      </c>
      <c r="G99" t="str">
        <f t="shared" si="10"/>
        <v>46472.628</v>
      </c>
      <c r="H99" s="26">
        <f t="shared" si="11"/>
        <v>1524</v>
      </c>
      <c r="I99" s="42" t="s">
        <v>604</v>
      </c>
      <c r="J99" s="43" t="s">
        <v>605</v>
      </c>
      <c r="K99" s="42">
        <v>1524</v>
      </c>
      <c r="L99" s="42" t="s">
        <v>465</v>
      </c>
      <c r="M99" s="43" t="s">
        <v>316</v>
      </c>
      <c r="N99" s="43"/>
      <c r="O99" s="44" t="s">
        <v>603</v>
      </c>
      <c r="P99" s="44" t="s">
        <v>189</v>
      </c>
    </row>
    <row r="100" spans="1:16" ht="13.5" customHeight="1" x14ac:dyDescent="0.2">
      <c r="A100" s="26" t="str">
        <f t="shared" si="6"/>
        <v> AOEB 2 </v>
      </c>
      <c r="B100" s="7" t="str">
        <f t="shared" si="7"/>
        <v>I</v>
      </c>
      <c r="C100" s="26">
        <f t="shared" si="8"/>
        <v>46472.631999999998</v>
      </c>
      <c r="D100" t="str">
        <f t="shared" si="9"/>
        <v>vis</v>
      </c>
      <c r="E100" t="e">
        <f>VLOOKUP(C100,'Active 1'!C$21:E$202,3,FALSE)</f>
        <v>#N/A</v>
      </c>
      <c r="F100" s="7" t="s">
        <v>312</v>
      </c>
      <c r="G100" t="str">
        <f t="shared" si="10"/>
        <v>46472.632</v>
      </c>
      <c r="H100" s="26">
        <f t="shared" si="11"/>
        <v>1524</v>
      </c>
      <c r="I100" s="42" t="s">
        <v>606</v>
      </c>
      <c r="J100" s="43" t="s">
        <v>607</v>
      </c>
      <c r="K100" s="42">
        <v>1524</v>
      </c>
      <c r="L100" s="42" t="s">
        <v>608</v>
      </c>
      <c r="M100" s="43" t="s">
        <v>316</v>
      </c>
      <c r="N100" s="43"/>
      <c r="O100" s="44" t="s">
        <v>466</v>
      </c>
      <c r="P100" s="44" t="s">
        <v>189</v>
      </c>
    </row>
    <row r="101" spans="1:16" ht="13.5" customHeight="1" x14ac:dyDescent="0.2">
      <c r="A101" s="26" t="str">
        <f t="shared" si="6"/>
        <v> AOEB 2 </v>
      </c>
      <c r="B101" s="7" t="str">
        <f t="shared" si="7"/>
        <v>I</v>
      </c>
      <c r="C101" s="26">
        <f t="shared" si="8"/>
        <v>46713.631000000001</v>
      </c>
      <c r="D101" t="str">
        <f t="shared" si="9"/>
        <v>vis</v>
      </c>
      <c r="E101" t="e">
        <f>VLOOKUP(C101,'Active 1'!C$21:E$202,3,FALSE)</f>
        <v>#N/A</v>
      </c>
      <c r="F101" s="7" t="s">
        <v>312</v>
      </c>
      <c r="G101" t="str">
        <f t="shared" si="10"/>
        <v>46713.631</v>
      </c>
      <c r="H101" s="26">
        <f t="shared" si="11"/>
        <v>1615</v>
      </c>
      <c r="I101" s="42" t="s">
        <v>609</v>
      </c>
      <c r="J101" s="43" t="s">
        <v>610</v>
      </c>
      <c r="K101" s="42">
        <v>1615</v>
      </c>
      <c r="L101" s="42" t="s">
        <v>611</v>
      </c>
      <c r="M101" s="43" t="s">
        <v>316</v>
      </c>
      <c r="N101" s="43"/>
      <c r="O101" s="44" t="s">
        <v>466</v>
      </c>
      <c r="P101" s="44" t="s">
        <v>189</v>
      </c>
    </row>
    <row r="102" spans="1:16" ht="13.5" customHeight="1" x14ac:dyDescent="0.2">
      <c r="A102" s="26" t="str">
        <f t="shared" si="6"/>
        <v> BBS 82 </v>
      </c>
      <c r="B102" s="7" t="str">
        <f t="shared" si="7"/>
        <v>I</v>
      </c>
      <c r="C102" s="26">
        <f t="shared" si="8"/>
        <v>46745.408000000003</v>
      </c>
      <c r="D102" t="str">
        <f t="shared" si="9"/>
        <v>vis</v>
      </c>
      <c r="E102" t="e">
        <f>VLOOKUP(C102,'Active 1'!C$21:E$202,3,FALSE)</f>
        <v>#N/A</v>
      </c>
      <c r="F102" s="7" t="s">
        <v>312</v>
      </c>
      <c r="G102" t="str">
        <f t="shared" si="10"/>
        <v>46745.408</v>
      </c>
      <c r="H102" s="26">
        <f t="shared" si="11"/>
        <v>1627</v>
      </c>
      <c r="I102" s="42" t="s">
        <v>612</v>
      </c>
      <c r="J102" s="43" t="s">
        <v>613</v>
      </c>
      <c r="K102" s="42">
        <v>1627</v>
      </c>
      <c r="L102" s="42" t="s">
        <v>614</v>
      </c>
      <c r="M102" s="43" t="s">
        <v>316</v>
      </c>
      <c r="N102" s="43"/>
      <c r="O102" s="44" t="s">
        <v>331</v>
      </c>
      <c r="P102" s="44" t="s">
        <v>615</v>
      </c>
    </row>
    <row r="103" spans="1:16" ht="13.5" customHeight="1" x14ac:dyDescent="0.2">
      <c r="A103" s="26" t="str">
        <f t="shared" si="6"/>
        <v> BBS 82 </v>
      </c>
      <c r="B103" s="7" t="str">
        <f t="shared" si="7"/>
        <v>I</v>
      </c>
      <c r="C103" s="26">
        <f t="shared" si="8"/>
        <v>46766.597999999998</v>
      </c>
      <c r="D103" t="str">
        <f t="shared" si="9"/>
        <v>vis</v>
      </c>
      <c r="E103" t="e">
        <f>VLOOKUP(C103,'Active 1'!C$21:E$202,3,FALSE)</f>
        <v>#N/A</v>
      </c>
      <c r="F103" s="7" t="s">
        <v>312</v>
      </c>
      <c r="G103" t="str">
        <f t="shared" si="10"/>
        <v>46766.598</v>
      </c>
      <c r="H103" s="26">
        <f t="shared" si="11"/>
        <v>1635</v>
      </c>
      <c r="I103" s="42" t="s">
        <v>616</v>
      </c>
      <c r="J103" s="43" t="s">
        <v>617</v>
      </c>
      <c r="K103" s="42">
        <v>1635</v>
      </c>
      <c r="L103" s="42" t="s">
        <v>618</v>
      </c>
      <c r="M103" s="43" t="s">
        <v>316</v>
      </c>
      <c r="N103" s="43"/>
      <c r="O103" s="44" t="s">
        <v>331</v>
      </c>
      <c r="P103" s="44" t="s">
        <v>615</v>
      </c>
    </row>
    <row r="104" spans="1:16" ht="13.5" customHeight="1" x14ac:dyDescent="0.2">
      <c r="A104" s="26" t="str">
        <f t="shared" si="6"/>
        <v> AOEB 2 </v>
      </c>
      <c r="B104" s="7" t="str">
        <f t="shared" si="7"/>
        <v>I</v>
      </c>
      <c r="C104" s="26">
        <f t="shared" si="8"/>
        <v>46795.735999999997</v>
      </c>
      <c r="D104" t="str">
        <f t="shared" si="9"/>
        <v>vis</v>
      </c>
      <c r="E104" t="e">
        <f>VLOOKUP(C104,'Active 1'!C$21:E$202,3,FALSE)</f>
        <v>#N/A</v>
      </c>
      <c r="F104" s="7" t="s">
        <v>312</v>
      </c>
      <c r="G104" t="str">
        <f t="shared" si="10"/>
        <v>46795.736</v>
      </c>
      <c r="H104" s="26">
        <f t="shared" si="11"/>
        <v>1646</v>
      </c>
      <c r="I104" s="42" t="s">
        <v>619</v>
      </c>
      <c r="J104" s="43" t="s">
        <v>620</v>
      </c>
      <c r="K104" s="42">
        <v>1646</v>
      </c>
      <c r="L104" s="42" t="s">
        <v>621</v>
      </c>
      <c r="M104" s="43" t="s">
        <v>316</v>
      </c>
      <c r="N104" s="43"/>
      <c r="O104" s="44" t="s">
        <v>597</v>
      </c>
      <c r="P104" s="44" t="s">
        <v>189</v>
      </c>
    </row>
    <row r="105" spans="1:16" ht="13.5" customHeight="1" x14ac:dyDescent="0.2">
      <c r="A105" s="26" t="str">
        <f t="shared" si="6"/>
        <v> AOEB 2 </v>
      </c>
      <c r="B105" s="7" t="str">
        <f t="shared" si="7"/>
        <v>I</v>
      </c>
      <c r="C105" s="26">
        <f t="shared" si="8"/>
        <v>46819.563999999998</v>
      </c>
      <c r="D105" t="str">
        <f t="shared" si="9"/>
        <v>vis</v>
      </c>
      <c r="E105" t="e">
        <f>VLOOKUP(C105,'Active 1'!C$21:E$202,3,FALSE)</f>
        <v>#N/A</v>
      </c>
      <c r="F105" s="7" t="s">
        <v>312</v>
      </c>
      <c r="G105" t="str">
        <f t="shared" si="10"/>
        <v>46819.564</v>
      </c>
      <c r="H105" s="26">
        <f t="shared" si="11"/>
        <v>1655</v>
      </c>
      <c r="I105" s="42" t="s">
        <v>622</v>
      </c>
      <c r="J105" s="43" t="s">
        <v>623</v>
      </c>
      <c r="K105" s="42">
        <v>1655</v>
      </c>
      <c r="L105" s="42" t="s">
        <v>618</v>
      </c>
      <c r="M105" s="43" t="s">
        <v>316</v>
      </c>
      <c r="N105" s="43"/>
      <c r="O105" s="44" t="s">
        <v>317</v>
      </c>
      <c r="P105" s="44" t="s">
        <v>189</v>
      </c>
    </row>
    <row r="106" spans="1:16" ht="13.5" customHeight="1" x14ac:dyDescent="0.2">
      <c r="A106" s="26" t="str">
        <f t="shared" si="6"/>
        <v> BBS 83 </v>
      </c>
      <c r="B106" s="7" t="str">
        <f t="shared" si="7"/>
        <v>I</v>
      </c>
      <c r="C106" s="26">
        <f t="shared" si="8"/>
        <v>46843.4</v>
      </c>
      <c r="D106" t="str">
        <f t="shared" si="9"/>
        <v>vis</v>
      </c>
      <c r="E106" t="e">
        <f>VLOOKUP(C106,'Active 1'!C$21:E$202,3,FALSE)</f>
        <v>#N/A</v>
      </c>
      <c r="F106" s="7" t="s">
        <v>312</v>
      </c>
      <c r="G106" t="str">
        <f t="shared" si="10"/>
        <v>46843.400</v>
      </c>
      <c r="H106" s="26">
        <f t="shared" si="11"/>
        <v>1664</v>
      </c>
      <c r="I106" s="42" t="s">
        <v>624</v>
      </c>
      <c r="J106" s="43" t="s">
        <v>625</v>
      </c>
      <c r="K106" s="42">
        <v>1664</v>
      </c>
      <c r="L106" s="42" t="s">
        <v>602</v>
      </c>
      <c r="M106" s="43" t="s">
        <v>316</v>
      </c>
      <c r="N106" s="43"/>
      <c r="O106" s="44" t="s">
        <v>479</v>
      </c>
      <c r="P106" s="44" t="s">
        <v>626</v>
      </c>
    </row>
    <row r="107" spans="1:16" ht="13.5" customHeight="1" x14ac:dyDescent="0.2">
      <c r="A107" s="26" t="str">
        <f t="shared" si="6"/>
        <v>BAVM 46 </v>
      </c>
      <c r="B107" s="7" t="str">
        <f t="shared" si="7"/>
        <v>I</v>
      </c>
      <c r="C107" s="26">
        <f t="shared" si="8"/>
        <v>46851.337</v>
      </c>
      <c r="D107" t="str">
        <f t="shared" si="9"/>
        <v>vis</v>
      </c>
      <c r="E107" t="e">
        <f>VLOOKUP(C107,'Active 1'!C$21:E$202,3,FALSE)</f>
        <v>#N/A</v>
      </c>
      <c r="F107" s="7" t="s">
        <v>312</v>
      </c>
      <c r="G107" t="str">
        <f t="shared" si="10"/>
        <v>46851.337</v>
      </c>
      <c r="H107" s="26">
        <f t="shared" si="11"/>
        <v>1667</v>
      </c>
      <c r="I107" s="42" t="s">
        <v>627</v>
      </c>
      <c r="J107" s="43" t="s">
        <v>628</v>
      </c>
      <c r="K107" s="42">
        <v>1667</v>
      </c>
      <c r="L107" s="42" t="s">
        <v>465</v>
      </c>
      <c r="M107" s="43" t="s">
        <v>316</v>
      </c>
      <c r="N107" s="43"/>
      <c r="O107" s="44" t="s">
        <v>629</v>
      </c>
      <c r="P107" s="45" t="s">
        <v>630</v>
      </c>
    </row>
    <row r="108" spans="1:16" ht="13.5" customHeight="1" x14ac:dyDescent="0.2">
      <c r="A108" s="26" t="str">
        <f t="shared" si="6"/>
        <v> AOEB 2 </v>
      </c>
      <c r="B108" s="7" t="str">
        <f t="shared" si="7"/>
        <v>I</v>
      </c>
      <c r="C108" s="26">
        <f t="shared" si="8"/>
        <v>47118.828000000001</v>
      </c>
      <c r="D108" t="str">
        <f t="shared" si="9"/>
        <v>vis</v>
      </c>
      <c r="E108" t="e">
        <f>VLOOKUP(C108,'Active 1'!C$21:E$202,3,FALSE)</f>
        <v>#N/A</v>
      </c>
      <c r="F108" s="7" t="s">
        <v>312</v>
      </c>
      <c r="G108" t="str">
        <f t="shared" si="10"/>
        <v>47118.828</v>
      </c>
      <c r="H108" s="26">
        <f t="shared" si="11"/>
        <v>1768</v>
      </c>
      <c r="I108" s="42" t="s">
        <v>631</v>
      </c>
      <c r="J108" s="43" t="s">
        <v>632</v>
      </c>
      <c r="K108" s="42">
        <v>1768</v>
      </c>
      <c r="L108" s="42" t="s">
        <v>596</v>
      </c>
      <c r="M108" s="43" t="s">
        <v>316</v>
      </c>
      <c r="N108" s="43"/>
      <c r="O108" s="44" t="s">
        <v>597</v>
      </c>
      <c r="P108" s="44" t="s">
        <v>189</v>
      </c>
    </row>
    <row r="109" spans="1:16" ht="13.5" customHeight="1" x14ac:dyDescent="0.2">
      <c r="A109" s="26" t="str">
        <f t="shared" si="6"/>
        <v> AOEB 2 </v>
      </c>
      <c r="B109" s="7" t="str">
        <f t="shared" si="7"/>
        <v>I</v>
      </c>
      <c r="C109" s="26">
        <f t="shared" si="8"/>
        <v>47126.775000000001</v>
      </c>
      <c r="D109" t="str">
        <f t="shared" si="9"/>
        <v>vis</v>
      </c>
      <c r="E109" t="e">
        <f>VLOOKUP(C109,'Active 1'!C$21:E$202,3,FALSE)</f>
        <v>#N/A</v>
      </c>
      <c r="F109" s="7" t="s">
        <v>312</v>
      </c>
      <c r="G109" t="str">
        <f t="shared" si="10"/>
        <v>47126.775</v>
      </c>
      <c r="H109" s="26">
        <f t="shared" si="11"/>
        <v>1771</v>
      </c>
      <c r="I109" s="42" t="s">
        <v>633</v>
      </c>
      <c r="J109" s="43" t="s">
        <v>634</v>
      </c>
      <c r="K109" s="42">
        <v>1771</v>
      </c>
      <c r="L109" s="42" t="s">
        <v>635</v>
      </c>
      <c r="M109" s="43" t="s">
        <v>316</v>
      </c>
      <c r="N109" s="43"/>
      <c r="O109" s="44" t="s">
        <v>593</v>
      </c>
      <c r="P109" s="44" t="s">
        <v>189</v>
      </c>
    </row>
    <row r="110" spans="1:16" ht="13.5" customHeight="1" x14ac:dyDescent="0.2">
      <c r="A110" s="26" t="str">
        <f t="shared" si="6"/>
        <v>BAVM 50 </v>
      </c>
      <c r="B110" s="7" t="str">
        <f t="shared" si="7"/>
        <v>I</v>
      </c>
      <c r="C110" s="26">
        <f t="shared" si="8"/>
        <v>47137.377999999997</v>
      </c>
      <c r="D110" t="str">
        <f t="shared" si="9"/>
        <v>vis</v>
      </c>
      <c r="E110" t="e">
        <f>VLOOKUP(C110,'Active 1'!C$21:E$202,3,FALSE)</f>
        <v>#N/A</v>
      </c>
      <c r="F110" s="7" t="s">
        <v>312</v>
      </c>
      <c r="G110" t="str">
        <f t="shared" si="10"/>
        <v>47137.378</v>
      </c>
      <c r="H110" s="26">
        <f t="shared" si="11"/>
        <v>1775</v>
      </c>
      <c r="I110" s="42" t="s">
        <v>636</v>
      </c>
      <c r="J110" s="43" t="s">
        <v>637</v>
      </c>
      <c r="K110" s="42">
        <v>1775</v>
      </c>
      <c r="L110" s="42" t="s">
        <v>638</v>
      </c>
      <c r="M110" s="43" t="s">
        <v>316</v>
      </c>
      <c r="N110" s="43"/>
      <c r="O110" s="44" t="s">
        <v>639</v>
      </c>
      <c r="P110" s="45" t="s">
        <v>640</v>
      </c>
    </row>
    <row r="111" spans="1:16" ht="13.5" customHeight="1" x14ac:dyDescent="0.2">
      <c r="A111" s="26" t="str">
        <f t="shared" si="6"/>
        <v> AOEB 2 </v>
      </c>
      <c r="B111" s="7" t="str">
        <f t="shared" si="7"/>
        <v>I</v>
      </c>
      <c r="C111" s="26">
        <f t="shared" si="8"/>
        <v>47412.805999999997</v>
      </c>
      <c r="D111" t="str">
        <f t="shared" si="9"/>
        <v>vis</v>
      </c>
      <c r="E111" t="e">
        <f>VLOOKUP(C111,'Active 1'!C$21:E$202,3,FALSE)</f>
        <v>#N/A</v>
      </c>
      <c r="F111" s="7" t="s">
        <v>312</v>
      </c>
      <c r="G111" t="str">
        <f t="shared" si="10"/>
        <v>47412.806</v>
      </c>
      <c r="H111" s="26">
        <f t="shared" si="11"/>
        <v>1879</v>
      </c>
      <c r="I111" s="42" t="s">
        <v>641</v>
      </c>
      <c r="J111" s="43" t="s">
        <v>642</v>
      </c>
      <c r="K111" s="42">
        <v>1879</v>
      </c>
      <c r="L111" s="42" t="s">
        <v>643</v>
      </c>
      <c r="M111" s="43" t="s">
        <v>316</v>
      </c>
      <c r="N111" s="43"/>
      <c r="O111" s="44" t="s">
        <v>317</v>
      </c>
      <c r="P111" s="44" t="s">
        <v>189</v>
      </c>
    </row>
    <row r="112" spans="1:16" ht="13.5" customHeight="1" x14ac:dyDescent="0.2">
      <c r="A112" s="26" t="str">
        <f t="shared" si="6"/>
        <v> AOEB 2 </v>
      </c>
      <c r="B112" s="7" t="str">
        <f t="shared" si="7"/>
        <v>I</v>
      </c>
      <c r="C112" s="26">
        <f t="shared" si="8"/>
        <v>47420.743000000002</v>
      </c>
      <c r="D112" t="str">
        <f t="shared" si="9"/>
        <v>vis</v>
      </c>
      <c r="E112" t="e">
        <f>VLOOKUP(C112,'Active 1'!C$21:E$202,3,FALSE)</f>
        <v>#N/A</v>
      </c>
      <c r="F112" s="7" t="s">
        <v>312</v>
      </c>
      <c r="G112" t="str">
        <f t="shared" si="10"/>
        <v>47420.743</v>
      </c>
      <c r="H112" s="26">
        <f t="shared" si="11"/>
        <v>1882</v>
      </c>
      <c r="I112" s="42" t="s">
        <v>644</v>
      </c>
      <c r="J112" s="43" t="s">
        <v>645</v>
      </c>
      <c r="K112" s="42">
        <v>1882</v>
      </c>
      <c r="L112" s="42" t="s">
        <v>646</v>
      </c>
      <c r="M112" s="43" t="s">
        <v>316</v>
      </c>
      <c r="N112" s="43"/>
      <c r="O112" s="44" t="s">
        <v>317</v>
      </c>
      <c r="P112" s="44" t="s">
        <v>189</v>
      </c>
    </row>
    <row r="113" spans="1:16" ht="13.5" customHeight="1" x14ac:dyDescent="0.2">
      <c r="A113" s="26" t="str">
        <f t="shared" si="6"/>
        <v> AOEB 2 </v>
      </c>
      <c r="B113" s="7" t="str">
        <f t="shared" si="7"/>
        <v>I</v>
      </c>
      <c r="C113" s="26">
        <f t="shared" si="8"/>
        <v>47428.69</v>
      </c>
      <c r="D113" t="str">
        <f t="shared" si="9"/>
        <v>vis</v>
      </c>
      <c r="E113" t="e">
        <f>VLOOKUP(C113,'Active 1'!C$21:E$202,3,FALSE)</f>
        <v>#N/A</v>
      </c>
      <c r="F113" s="7" t="s">
        <v>312</v>
      </c>
      <c r="G113" t="str">
        <f t="shared" si="10"/>
        <v>47428.690</v>
      </c>
      <c r="H113" s="26">
        <f t="shared" si="11"/>
        <v>1885</v>
      </c>
      <c r="I113" s="42" t="s">
        <v>647</v>
      </c>
      <c r="J113" s="43" t="s">
        <v>648</v>
      </c>
      <c r="K113" s="42">
        <v>1885</v>
      </c>
      <c r="L113" s="42" t="s">
        <v>649</v>
      </c>
      <c r="M113" s="43" t="s">
        <v>316</v>
      </c>
      <c r="N113" s="43"/>
      <c r="O113" s="44" t="s">
        <v>603</v>
      </c>
      <c r="P113" s="44" t="s">
        <v>189</v>
      </c>
    </row>
    <row r="114" spans="1:16" ht="13.5" customHeight="1" x14ac:dyDescent="0.2">
      <c r="A114" s="26" t="str">
        <f t="shared" si="6"/>
        <v> AOEB 2 </v>
      </c>
      <c r="B114" s="7" t="str">
        <f t="shared" si="7"/>
        <v>I</v>
      </c>
      <c r="C114" s="26">
        <f t="shared" si="8"/>
        <v>47510.792999999998</v>
      </c>
      <c r="D114" t="str">
        <f t="shared" si="9"/>
        <v>vis</v>
      </c>
      <c r="E114" t="e">
        <f>VLOOKUP(C114,'Active 1'!C$21:E$202,3,FALSE)</f>
        <v>#N/A</v>
      </c>
      <c r="F114" s="7" t="s">
        <v>312</v>
      </c>
      <c r="G114" t="str">
        <f t="shared" si="10"/>
        <v>47510.793</v>
      </c>
      <c r="H114" s="26">
        <f t="shared" si="11"/>
        <v>1916</v>
      </c>
      <c r="I114" s="42" t="s">
        <v>650</v>
      </c>
      <c r="J114" s="43" t="s">
        <v>651</v>
      </c>
      <c r="K114" s="42">
        <v>1916</v>
      </c>
      <c r="L114" s="42" t="s">
        <v>652</v>
      </c>
      <c r="M114" s="43" t="s">
        <v>316</v>
      </c>
      <c r="N114" s="43"/>
      <c r="O114" s="44" t="s">
        <v>593</v>
      </c>
      <c r="P114" s="44" t="s">
        <v>189</v>
      </c>
    </row>
    <row r="115" spans="1:16" ht="13.5" customHeight="1" x14ac:dyDescent="0.2">
      <c r="A115" s="26" t="str">
        <f t="shared" si="6"/>
        <v> BBS 91 </v>
      </c>
      <c r="B115" s="7" t="str">
        <f t="shared" si="7"/>
        <v>I</v>
      </c>
      <c r="C115" s="26">
        <f t="shared" si="8"/>
        <v>47529.322999999997</v>
      </c>
      <c r="D115" t="str">
        <f t="shared" si="9"/>
        <v>vis</v>
      </c>
      <c r="E115" t="e">
        <f>VLOOKUP(C115,'Active 1'!C$21:E$202,3,FALSE)</f>
        <v>#N/A</v>
      </c>
      <c r="F115" s="7" t="s">
        <v>312</v>
      </c>
      <c r="G115" t="str">
        <f t="shared" si="10"/>
        <v>47529.323</v>
      </c>
      <c r="H115" s="26">
        <f t="shared" si="11"/>
        <v>1923</v>
      </c>
      <c r="I115" s="42" t="s">
        <v>653</v>
      </c>
      <c r="J115" s="43" t="s">
        <v>654</v>
      </c>
      <c r="K115" s="42">
        <v>1923</v>
      </c>
      <c r="L115" s="42" t="s">
        <v>539</v>
      </c>
      <c r="M115" s="43" t="s">
        <v>316</v>
      </c>
      <c r="N115" s="43"/>
      <c r="O115" s="44" t="s">
        <v>331</v>
      </c>
      <c r="P115" s="44" t="s">
        <v>655</v>
      </c>
    </row>
    <row r="116" spans="1:16" ht="13.5" customHeight="1" x14ac:dyDescent="0.2">
      <c r="A116" s="26" t="str">
        <f t="shared" si="6"/>
        <v> AOEB 2 </v>
      </c>
      <c r="B116" s="7" t="str">
        <f t="shared" si="7"/>
        <v>I</v>
      </c>
      <c r="C116" s="26">
        <f t="shared" si="8"/>
        <v>47534.616999999998</v>
      </c>
      <c r="D116" t="str">
        <f t="shared" si="9"/>
        <v>vis</v>
      </c>
      <c r="E116" t="e">
        <f>VLOOKUP(C116,'Active 1'!C$21:E$202,3,FALSE)</f>
        <v>#N/A</v>
      </c>
      <c r="F116" s="7" t="s">
        <v>312</v>
      </c>
      <c r="G116" t="str">
        <f t="shared" si="10"/>
        <v>47534.617</v>
      </c>
      <c r="H116" s="26">
        <f t="shared" si="11"/>
        <v>1925</v>
      </c>
      <c r="I116" s="42" t="s">
        <v>656</v>
      </c>
      <c r="J116" s="43" t="s">
        <v>657</v>
      </c>
      <c r="K116" s="42">
        <v>1925</v>
      </c>
      <c r="L116" s="42" t="s">
        <v>658</v>
      </c>
      <c r="M116" s="43" t="s">
        <v>316</v>
      </c>
      <c r="N116" s="43"/>
      <c r="O116" s="44" t="s">
        <v>603</v>
      </c>
      <c r="P116" s="44" t="s">
        <v>189</v>
      </c>
    </row>
    <row r="117" spans="1:16" ht="13.5" customHeight="1" x14ac:dyDescent="0.2">
      <c r="A117" s="26" t="str">
        <f t="shared" si="6"/>
        <v> BBS 91 </v>
      </c>
      <c r="B117" s="7" t="str">
        <f t="shared" si="7"/>
        <v>I</v>
      </c>
      <c r="C117" s="26">
        <f t="shared" si="8"/>
        <v>47566.392</v>
      </c>
      <c r="D117" t="str">
        <f t="shared" si="9"/>
        <v>vis</v>
      </c>
      <c r="E117" t="e">
        <f>VLOOKUP(C117,'Active 1'!C$21:E$202,3,FALSE)</f>
        <v>#N/A</v>
      </c>
      <c r="F117" s="7" t="s">
        <v>312</v>
      </c>
      <c r="G117" t="str">
        <f t="shared" si="10"/>
        <v>47566.392</v>
      </c>
      <c r="H117" s="26">
        <f t="shared" si="11"/>
        <v>1937</v>
      </c>
      <c r="I117" s="42" t="s">
        <v>659</v>
      </c>
      <c r="J117" s="43" t="s">
        <v>660</v>
      </c>
      <c r="K117" s="42">
        <v>1937</v>
      </c>
      <c r="L117" s="42" t="s">
        <v>661</v>
      </c>
      <c r="M117" s="43" t="s">
        <v>316</v>
      </c>
      <c r="N117" s="43"/>
      <c r="O117" s="44" t="s">
        <v>331</v>
      </c>
      <c r="P117" s="44" t="s">
        <v>655</v>
      </c>
    </row>
    <row r="118" spans="1:16" ht="13.5" customHeight="1" x14ac:dyDescent="0.2">
      <c r="A118" s="26" t="str">
        <f t="shared" si="6"/>
        <v> BBS 93 </v>
      </c>
      <c r="B118" s="7" t="str">
        <f t="shared" si="7"/>
        <v>I</v>
      </c>
      <c r="C118" s="26">
        <f t="shared" si="8"/>
        <v>47823.296000000002</v>
      </c>
      <c r="D118" t="str">
        <f t="shared" si="9"/>
        <v>vis</v>
      </c>
      <c r="E118" t="e">
        <f>VLOOKUP(C118,'Active 1'!C$21:E$202,3,FALSE)</f>
        <v>#N/A</v>
      </c>
      <c r="F118" s="7" t="s">
        <v>312</v>
      </c>
      <c r="G118" t="str">
        <f t="shared" si="10"/>
        <v>47823.296</v>
      </c>
      <c r="H118" s="26">
        <f t="shared" si="11"/>
        <v>2034</v>
      </c>
      <c r="I118" s="42" t="s">
        <v>662</v>
      </c>
      <c r="J118" s="43" t="s">
        <v>663</v>
      </c>
      <c r="K118" s="42">
        <v>2034</v>
      </c>
      <c r="L118" s="42" t="s">
        <v>664</v>
      </c>
      <c r="M118" s="43" t="s">
        <v>316</v>
      </c>
      <c r="N118" s="43"/>
      <c r="O118" s="44" t="s">
        <v>331</v>
      </c>
      <c r="P118" s="44" t="s">
        <v>665</v>
      </c>
    </row>
    <row r="119" spans="1:16" ht="13.5" customHeight="1" x14ac:dyDescent="0.2">
      <c r="A119" s="26" t="str">
        <f t="shared" si="6"/>
        <v> BBS 93 </v>
      </c>
      <c r="B119" s="7" t="str">
        <f t="shared" si="7"/>
        <v>I</v>
      </c>
      <c r="C119" s="26">
        <f t="shared" si="8"/>
        <v>47860.37</v>
      </c>
      <c r="D119" t="str">
        <f t="shared" si="9"/>
        <v>vis</v>
      </c>
      <c r="E119" t="e">
        <f>VLOOKUP(C119,'Active 1'!C$21:E$202,3,FALSE)</f>
        <v>#N/A</v>
      </c>
      <c r="F119" s="7" t="s">
        <v>312</v>
      </c>
      <c r="G119" t="str">
        <f t="shared" si="10"/>
        <v>47860.370</v>
      </c>
      <c r="H119" s="26">
        <f t="shared" si="11"/>
        <v>2048</v>
      </c>
      <c r="I119" s="42" t="s">
        <v>666</v>
      </c>
      <c r="J119" s="43" t="s">
        <v>667</v>
      </c>
      <c r="K119" s="42">
        <v>2048</v>
      </c>
      <c r="L119" s="42" t="s">
        <v>652</v>
      </c>
      <c r="M119" s="43" t="s">
        <v>316</v>
      </c>
      <c r="N119" s="43"/>
      <c r="O119" s="44" t="s">
        <v>331</v>
      </c>
      <c r="P119" s="44" t="s">
        <v>665</v>
      </c>
    </row>
    <row r="120" spans="1:16" ht="13.5" customHeight="1" x14ac:dyDescent="0.2">
      <c r="A120" s="26" t="str">
        <f t="shared" si="6"/>
        <v> AOEB 2 </v>
      </c>
      <c r="B120" s="7" t="str">
        <f t="shared" si="7"/>
        <v>I</v>
      </c>
      <c r="C120" s="26">
        <f t="shared" si="8"/>
        <v>47865.659</v>
      </c>
      <c r="D120" t="str">
        <f t="shared" si="9"/>
        <v>vis</v>
      </c>
      <c r="E120" t="e">
        <f>VLOOKUP(C120,'Active 1'!C$21:E$202,3,FALSE)</f>
        <v>#N/A</v>
      </c>
      <c r="F120" s="7" t="s">
        <v>312</v>
      </c>
      <c r="G120" t="str">
        <f t="shared" si="10"/>
        <v>47865.659</v>
      </c>
      <c r="H120" s="26">
        <f t="shared" si="11"/>
        <v>2050</v>
      </c>
      <c r="I120" s="42" t="s">
        <v>668</v>
      </c>
      <c r="J120" s="43" t="s">
        <v>669</v>
      </c>
      <c r="K120" s="42">
        <v>2050</v>
      </c>
      <c r="L120" s="42" t="s">
        <v>539</v>
      </c>
      <c r="M120" s="43" t="s">
        <v>316</v>
      </c>
      <c r="N120" s="43"/>
      <c r="O120" s="44" t="s">
        <v>603</v>
      </c>
      <c r="P120" s="44" t="s">
        <v>189</v>
      </c>
    </row>
    <row r="121" spans="1:16" ht="13.5" customHeight="1" x14ac:dyDescent="0.2">
      <c r="A121" s="26" t="str">
        <f t="shared" si="6"/>
        <v> BRNO 30 </v>
      </c>
      <c r="B121" s="7" t="str">
        <f t="shared" si="7"/>
        <v>I</v>
      </c>
      <c r="C121" s="26">
        <f t="shared" si="8"/>
        <v>47889.5</v>
      </c>
      <c r="D121" t="str">
        <f t="shared" si="9"/>
        <v>vis</v>
      </c>
      <c r="E121" t="e">
        <f>VLOOKUP(C121,'Active 1'!C$21:E$202,3,FALSE)</f>
        <v>#N/A</v>
      </c>
      <c r="F121" s="7" t="s">
        <v>312</v>
      </c>
      <c r="G121" t="str">
        <f t="shared" si="10"/>
        <v>47889.500</v>
      </c>
      <c r="H121" s="26">
        <f t="shared" si="11"/>
        <v>2059</v>
      </c>
      <c r="I121" s="42" t="s">
        <v>670</v>
      </c>
      <c r="J121" s="43" t="s">
        <v>671</v>
      </c>
      <c r="K121" s="42">
        <v>2059</v>
      </c>
      <c r="L121" s="42" t="s">
        <v>638</v>
      </c>
      <c r="M121" s="43" t="s">
        <v>316</v>
      </c>
      <c r="N121" s="43"/>
      <c r="O121" s="44" t="s">
        <v>672</v>
      </c>
      <c r="P121" s="44" t="s">
        <v>673</v>
      </c>
    </row>
    <row r="122" spans="1:16" ht="13.5" customHeight="1" x14ac:dyDescent="0.2">
      <c r="A122" s="26" t="str">
        <f t="shared" si="6"/>
        <v> BRNO 30 </v>
      </c>
      <c r="B122" s="7" t="str">
        <f t="shared" si="7"/>
        <v>I</v>
      </c>
      <c r="C122" s="26">
        <f t="shared" si="8"/>
        <v>47889.5</v>
      </c>
      <c r="D122" t="str">
        <f t="shared" si="9"/>
        <v>vis</v>
      </c>
      <c r="E122" t="e">
        <f>VLOOKUP(C122,'Active 1'!C$21:E$202,3,FALSE)</f>
        <v>#N/A</v>
      </c>
      <c r="F122" s="7" t="s">
        <v>312</v>
      </c>
      <c r="G122" t="str">
        <f t="shared" si="10"/>
        <v>47889.500</v>
      </c>
      <c r="H122" s="26">
        <f t="shared" si="11"/>
        <v>2059</v>
      </c>
      <c r="I122" s="42" t="s">
        <v>670</v>
      </c>
      <c r="J122" s="43" t="s">
        <v>671</v>
      </c>
      <c r="K122" s="42">
        <v>2059</v>
      </c>
      <c r="L122" s="42" t="s">
        <v>638</v>
      </c>
      <c r="M122" s="43" t="s">
        <v>316</v>
      </c>
      <c r="N122" s="43"/>
      <c r="O122" s="44" t="s">
        <v>674</v>
      </c>
      <c r="P122" s="44" t="s">
        <v>673</v>
      </c>
    </row>
    <row r="123" spans="1:16" ht="13.5" customHeight="1" x14ac:dyDescent="0.2">
      <c r="A123" s="26" t="str">
        <f t="shared" si="6"/>
        <v> BBS 94 </v>
      </c>
      <c r="B123" s="7" t="str">
        <f t="shared" si="7"/>
        <v>I</v>
      </c>
      <c r="C123" s="26">
        <f t="shared" si="8"/>
        <v>47897.445</v>
      </c>
      <c r="D123" t="str">
        <f t="shared" si="9"/>
        <v>vis</v>
      </c>
      <c r="E123" t="e">
        <f>VLOOKUP(C123,'Active 1'!C$21:E$202,3,FALSE)</f>
        <v>#N/A</v>
      </c>
      <c r="F123" s="7" t="s">
        <v>312</v>
      </c>
      <c r="G123" t="str">
        <f t="shared" si="10"/>
        <v>47897.445</v>
      </c>
      <c r="H123" s="26">
        <f t="shared" si="11"/>
        <v>2062</v>
      </c>
      <c r="I123" s="42" t="s">
        <v>675</v>
      </c>
      <c r="J123" s="43" t="s">
        <v>676</v>
      </c>
      <c r="K123" s="42">
        <v>2062</v>
      </c>
      <c r="L123" s="42" t="s">
        <v>638</v>
      </c>
      <c r="M123" s="43" t="s">
        <v>316</v>
      </c>
      <c r="N123" s="43"/>
      <c r="O123" s="44" t="s">
        <v>331</v>
      </c>
      <c r="P123" s="44" t="s">
        <v>677</v>
      </c>
    </row>
    <row r="124" spans="1:16" ht="13.5" customHeight="1" x14ac:dyDescent="0.2">
      <c r="A124" s="26" t="str">
        <f t="shared" si="6"/>
        <v> BBS 94 </v>
      </c>
      <c r="B124" s="7" t="str">
        <f t="shared" si="7"/>
        <v>I</v>
      </c>
      <c r="C124" s="26">
        <f t="shared" si="8"/>
        <v>47913.326000000001</v>
      </c>
      <c r="D124" t="str">
        <f t="shared" si="9"/>
        <v>vis</v>
      </c>
      <c r="E124" t="e">
        <f>VLOOKUP(C124,'Active 1'!C$21:E$202,3,FALSE)</f>
        <v>#N/A</v>
      </c>
      <c r="F124" s="7" t="s">
        <v>312</v>
      </c>
      <c r="G124" t="str">
        <f t="shared" si="10"/>
        <v>47913.326</v>
      </c>
      <c r="H124" s="26">
        <f t="shared" si="11"/>
        <v>2068</v>
      </c>
      <c r="I124" s="42" t="s">
        <v>678</v>
      </c>
      <c r="J124" s="43" t="s">
        <v>679</v>
      </c>
      <c r="K124" s="42">
        <v>2068</v>
      </c>
      <c r="L124" s="42" t="s">
        <v>658</v>
      </c>
      <c r="M124" s="43" t="s">
        <v>316</v>
      </c>
      <c r="N124" s="43"/>
      <c r="O124" s="44" t="s">
        <v>680</v>
      </c>
      <c r="P124" s="44" t="s">
        <v>677</v>
      </c>
    </row>
    <row r="125" spans="1:16" ht="13.5" customHeight="1" x14ac:dyDescent="0.2">
      <c r="A125" s="26" t="str">
        <f t="shared" si="6"/>
        <v> BBS 94 </v>
      </c>
      <c r="B125" s="7" t="str">
        <f t="shared" si="7"/>
        <v>I</v>
      </c>
      <c r="C125" s="26">
        <f t="shared" si="8"/>
        <v>47958.351000000002</v>
      </c>
      <c r="D125" t="str">
        <f t="shared" si="9"/>
        <v>vis</v>
      </c>
      <c r="E125" t="e">
        <f>VLOOKUP(C125,'Active 1'!C$21:E$202,3,FALSE)</f>
        <v>#N/A</v>
      </c>
      <c r="F125" s="7" t="s">
        <v>312</v>
      </c>
      <c r="G125" t="str">
        <f t="shared" si="10"/>
        <v>47958.351</v>
      </c>
      <c r="H125" s="26">
        <f t="shared" si="11"/>
        <v>2085</v>
      </c>
      <c r="I125" s="42" t="s">
        <v>681</v>
      </c>
      <c r="J125" s="43" t="s">
        <v>682</v>
      </c>
      <c r="K125" s="42">
        <v>2085</v>
      </c>
      <c r="L125" s="42" t="s">
        <v>646</v>
      </c>
      <c r="M125" s="43" t="s">
        <v>316</v>
      </c>
      <c r="N125" s="43"/>
      <c r="O125" s="44" t="s">
        <v>351</v>
      </c>
      <c r="P125" s="44" t="s">
        <v>677</v>
      </c>
    </row>
    <row r="126" spans="1:16" ht="13.5" customHeight="1" x14ac:dyDescent="0.2">
      <c r="A126" s="26" t="str">
        <f t="shared" si="6"/>
        <v> BBS 94 </v>
      </c>
      <c r="B126" s="7" t="str">
        <f t="shared" si="7"/>
        <v>I</v>
      </c>
      <c r="C126" s="26">
        <f t="shared" si="8"/>
        <v>47958.356</v>
      </c>
      <c r="D126" t="str">
        <f t="shared" si="9"/>
        <v>vis</v>
      </c>
      <c r="E126" t="e">
        <f>VLOOKUP(C126,'Active 1'!C$21:E$202,3,FALSE)</f>
        <v>#N/A</v>
      </c>
      <c r="F126" s="7" t="s">
        <v>312</v>
      </c>
      <c r="G126" t="str">
        <f t="shared" si="10"/>
        <v>47958.356</v>
      </c>
      <c r="H126" s="26">
        <f t="shared" si="11"/>
        <v>2085</v>
      </c>
      <c r="I126" s="42" t="s">
        <v>683</v>
      </c>
      <c r="J126" s="43" t="s">
        <v>684</v>
      </c>
      <c r="K126" s="42">
        <v>2085</v>
      </c>
      <c r="L126" s="42" t="s">
        <v>638</v>
      </c>
      <c r="M126" s="43" t="s">
        <v>316</v>
      </c>
      <c r="N126" s="43"/>
      <c r="O126" s="44" t="s">
        <v>331</v>
      </c>
      <c r="P126" s="44" t="s">
        <v>677</v>
      </c>
    </row>
    <row r="127" spans="1:16" ht="13.5" customHeight="1" x14ac:dyDescent="0.2">
      <c r="A127" s="26" t="str">
        <f t="shared" si="6"/>
        <v> BBS 96 </v>
      </c>
      <c r="B127" s="7" t="str">
        <f t="shared" si="7"/>
        <v>I</v>
      </c>
      <c r="C127" s="26">
        <f t="shared" si="8"/>
        <v>48146.400000000001</v>
      </c>
      <c r="D127" t="str">
        <f t="shared" si="9"/>
        <v>vis</v>
      </c>
      <c r="E127" t="e">
        <f>VLOOKUP(C127,'Active 1'!C$21:E$202,3,FALSE)</f>
        <v>#N/A</v>
      </c>
      <c r="F127" s="7" t="s">
        <v>312</v>
      </c>
      <c r="G127" t="str">
        <f t="shared" si="10"/>
        <v>48146.400</v>
      </c>
      <c r="H127" s="26">
        <f t="shared" si="11"/>
        <v>2156</v>
      </c>
      <c r="I127" s="42" t="s">
        <v>685</v>
      </c>
      <c r="J127" s="43" t="s">
        <v>686</v>
      </c>
      <c r="K127" s="42">
        <v>2156</v>
      </c>
      <c r="L127" s="42" t="s">
        <v>687</v>
      </c>
      <c r="M127" s="43" t="s">
        <v>316</v>
      </c>
      <c r="N127" s="43"/>
      <c r="O127" s="44" t="s">
        <v>331</v>
      </c>
      <c r="P127" s="44" t="s">
        <v>688</v>
      </c>
    </row>
    <row r="128" spans="1:16" ht="13.5" customHeight="1" x14ac:dyDescent="0.2">
      <c r="A128" s="26" t="str">
        <f t="shared" si="6"/>
        <v> BBS 96 </v>
      </c>
      <c r="B128" s="7" t="str">
        <f t="shared" si="7"/>
        <v>I</v>
      </c>
      <c r="C128" s="26">
        <f t="shared" si="8"/>
        <v>48175.538</v>
      </c>
      <c r="D128" t="str">
        <f t="shared" si="9"/>
        <v>vis</v>
      </c>
      <c r="E128" t="e">
        <f>VLOOKUP(C128,'Active 1'!C$21:E$202,3,FALSE)</f>
        <v>#N/A</v>
      </c>
      <c r="F128" s="7" t="s">
        <v>312</v>
      </c>
      <c r="G128" t="str">
        <f t="shared" si="10"/>
        <v>48175.538</v>
      </c>
      <c r="H128" s="26">
        <f t="shared" si="11"/>
        <v>2167</v>
      </c>
      <c r="I128" s="42" t="s">
        <v>689</v>
      </c>
      <c r="J128" s="43" t="s">
        <v>690</v>
      </c>
      <c r="K128" s="42">
        <v>2167</v>
      </c>
      <c r="L128" s="42" t="s">
        <v>691</v>
      </c>
      <c r="M128" s="43" t="s">
        <v>316</v>
      </c>
      <c r="N128" s="43"/>
      <c r="O128" s="44" t="s">
        <v>351</v>
      </c>
      <c r="P128" s="44" t="s">
        <v>688</v>
      </c>
    </row>
    <row r="129" spans="1:16" ht="13.5" customHeight="1" x14ac:dyDescent="0.2">
      <c r="A129" s="26" t="str">
        <f t="shared" si="6"/>
        <v> BBS 97 </v>
      </c>
      <c r="B129" s="7" t="str">
        <f t="shared" si="7"/>
        <v>I</v>
      </c>
      <c r="C129" s="26">
        <f t="shared" si="8"/>
        <v>48260.273999999998</v>
      </c>
      <c r="D129" t="str">
        <f t="shared" si="9"/>
        <v>vis</v>
      </c>
      <c r="E129" t="e">
        <f>VLOOKUP(C129,'Active 1'!C$21:E$202,3,FALSE)</f>
        <v>#N/A</v>
      </c>
      <c r="F129" s="7" t="s">
        <v>312</v>
      </c>
      <c r="G129" t="str">
        <f t="shared" si="10"/>
        <v>48260.274</v>
      </c>
      <c r="H129" s="26">
        <f t="shared" si="11"/>
        <v>2199</v>
      </c>
      <c r="I129" s="42" t="s">
        <v>692</v>
      </c>
      <c r="J129" s="43" t="s">
        <v>693</v>
      </c>
      <c r="K129" s="42">
        <v>2199</v>
      </c>
      <c r="L129" s="42" t="s">
        <v>694</v>
      </c>
      <c r="M129" s="43" t="s">
        <v>316</v>
      </c>
      <c r="N129" s="43"/>
      <c r="O129" s="44" t="s">
        <v>351</v>
      </c>
      <c r="P129" s="44" t="s">
        <v>695</v>
      </c>
    </row>
    <row r="130" spans="1:16" ht="13.5" customHeight="1" x14ac:dyDescent="0.2">
      <c r="A130" s="26" t="str">
        <f t="shared" si="6"/>
        <v> BBS 97 </v>
      </c>
      <c r="B130" s="7" t="str">
        <f t="shared" si="7"/>
        <v>I</v>
      </c>
      <c r="C130" s="26">
        <f t="shared" si="8"/>
        <v>48260.28</v>
      </c>
      <c r="D130" t="str">
        <f t="shared" si="9"/>
        <v>vis</v>
      </c>
      <c r="E130" t="e">
        <f>VLOOKUP(C130,'Active 1'!C$21:E$202,3,FALSE)</f>
        <v>#N/A</v>
      </c>
      <c r="F130" s="7" t="s">
        <v>312</v>
      </c>
      <c r="G130" t="str">
        <f t="shared" si="10"/>
        <v>48260.280</v>
      </c>
      <c r="H130" s="26">
        <f t="shared" si="11"/>
        <v>2199</v>
      </c>
      <c r="I130" s="42" t="s">
        <v>696</v>
      </c>
      <c r="J130" s="43" t="s">
        <v>697</v>
      </c>
      <c r="K130" s="42">
        <v>2199</v>
      </c>
      <c r="L130" s="42" t="s">
        <v>698</v>
      </c>
      <c r="M130" s="43" t="s">
        <v>316</v>
      </c>
      <c r="N130" s="43"/>
      <c r="O130" s="44" t="s">
        <v>331</v>
      </c>
      <c r="P130" s="44" t="s">
        <v>695</v>
      </c>
    </row>
    <row r="131" spans="1:16" ht="13.5" customHeight="1" x14ac:dyDescent="0.2">
      <c r="A131" s="26" t="str">
        <f t="shared" si="6"/>
        <v> AOEB 2 </v>
      </c>
      <c r="B131" s="7" t="str">
        <f t="shared" si="7"/>
        <v>I</v>
      </c>
      <c r="C131" s="26">
        <f t="shared" si="8"/>
        <v>48543.652999999998</v>
      </c>
      <c r="D131" t="str">
        <f t="shared" si="9"/>
        <v>vis</v>
      </c>
      <c r="E131" t="e">
        <f>VLOOKUP(C131,'Active 1'!C$21:E$202,3,FALSE)</f>
        <v>#N/A</v>
      </c>
      <c r="F131" s="7" t="s">
        <v>312</v>
      </c>
      <c r="G131" t="str">
        <f t="shared" si="10"/>
        <v>48543.653</v>
      </c>
      <c r="H131" s="26">
        <f t="shared" si="11"/>
        <v>2306</v>
      </c>
      <c r="I131" s="42" t="s">
        <v>699</v>
      </c>
      <c r="J131" s="43" t="s">
        <v>700</v>
      </c>
      <c r="K131" s="42">
        <v>2306</v>
      </c>
      <c r="L131" s="42" t="s">
        <v>691</v>
      </c>
      <c r="M131" s="43" t="s">
        <v>316</v>
      </c>
      <c r="N131" s="43"/>
      <c r="O131" s="44" t="s">
        <v>317</v>
      </c>
      <c r="P131" s="44" t="s">
        <v>189</v>
      </c>
    </row>
    <row r="132" spans="1:16" ht="13.5" customHeight="1" x14ac:dyDescent="0.2">
      <c r="A132" s="26" t="str">
        <f t="shared" si="6"/>
        <v> BBS 100 </v>
      </c>
      <c r="B132" s="7" t="str">
        <f t="shared" si="7"/>
        <v>I</v>
      </c>
      <c r="C132" s="26">
        <f t="shared" si="8"/>
        <v>48628.4</v>
      </c>
      <c r="D132" t="str">
        <f t="shared" si="9"/>
        <v>vis</v>
      </c>
      <c r="E132" t="e">
        <f>VLOOKUP(C132,'Active 1'!C$21:E$202,3,FALSE)</f>
        <v>#N/A</v>
      </c>
      <c r="F132" s="7" t="s">
        <v>312</v>
      </c>
      <c r="G132" t="str">
        <f t="shared" si="10"/>
        <v>48628.400</v>
      </c>
      <c r="H132" s="26">
        <f t="shared" si="11"/>
        <v>2338</v>
      </c>
      <c r="I132" s="42" t="s">
        <v>701</v>
      </c>
      <c r="J132" s="43" t="s">
        <v>702</v>
      </c>
      <c r="K132" s="42">
        <v>2338</v>
      </c>
      <c r="L132" s="42" t="s">
        <v>703</v>
      </c>
      <c r="M132" s="43" t="s">
        <v>316</v>
      </c>
      <c r="N132" s="43"/>
      <c r="O132" s="44" t="s">
        <v>331</v>
      </c>
      <c r="P132" s="44" t="s">
        <v>704</v>
      </c>
    </row>
    <row r="133" spans="1:16" ht="13.5" customHeight="1" x14ac:dyDescent="0.2">
      <c r="A133" s="26" t="str">
        <f t="shared" si="6"/>
        <v> BBS 100 </v>
      </c>
      <c r="B133" s="7" t="str">
        <f t="shared" si="7"/>
        <v>I</v>
      </c>
      <c r="C133" s="26">
        <f t="shared" si="8"/>
        <v>48644.288</v>
      </c>
      <c r="D133" t="str">
        <f t="shared" si="9"/>
        <v>vis</v>
      </c>
      <c r="E133" t="e">
        <f>VLOOKUP(C133,'Active 1'!C$21:E$202,3,FALSE)</f>
        <v>#N/A</v>
      </c>
      <c r="F133" s="7" t="s">
        <v>312</v>
      </c>
      <c r="G133" t="str">
        <f t="shared" si="10"/>
        <v>48644.288</v>
      </c>
      <c r="H133" s="26">
        <f t="shared" si="11"/>
        <v>2344</v>
      </c>
      <c r="I133" s="42" t="s">
        <v>705</v>
      </c>
      <c r="J133" s="43" t="s">
        <v>706</v>
      </c>
      <c r="K133" s="42">
        <v>2344</v>
      </c>
      <c r="L133" s="42" t="s">
        <v>707</v>
      </c>
      <c r="M133" s="43" t="s">
        <v>316</v>
      </c>
      <c r="N133" s="43"/>
      <c r="O133" s="44" t="s">
        <v>331</v>
      </c>
      <c r="P133" s="44" t="s">
        <v>704</v>
      </c>
    </row>
    <row r="134" spans="1:16" ht="13.5" customHeight="1" x14ac:dyDescent="0.2">
      <c r="A134" s="26" t="str">
        <f t="shared" si="6"/>
        <v> BBS 100 </v>
      </c>
      <c r="B134" s="7" t="str">
        <f t="shared" si="7"/>
        <v>I</v>
      </c>
      <c r="C134" s="26">
        <f t="shared" si="8"/>
        <v>48644.292000000001</v>
      </c>
      <c r="D134" t="str">
        <f t="shared" si="9"/>
        <v>vis</v>
      </c>
      <c r="E134" t="e">
        <f>VLOOKUP(C134,'Active 1'!C$21:E$202,3,FALSE)</f>
        <v>#N/A</v>
      </c>
      <c r="F134" s="7" t="s">
        <v>312</v>
      </c>
      <c r="G134" t="str">
        <f t="shared" si="10"/>
        <v>48644.292</v>
      </c>
      <c r="H134" s="26">
        <f t="shared" si="11"/>
        <v>2344</v>
      </c>
      <c r="I134" s="42" t="s">
        <v>708</v>
      </c>
      <c r="J134" s="43" t="s">
        <v>709</v>
      </c>
      <c r="K134" s="42">
        <v>2344</v>
      </c>
      <c r="L134" s="42" t="s">
        <v>710</v>
      </c>
      <c r="M134" s="43" t="s">
        <v>316</v>
      </c>
      <c r="N134" s="43"/>
      <c r="O134" s="44" t="s">
        <v>351</v>
      </c>
      <c r="P134" s="44" t="s">
        <v>704</v>
      </c>
    </row>
    <row r="135" spans="1:16" ht="13.5" customHeight="1" x14ac:dyDescent="0.2">
      <c r="A135" s="26" t="str">
        <f t="shared" si="6"/>
        <v> BBS 101 </v>
      </c>
      <c r="B135" s="7" t="str">
        <f t="shared" si="7"/>
        <v>I</v>
      </c>
      <c r="C135" s="26">
        <f t="shared" si="8"/>
        <v>48689.305999999997</v>
      </c>
      <c r="D135" t="str">
        <f t="shared" si="9"/>
        <v>vis</v>
      </c>
      <c r="E135" t="e">
        <f>VLOOKUP(C135,'Active 1'!C$21:E$202,3,FALSE)</f>
        <v>#N/A</v>
      </c>
      <c r="F135" s="7" t="s">
        <v>312</v>
      </c>
      <c r="G135" t="str">
        <f t="shared" si="10"/>
        <v>48689.306</v>
      </c>
      <c r="H135" s="26">
        <f t="shared" si="11"/>
        <v>2361</v>
      </c>
      <c r="I135" s="42" t="s">
        <v>711</v>
      </c>
      <c r="J135" s="43" t="s">
        <v>712</v>
      </c>
      <c r="K135" s="42">
        <v>2361</v>
      </c>
      <c r="L135" s="42" t="s">
        <v>713</v>
      </c>
      <c r="M135" s="43" t="s">
        <v>316</v>
      </c>
      <c r="N135" s="43"/>
      <c r="O135" s="44" t="s">
        <v>331</v>
      </c>
      <c r="P135" s="44" t="s">
        <v>714</v>
      </c>
    </row>
    <row r="136" spans="1:16" ht="13.5" customHeight="1" x14ac:dyDescent="0.2">
      <c r="A136" s="26" t="str">
        <f t="shared" si="6"/>
        <v> BBS 102 </v>
      </c>
      <c r="B136" s="7" t="str">
        <f t="shared" si="7"/>
        <v>I</v>
      </c>
      <c r="C136" s="26">
        <f t="shared" si="8"/>
        <v>48845.572</v>
      </c>
      <c r="D136" t="str">
        <f t="shared" si="9"/>
        <v>vis</v>
      </c>
      <c r="E136" t="e">
        <f>VLOOKUP(C136,'Active 1'!C$21:E$202,3,FALSE)</f>
        <v>#N/A</v>
      </c>
      <c r="F136" s="7" t="s">
        <v>312</v>
      </c>
      <c r="G136" t="str">
        <f t="shared" si="10"/>
        <v>48845.572</v>
      </c>
      <c r="H136" s="26">
        <f t="shared" si="11"/>
        <v>2420</v>
      </c>
      <c r="I136" s="42" t="s">
        <v>715</v>
      </c>
      <c r="J136" s="43" t="s">
        <v>716</v>
      </c>
      <c r="K136" s="42">
        <v>2420</v>
      </c>
      <c r="L136" s="42" t="s">
        <v>717</v>
      </c>
      <c r="M136" s="43" t="s">
        <v>316</v>
      </c>
      <c r="N136" s="43"/>
      <c r="O136" s="44" t="s">
        <v>351</v>
      </c>
      <c r="P136" s="44" t="s">
        <v>718</v>
      </c>
    </row>
    <row r="137" spans="1:16" ht="13.5" customHeight="1" x14ac:dyDescent="0.2">
      <c r="A137" s="26" t="str">
        <f t="shared" si="6"/>
        <v> BBS 102 </v>
      </c>
      <c r="B137" s="7" t="str">
        <f t="shared" si="7"/>
        <v>I</v>
      </c>
      <c r="C137" s="26">
        <f t="shared" si="8"/>
        <v>48922.374000000003</v>
      </c>
      <c r="D137" t="str">
        <f t="shared" si="9"/>
        <v>vis</v>
      </c>
      <c r="E137" t="e">
        <f>VLOOKUP(C137,'Active 1'!C$21:E$202,3,FALSE)</f>
        <v>#N/A</v>
      </c>
      <c r="F137" s="7" t="s">
        <v>312</v>
      </c>
      <c r="G137" t="str">
        <f t="shared" si="10"/>
        <v>48922.374</v>
      </c>
      <c r="H137" s="26">
        <f t="shared" si="11"/>
        <v>2449</v>
      </c>
      <c r="I137" s="42" t="s">
        <v>719</v>
      </c>
      <c r="J137" s="43" t="s">
        <v>720</v>
      </c>
      <c r="K137" s="42">
        <v>2449</v>
      </c>
      <c r="L137" s="42" t="s">
        <v>721</v>
      </c>
      <c r="M137" s="43" t="s">
        <v>316</v>
      </c>
      <c r="N137" s="43"/>
      <c r="O137" s="44" t="s">
        <v>331</v>
      </c>
      <c r="P137" s="44" t="s">
        <v>718</v>
      </c>
    </row>
    <row r="138" spans="1:16" ht="13.5" customHeight="1" x14ac:dyDescent="0.2">
      <c r="A138" s="26" t="str">
        <f t="shared" si="6"/>
        <v> AOEB 2 </v>
      </c>
      <c r="B138" s="7" t="str">
        <f t="shared" si="7"/>
        <v>I</v>
      </c>
      <c r="C138" s="26">
        <f t="shared" si="8"/>
        <v>48943.557999999997</v>
      </c>
      <c r="D138" t="str">
        <f t="shared" si="9"/>
        <v>vis</v>
      </c>
      <c r="E138" t="e">
        <f>VLOOKUP(C138,'Active 1'!C$21:E$202,3,FALSE)</f>
        <v>#N/A</v>
      </c>
      <c r="F138" s="7" t="s">
        <v>312</v>
      </c>
      <c r="G138" t="str">
        <f t="shared" si="10"/>
        <v>48943.558</v>
      </c>
      <c r="H138" s="26">
        <f t="shared" si="11"/>
        <v>2457</v>
      </c>
      <c r="I138" s="42" t="s">
        <v>722</v>
      </c>
      <c r="J138" s="43" t="s">
        <v>723</v>
      </c>
      <c r="K138" s="42">
        <v>2457</v>
      </c>
      <c r="L138" s="42" t="s">
        <v>724</v>
      </c>
      <c r="M138" s="43" t="s">
        <v>316</v>
      </c>
      <c r="N138" s="43"/>
      <c r="O138" s="44" t="s">
        <v>317</v>
      </c>
      <c r="P138" s="44" t="s">
        <v>189</v>
      </c>
    </row>
    <row r="139" spans="1:16" ht="13.5" customHeight="1" x14ac:dyDescent="0.2">
      <c r="A139" s="26" t="str">
        <f t="shared" ref="A139:A202" si="12">P139</f>
        <v> BBS 103 </v>
      </c>
      <c r="B139" s="7" t="str">
        <f t="shared" ref="B139:B202" si="13">IF(H139=INT(H139),"I","II")</f>
        <v>I</v>
      </c>
      <c r="C139" s="26">
        <f t="shared" ref="C139:C202" si="14">1*G139</f>
        <v>49065.374000000003</v>
      </c>
      <c r="D139" t="str">
        <f t="shared" ref="D139:D202" si="15">VLOOKUP(F139,I$1:J$5,2,FALSE)</f>
        <v>vis</v>
      </c>
      <c r="E139" t="e">
        <f>VLOOKUP(C139,'Active 1'!C$21:E$202,3,FALSE)</f>
        <v>#N/A</v>
      </c>
      <c r="F139" s="7" t="s">
        <v>312</v>
      </c>
      <c r="G139" t="str">
        <f t="shared" ref="G139:G202" si="16">MID(I139,3,LEN(I139)-3)</f>
        <v>49065.374</v>
      </c>
      <c r="H139" s="26">
        <f t="shared" ref="H139:H202" si="17">1*K139</f>
        <v>2503</v>
      </c>
      <c r="I139" s="42" t="s">
        <v>725</v>
      </c>
      <c r="J139" s="43" t="s">
        <v>726</v>
      </c>
      <c r="K139" s="42">
        <v>2503</v>
      </c>
      <c r="L139" s="42" t="s">
        <v>710</v>
      </c>
      <c r="M139" s="43" t="s">
        <v>316</v>
      </c>
      <c r="N139" s="43"/>
      <c r="O139" s="44" t="s">
        <v>351</v>
      </c>
      <c r="P139" s="44" t="s">
        <v>727</v>
      </c>
    </row>
    <row r="140" spans="1:16" ht="13.5" customHeight="1" x14ac:dyDescent="0.2">
      <c r="A140" s="26" t="str">
        <f t="shared" si="12"/>
        <v> BBS 105 </v>
      </c>
      <c r="B140" s="7" t="str">
        <f t="shared" si="13"/>
        <v>I</v>
      </c>
      <c r="C140" s="26">
        <f t="shared" si="14"/>
        <v>49229.591</v>
      </c>
      <c r="D140" t="str">
        <f t="shared" si="15"/>
        <v>vis</v>
      </c>
      <c r="E140" t="e">
        <f>VLOOKUP(C140,'Active 1'!C$21:E$202,3,FALSE)</f>
        <v>#N/A</v>
      </c>
      <c r="F140" s="7" t="s">
        <v>312</v>
      </c>
      <c r="G140" t="str">
        <f t="shared" si="16"/>
        <v>49229.591</v>
      </c>
      <c r="H140" s="26">
        <f t="shared" si="17"/>
        <v>2565</v>
      </c>
      <c r="I140" s="42" t="s">
        <v>728</v>
      </c>
      <c r="J140" s="43" t="s">
        <v>729</v>
      </c>
      <c r="K140" s="42">
        <v>2565</v>
      </c>
      <c r="L140" s="42" t="s">
        <v>730</v>
      </c>
      <c r="M140" s="43" t="s">
        <v>316</v>
      </c>
      <c r="N140" s="43"/>
      <c r="O140" s="44" t="s">
        <v>351</v>
      </c>
      <c r="P140" s="44" t="s">
        <v>731</v>
      </c>
    </row>
    <row r="141" spans="1:16" ht="13.5" customHeight="1" x14ac:dyDescent="0.2">
      <c r="A141" s="26" t="str">
        <f t="shared" si="12"/>
        <v> AOEB 2 </v>
      </c>
      <c r="B141" s="7" t="str">
        <f t="shared" si="13"/>
        <v>I</v>
      </c>
      <c r="C141" s="26">
        <f t="shared" si="14"/>
        <v>49266.665999999997</v>
      </c>
      <c r="D141" t="str">
        <f t="shared" si="15"/>
        <v>vis</v>
      </c>
      <c r="E141" t="e">
        <f>VLOOKUP(C141,'Active 1'!C$21:E$202,3,FALSE)</f>
        <v>#N/A</v>
      </c>
      <c r="F141" s="7" t="s">
        <v>312</v>
      </c>
      <c r="G141" t="str">
        <f t="shared" si="16"/>
        <v>49266.666</v>
      </c>
      <c r="H141" s="26">
        <f t="shared" si="17"/>
        <v>2579</v>
      </c>
      <c r="I141" s="42" t="s">
        <v>732</v>
      </c>
      <c r="J141" s="43" t="s">
        <v>733</v>
      </c>
      <c r="K141" s="42">
        <v>2579</v>
      </c>
      <c r="L141" s="42" t="s">
        <v>734</v>
      </c>
      <c r="M141" s="43" t="s">
        <v>316</v>
      </c>
      <c r="N141" s="43"/>
      <c r="O141" s="44" t="s">
        <v>317</v>
      </c>
      <c r="P141" s="44" t="s">
        <v>189</v>
      </c>
    </row>
    <row r="142" spans="1:16" ht="13.5" customHeight="1" x14ac:dyDescent="0.2">
      <c r="A142" s="26" t="str">
        <f t="shared" si="12"/>
        <v> BBS 107 </v>
      </c>
      <c r="B142" s="7" t="str">
        <f t="shared" si="13"/>
        <v>I</v>
      </c>
      <c r="C142" s="26">
        <f t="shared" si="14"/>
        <v>49592.415999999997</v>
      </c>
      <c r="D142" t="str">
        <f t="shared" si="15"/>
        <v>vis</v>
      </c>
      <c r="E142" t="e">
        <f>VLOOKUP(C142,'Active 1'!C$21:E$202,3,FALSE)</f>
        <v>#N/A</v>
      </c>
      <c r="F142" s="7" t="s">
        <v>312</v>
      </c>
      <c r="G142" t="str">
        <f t="shared" si="16"/>
        <v>49592.416</v>
      </c>
      <c r="H142" s="26">
        <f t="shared" si="17"/>
        <v>2702</v>
      </c>
      <c r="I142" s="42" t="s">
        <v>735</v>
      </c>
      <c r="J142" s="43" t="s">
        <v>736</v>
      </c>
      <c r="K142" s="42">
        <v>2702</v>
      </c>
      <c r="L142" s="42" t="s">
        <v>737</v>
      </c>
      <c r="M142" s="43" t="s">
        <v>316</v>
      </c>
      <c r="N142" s="43"/>
      <c r="O142" s="44" t="s">
        <v>351</v>
      </c>
      <c r="P142" s="44" t="s">
        <v>738</v>
      </c>
    </row>
    <row r="143" spans="1:16" ht="13.5" customHeight="1" x14ac:dyDescent="0.2">
      <c r="A143" s="26" t="str">
        <f t="shared" si="12"/>
        <v> BRNO 31 </v>
      </c>
      <c r="B143" s="7" t="str">
        <f t="shared" si="13"/>
        <v>I</v>
      </c>
      <c r="C143" s="26">
        <f t="shared" si="14"/>
        <v>49653.324000000001</v>
      </c>
      <c r="D143" t="str">
        <f t="shared" si="15"/>
        <v>vis</v>
      </c>
      <c r="E143" t="e">
        <f>VLOOKUP(C143,'Active 1'!C$21:E$202,3,FALSE)</f>
        <v>#N/A</v>
      </c>
      <c r="F143" s="7" t="s">
        <v>312</v>
      </c>
      <c r="G143" t="str">
        <f t="shared" si="16"/>
        <v>49653.324</v>
      </c>
      <c r="H143" s="26">
        <f t="shared" si="17"/>
        <v>2725</v>
      </c>
      <c r="I143" s="42" t="s">
        <v>739</v>
      </c>
      <c r="J143" s="43" t="s">
        <v>740</v>
      </c>
      <c r="K143" s="42">
        <v>2725</v>
      </c>
      <c r="L143" s="42" t="s">
        <v>741</v>
      </c>
      <c r="M143" s="43" t="s">
        <v>316</v>
      </c>
      <c r="N143" s="43"/>
      <c r="O143" s="44" t="s">
        <v>742</v>
      </c>
      <c r="P143" s="44" t="s">
        <v>743</v>
      </c>
    </row>
    <row r="144" spans="1:16" ht="13.5" customHeight="1" x14ac:dyDescent="0.2">
      <c r="A144" s="26" t="str">
        <f t="shared" si="12"/>
        <v> BRNO 31 </v>
      </c>
      <c r="B144" s="7" t="str">
        <f t="shared" si="13"/>
        <v>I</v>
      </c>
      <c r="C144" s="26">
        <f t="shared" si="14"/>
        <v>49653.326000000001</v>
      </c>
      <c r="D144" t="str">
        <f t="shared" si="15"/>
        <v>vis</v>
      </c>
      <c r="E144" t="e">
        <f>VLOOKUP(C144,'Active 1'!C$21:E$202,3,FALSE)</f>
        <v>#N/A</v>
      </c>
      <c r="F144" s="7" t="s">
        <v>312</v>
      </c>
      <c r="G144" t="str">
        <f t="shared" si="16"/>
        <v>49653.326</v>
      </c>
      <c r="H144" s="26">
        <f t="shared" si="17"/>
        <v>2725</v>
      </c>
      <c r="I144" s="42" t="s">
        <v>744</v>
      </c>
      <c r="J144" s="43" t="s">
        <v>745</v>
      </c>
      <c r="K144" s="42">
        <v>2725</v>
      </c>
      <c r="L144" s="42" t="s">
        <v>746</v>
      </c>
      <c r="M144" s="43" t="s">
        <v>316</v>
      </c>
      <c r="N144" s="43"/>
      <c r="O144" s="44" t="s">
        <v>747</v>
      </c>
      <c r="P144" s="44" t="s">
        <v>743</v>
      </c>
    </row>
    <row r="145" spans="1:16" ht="13.5" customHeight="1" x14ac:dyDescent="0.2">
      <c r="A145" s="26" t="str">
        <f t="shared" si="12"/>
        <v> BRNO 31 </v>
      </c>
      <c r="B145" s="7" t="str">
        <f t="shared" si="13"/>
        <v>I</v>
      </c>
      <c r="C145" s="26">
        <f t="shared" si="14"/>
        <v>49653.328000000001</v>
      </c>
      <c r="D145" t="str">
        <f t="shared" si="15"/>
        <v>vis</v>
      </c>
      <c r="E145" t="e">
        <f>VLOOKUP(C145,'Active 1'!C$21:E$202,3,FALSE)</f>
        <v>#N/A</v>
      </c>
      <c r="F145" s="7" t="s">
        <v>312</v>
      </c>
      <c r="G145" t="str">
        <f t="shared" si="16"/>
        <v>49653.328</v>
      </c>
      <c r="H145" s="26">
        <f t="shared" si="17"/>
        <v>2725</v>
      </c>
      <c r="I145" s="42" t="s">
        <v>748</v>
      </c>
      <c r="J145" s="43" t="s">
        <v>749</v>
      </c>
      <c r="K145" s="42">
        <v>2725</v>
      </c>
      <c r="L145" s="42" t="s">
        <v>750</v>
      </c>
      <c r="M145" s="43" t="s">
        <v>316</v>
      </c>
      <c r="N145" s="43"/>
      <c r="O145" s="44" t="s">
        <v>751</v>
      </c>
      <c r="P145" s="44" t="s">
        <v>743</v>
      </c>
    </row>
    <row r="146" spans="1:16" ht="13.5" customHeight="1" x14ac:dyDescent="0.2">
      <c r="A146" s="26" t="str">
        <f t="shared" si="12"/>
        <v> BBS 111 </v>
      </c>
      <c r="B146" s="7" t="str">
        <f t="shared" si="13"/>
        <v>I</v>
      </c>
      <c r="C146" s="26">
        <f t="shared" si="14"/>
        <v>50045.290999999997</v>
      </c>
      <c r="D146" t="str">
        <f t="shared" si="15"/>
        <v>vis</v>
      </c>
      <c r="E146" t="e">
        <f>VLOOKUP(C146,'Active 1'!C$21:E$202,3,FALSE)</f>
        <v>#N/A</v>
      </c>
      <c r="F146" s="7" t="s">
        <v>312</v>
      </c>
      <c r="G146" t="str">
        <f t="shared" si="16"/>
        <v>50045.291</v>
      </c>
      <c r="H146" s="26">
        <f t="shared" si="17"/>
        <v>2873</v>
      </c>
      <c r="I146" s="42" t="s">
        <v>752</v>
      </c>
      <c r="J146" s="43" t="s">
        <v>753</v>
      </c>
      <c r="K146" s="42">
        <v>2873</v>
      </c>
      <c r="L146" s="42" t="s">
        <v>754</v>
      </c>
      <c r="M146" s="43" t="s">
        <v>316</v>
      </c>
      <c r="N146" s="43"/>
      <c r="O146" s="44" t="s">
        <v>755</v>
      </c>
      <c r="P146" s="44" t="s">
        <v>756</v>
      </c>
    </row>
    <row r="147" spans="1:16" ht="13.5" customHeight="1" x14ac:dyDescent="0.2">
      <c r="A147" s="26" t="str">
        <f t="shared" si="12"/>
        <v> BBS 113 </v>
      </c>
      <c r="B147" s="7" t="str">
        <f t="shared" si="13"/>
        <v>I</v>
      </c>
      <c r="C147" s="26">
        <f t="shared" si="14"/>
        <v>50368.392</v>
      </c>
      <c r="D147" t="str">
        <f t="shared" si="15"/>
        <v>vis</v>
      </c>
      <c r="E147" t="e">
        <f>VLOOKUP(C147,'Active 1'!C$21:E$202,3,FALSE)</f>
        <v>#N/A</v>
      </c>
      <c r="F147" s="7" t="s">
        <v>312</v>
      </c>
      <c r="G147" t="str">
        <f t="shared" si="16"/>
        <v>50368.392</v>
      </c>
      <c r="H147" s="26">
        <f t="shared" si="17"/>
        <v>2995</v>
      </c>
      <c r="I147" s="42" t="s">
        <v>757</v>
      </c>
      <c r="J147" s="43" t="s">
        <v>758</v>
      </c>
      <c r="K147" s="42">
        <v>2995</v>
      </c>
      <c r="L147" s="42" t="s">
        <v>759</v>
      </c>
      <c r="M147" s="43" t="s">
        <v>316</v>
      </c>
      <c r="N147" s="43"/>
      <c r="O147" s="44" t="s">
        <v>351</v>
      </c>
      <c r="P147" s="44" t="s">
        <v>760</v>
      </c>
    </row>
    <row r="148" spans="1:16" ht="13.5" customHeight="1" x14ac:dyDescent="0.2">
      <c r="A148" s="26" t="str">
        <f t="shared" si="12"/>
        <v> BBS 114 </v>
      </c>
      <c r="B148" s="7" t="str">
        <f t="shared" si="13"/>
        <v>I</v>
      </c>
      <c r="C148" s="26">
        <f t="shared" si="14"/>
        <v>50519.351999999999</v>
      </c>
      <c r="D148" t="str">
        <f t="shared" si="15"/>
        <v>vis</v>
      </c>
      <c r="E148" t="e">
        <f>VLOOKUP(C148,'Active 1'!C$21:E$202,3,FALSE)</f>
        <v>#N/A</v>
      </c>
      <c r="F148" s="7" t="s">
        <v>312</v>
      </c>
      <c r="G148" t="str">
        <f t="shared" si="16"/>
        <v>50519.352</v>
      </c>
      <c r="H148" s="26">
        <f t="shared" si="17"/>
        <v>3052</v>
      </c>
      <c r="I148" s="42" t="s">
        <v>761</v>
      </c>
      <c r="J148" s="43" t="s">
        <v>762</v>
      </c>
      <c r="K148" s="42">
        <v>3052</v>
      </c>
      <c r="L148" s="42" t="s">
        <v>763</v>
      </c>
      <c r="M148" s="43" t="s">
        <v>316</v>
      </c>
      <c r="N148" s="43"/>
      <c r="O148" s="44" t="s">
        <v>764</v>
      </c>
      <c r="P148" s="44" t="s">
        <v>765</v>
      </c>
    </row>
    <row r="149" spans="1:16" ht="13.5" customHeight="1" x14ac:dyDescent="0.2">
      <c r="A149" s="26" t="str">
        <f t="shared" si="12"/>
        <v> BBS 114 </v>
      </c>
      <c r="B149" s="7" t="str">
        <f t="shared" si="13"/>
        <v>I</v>
      </c>
      <c r="C149" s="26">
        <f t="shared" si="14"/>
        <v>50519.357000000004</v>
      </c>
      <c r="D149" t="str">
        <f t="shared" si="15"/>
        <v>vis</v>
      </c>
      <c r="E149" t="e">
        <f>VLOOKUP(C149,'Active 1'!C$21:E$202,3,FALSE)</f>
        <v>#N/A</v>
      </c>
      <c r="F149" s="7" t="s">
        <v>312</v>
      </c>
      <c r="G149" t="str">
        <f t="shared" si="16"/>
        <v>50519.357</v>
      </c>
      <c r="H149" s="26">
        <f t="shared" si="17"/>
        <v>3052</v>
      </c>
      <c r="I149" s="42" t="s">
        <v>766</v>
      </c>
      <c r="J149" s="43" t="s">
        <v>767</v>
      </c>
      <c r="K149" s="42">
        <v>3052</v>
      </c>
      <c r="L149" s="42" t="s">
        <v>768</v>
      </c>
      <c r="M149" s="43" t="s">
        <v>316</v>
      </c>
      <c r="N149" s="43"/>
      <c r="O149" s="44" t="s">
        <v>528</v>
      </c>
      <c r="P149" s="44" t="s">
        <v>765</v>
      </c>
    </row>
    <row r="150" spans="1:16" ht="13.5" customHeight="1" x14ac:dyDescent="0.2">
      <c r="A150" s="26" t="str">
        <f t="shared" si="12"/>
        <v> BBS 114 </v>
      </c>
      <c r="B150" s="7" t="str">
        <f t="shared" si="13"/>
        <v>I</v>
      </c>
      <c r="C150" s="26">
        <f t="shared" si="14"/>
        <v>50519.360999999997</v>
      </c>
      <c r="D150" t="str">
        <f t="shared" si="15"/>
        <v>vis</v>
      </c>
      <c r="E150" t="e">
        <f>VLOOKUP(C150,'Active 1'!C$21:E$202,3,FALSE)</f>
        <v>#N/A</v>
      </c>
      <c r="F150" s="7" t="s">
        <v>312</v>
      </c>
      <c r="G150" t="str">
        <f t="shared" si="16"/>
        <v>50519.361</v>
      </c>
      <c r="H150" s="26">
        <f t="shared" si="17"/>
        <v>3052</v>
      </c>
      <c r="I150" s="42" t="s">
        <v>769</v>
      </c>
      <c r="J150" s="43" t="s">
        <v>770</v>
      </c>
      <c r="K150" s="42">
        <v>3052</v>
      </c>
      <c r="L150" s="42" t="s">
        <v>771</v>
      </c>
      <c r="M150" s="43" t="s">
        <v>316</v>
      </c>
      <c r="N150" s="43"/>
      <c r="O150" s="44" t="s">
        <v>331</v>
      </c>
      <c r="P150" s="44" t="s">
        <v>765</v>
      </c>
    </row>
    <row r="151" spans="1:16" ht="13.5" customHeight="1" x14ac:dyDescent="0.2">
      <c r="A151" s="26" t="str">
        <f t="shared" si="12"/>
        <v> BBS 116 </v>
      </c>
      <c r="B151" s="7" t="str">
        <f t="shared" si="13"/>
        <v>I</v>
      </c>
      <c r="C151" s="26">
        <f t="shared" si="14"/>
        <v>50699.446000000004</v>
      </c>
      <c r="D151" t="str">
        <f t="shared" si="15"/>
        <v>vis</v>
      </c>
      <c r="E151" t="e">
        <f>VLOOKUP(C151,'Active 1'!C$21:E$202,3,FALSE)</f>
        <v>#N/A</v>
      </c>
      <c r="F151" s="7" t="s">
        <v>312</v>
      </c>
      <c r="G151" t="str">
        <f t="shared" si="16"/>
        <v>50699.446</v>
      </c>
      <c r="H151" s="26">
        <f t="shared" si="17"/>
        <v>3120</v>
      </c>
      <c r="I151" s="42" t="s">
        <v>772</v>
      </c>
      <c r="J151" s="43" t="s">
        <v>773</v>
      </c>
      <c r="K151" s="42">
        <v>3120</v>
      </c>
      <c r="L151" s="42" t="s">
        <v>774</v>
      </c>
      <c r="M151" s="43" t="s">
        <v>316</v>
      </c>
      <c r="N151" s="43"/>
      <c r="O151" s="44" t="s">
        <v>331</v>
      </c>
      <c r="P151" s="44" t="s">
        <v>775</v>
      </c>
    </row>
    <row r="152" spans="1:16" ht="13.5" customHeight="1" x14ac:dyDescent="0.2">
      <c r="A152" s="26" t="str">
        <f t="shared" si="12"/>
        <v> BBS 116 </v>
      </c>
      <c r="B152" s="7" t="str">
        <f t="shared" si="13"/>
        <v>I</v>
      </c>
      <c r="C152" s="26">
        <f t="shared" si="14"/>
        <v>50752.415000000001</v>
      </c>
      <c r="D152" t="str">
        <f t="shared" si="15"/>
        <v>vis</v>
      </c>
      <c r="E152" t="e">
        <f>VLOOKUP(C152,'Active 1'!C$21:E$202,3,FALSE)</f>
        <v>#N/A</v>
      </c>
      <c r="F152" s="7" t="s">
        <v>312</v>
      </c>
      <c r="G152" t="str">
        <f t="shared" si="16"/>
        <v>50752.415</v>
      </c>
      <c r="H152" s="26">
        <f t="shared" si="17"/>
        <v>3140</v>
      </c>
      <c r="I152" s="42" t="s">
        <v>776</v>
      </c>
      <c r="J152" s="43" t="s">
        <v>777</v>
      </c>
      <c r="K152" s="42">
        <v>3140</v>
      </c>
      <c r="L152" s="42" t="s">
        <v>778</v>
      </c>
      <c r="M152" s="43" t="s">
        <v>316</v>
      </c>
      <c r="N152" s="43"/>
      <c r="O152" s="44" t="s">
        <v>331</v>
      </c>
      <c r="P152" s="44" t="s">
        <v>775</v>
      </c>
    </row>
    <row r="153" spans="1:16" ht="13.5" customHeight="1" x14ac:dyDescent="0.2">
      <c r="A153" s="26" t="str">
        <f t="shared" si="12"/>
        <v> BBS 116 </v>
      </c>
      <c r="B153" s="7" t="str">
        <f t="shared" si="13"/>
        <v>I</v>
      </c>
      <c r="C153" s="26">
        <f t="shared" si="14"/>
        <v>50789.485999999997</v>
      </c>
      <c r="D153" t="str">
        <f t="shared" si="15"/>
        <v>vis</v>
      </c>
      <c r="E153" t="e">
        <f>VLOOKUP(C153,'Active 1'!C$21:E$202,3,FALSE)</f>
        <v>#N/A</v>
      </c>
      <c r="F153" s="7" t="s">
        <v>312</v>
      </c>
      <c r="G153" t="str">
        <f t="shared" si="16"/>
        <v>50789.486</v>
      </c>
      <c r="H153" s="26">
        <f t="shared" si="17"/>
        <v>3154</v>
      </c>
      <c r="I153" s="42" t="s">
        <v>779</v>
      </c>
      <c r="J153" s="43" t="s">
        <v>780</v>
      </c>
      <c r="K153" s="42">
        <v>3154</v>
      </c>
      <c r="L153" s="42" t="s">
        <v>768</v>
      </c>
      <c r="M153" s="43" t="s">
        <v>316</v>
      </c>
      <c r="N153" s="43"/>
      <c r="O153" s="44" t="s">
        <v>351</v>
      </c>
      <c r="P153" s="44" t="s">
        <v>775</v>
      </c>
    </row>
    <row r="154" spans="1:16" ht="13.5" customHeight="1" x14ac:dyDescent="0.2">
      <c r="A154" s="26" t="str">
        <f t="shared" si="12"/>
        <v>IBVS 4555 </v>
      </c>
      <c r="B154" s="7" t="str">
        <f t="shared" si="13"/>
        <v>I</v>
      </c>
      <c r="C154" s="26">
        <f t="shared" si="14"/>
        <v>50813.33</v>
      </c>
      <c r="D154" t="str">
        <f t="shared" si="15"/>
        <v>vis</v>
      </c>
      <c r="E154" t="e">
        <f>VLOOKUP(C154,'Active 1'!C$21:E$202,3,FALSE)</f>
        <v>#N/A</v>
      </c>
      <c r="F154" s="7" t="s">
        <v>312</v>
      </c>
      <c r="G154" t="str">
        <f t="shared" si="16"/>
        <v>50813.330</v>
      </c>
      <c r="H154" s="26">
        <f t="shared" si="17"/>
        <v>3163</v>
      </c>
      <c r="I154" s="42" t="s">
        <v>781</v>
      </c>
      <c r="J154" s="43" t="s">
        <v>782</v>
      </c>
      <c r="K154" s="42">
        <v>3163</v>
      </c>
      <c r="L154" s="42" t="s">
        <v>783</v>
      </c>
      <c r="M154" s="43" t="s">
        <v>446</v>
      </c>
      <c r="N154" s="43" t="s">
        <v>784</v>
      </c>
      <c r="O154" s="44" t="s">
        <v>785</v>
      </c>
      <c r="P154" s="45" t="s">
        <v>786</v>
      </c>
    </row>
    <row r="155" spans="1:16" ht="13.5" customHeight="1" x14ac:dyDescent="0.2">
      <c r="A155" s="26" t="str">
        <f t="shared" si="12"/>
        <v>IBVS 4555 </v>
      </c>
      <c r="B155" s="7" t="str">
        <f t="shared" si="13"/>
        <v>I</v>
      </c>
      <c r="C155" s="26">
        <f t="shared" si="14"/>
        <v>50813.330099999999</v>
      </c>
      <c r="D155" t="str">
        <f t="shared" si="15"/>
        <v>vis</v>
      </c>
      <c r="E155" t="e">
        <f>VLOOKUP(C155,'Active 1'!C$21:E$202,3,FALSE)</f>
        <v>#N/A</v>
      </c>
      <c r="F155" s="7" t="s">
        <v>312</v>
      </c>
      <c r="G155" t="str">
        <f t="shared" si="16"/>
        <v>50813.3301</v>
      </c>
      <c r="H155" s="26">
        <f t="shared" si="17"/>
        <v>3163</v>
      </c>
      <c r="I155" s="42" t="s">
        <v>787</v>
      </c>
      <c r="J155" s="43" t="s">
        <v>782</v>
      </c>
      <c r="K155" s="42">
        <v>3163</v>
      </c>
      <c r="L155" s="42" t="s">
        <v>788</v>
      </c>
      <c r="M155" s="43" t="s">
        <v>446</v>
      </c>
      <c r="N155" s="43" t="s">
        <v>50</v>
      </c>
      <c r="O155" s="44" t="s">
        <v>785</v>
      </c>
      <c r="P155" s="45" t="s">
        <v>786</v>
      </c>
    </row>
    <row r="156" spans="1:16" ht="13.5" customHeight="1" x14ac:dyDescent="0.2">
      <c r="A156" s="26" t="str">
        <f t="shared" si="12"/>
        <v>IBVS 4840 </v>
      </c>
      <c r="B156" s="7" t="str">
        <f t="shared" si="13"/>
        <v>I</v>
      </c>
      <c r="C156" s="26">
        <f t="shared" si="14"/>
        <v>51509.8531</v>
      </c>
      <c r="D156" t="str">
        <f t="shared" si="15"/>
        <v>vis</v>
      </c>
      <c r="E156" t="e">
        <f>VLOOKUP(C156,'Active 1'!C$21:E$202,3,FALSE)</f>
        <v>#N/A</v>
      </c>
      <c r="F156" s="7" t="s">
        <v>312</v>
      </c>
      <c r="G156" t="str">
        <f t="shared" si="16"/>
        <v>51509.8531</v>
      </c>
      <c r="H156" s="26">
        <f t="shared" si="17"/>
        <v>3426</v>
      </c>
      <c r="I156" s="42" t="s">
        <v>789</v>
      </c>
      <c r="J156" s="43" t="s">
        <v>790</v>
      </c>
      <c r="K156" s="42">
        <v>3426</v>
      </c>
      <c r="L156" s="42" t="s">
        <v>791</v>
      </c>
      <c r="M156" s="43" t="s">
        <v>446</v>
      </c>
      <c r="N156" s="43" t="s">
        <v>447</v>
      </c>
      <c r="O156" s="44" t="s">
        <v>792</v>
      </c>
      <c r="P156" s="45" t="s">
        <v>793</v>
      </c>
    </row>
    <row r="157" spans="1:16" ht="13.5" customHeight="1" x14ac:dyDescent="0.2">
      <c r="A157" s="26" t="str">
        <f t="shared" si="12"/>
        <v>BAVM 158 </v>
      </c>
      <c r="B157" s="7" t="str">
        <f t="shared" si="13"/>
        <v>I</v>
      </c>
      <c r="C157" s="26">
        <f t="shared" si="14"/>
        <v>52619.5239</v>
      </c>
      <c r="D157" t="str">
        <f t="shared" si="15"/>
        <v>vis</v>
      </c>
      <c r="E157" t="e">
        <f>VLOOKUP(C157,'Active 1'!C$21:E$202,3,FALSE)</f>
        <v>#N/A</v>
      </c>
      <c r="F157" s="7" t="s">
        <v>312</v>
      </c>
      <c r="G157" t="str">
        <f t="shared" si="16"/>
        <v>52619.5239</v>
      </c>
      <c r="H157" s="26">
        <f t="shared" si="17"/>
        <v>3845</v>
      </c>
      <c r="I157" s="42" t="s">
        <v>794</v>
      </c>
      <c r="J157" s="43" t="s">
        <v>795</v>
      </c>
      <c r="K157" s="42">
        <v>3845</v>
      </c>
      <c r="L157" s="42" t="s">
        <v>796</v>
      </c>
      <c r="M157" s="43" t="s">
        <v>446</v>
      </c>
      <c r="N157" s="43" t="s">
        <v>797</v>
      </c>
      <c r="O157" s="44" t="s">
        <v>798</v>
      </c>
      <c r="P157" s="45" t="s">
        <v>799</v>
      </c>
    </row>
    <row r="158" spans="1:16" ht="13.5" customHeight="1" x14ac:dyDescent="0.2">
      <c r="A158" s="26" t="str">
        <f t="shared" si="12"/>
        <v> BBS 129 </v>
      </c>
      <c r="B158" s="7" t="str">
        <f t="shared" si="13"/>
        <v>I</v>
      </c>
      <c r="C158" s="26">
        <f t="shared" si="14"/>
        <v>52627.47</v>
      </c>
      <c r="D158" t="str">
        <f t="shared" si="15"/>
        <v>vis</v>
      </c>
      <c r="E158" t="e">
        <f>VLOOKUP(C158,'Active 1'!C$21:E$202,3,FALSE)</f>
        <v>#N/A</v>
      </c>
      <c r="F158" s="7" t="s">
        <v>312</v>
      </c>
      <c r="G158" t="str">
        <f t="shared" si="16"/>
        <v>52627.470</v>
      </c>
      <c r="H158" s="26">
        <f t="shared" si="17"/>
        <v>3848</v>
      </c>
      <c r="I158" s="42" t="s">
        <v>800</v>
      </c>
      <c r="J158" s="43" t="s">
        <v>801</v>
      </c>
      <c r="K158" s="42">
        <v>3848</v>
      </c>
      <c r="L158" s="42" t="s">
        <v>802</v>
      </c>
      <c r="M158" s="43" t="s">
        <v>446</v>
      </c>
      <c r="N158" s="43" t="s">
        <v>447</v>
      </c>
      <c r="O158" s="44" t="s">
        <v>803</v>
      </c>
      <c r="P158" s="44" t="s">
        <v>804</v>
      </c>
    </row>
    <row r="159" spans="1:16" ht="13.5" customHeight="1" x14ac:dyDescent="0.2">
      <c r="A159" s="26" t="str">
        <f t="shared" si="12"/>
        <v> BBS 129 </v>
      </c>
      <c r="B159" s="7" t="str">
        <f t="shared" si="13"/>
        <v>I</v>
      </c>
      <c r="C159" s="26">
        <f t="shared" si="14"/>
        <v>52688.387999999999</v>
      </c>
      <c r="D159" t="str">
        <f t="shared" si="15"/>
        <v>vis</v>
      </c>
      <c r="E159" t="e">
        <f>VLOOKUP(C159,'Active 1'!C$21:E$202,3,FALSE)</f>
        <v>#N/A</v>
      </c>
      <c r="F159" s="7" t="s">
        <v>312</v>
      </c>
      <c r="G159" t="str">
        <f t="shared" si="16"/>
        <v>52688.388</v>
      </c>
      <c r="H159" s="26">
        <f t="shared" si="17"/>
        <v>3871</v>
      </c>
      <c r="I159" s="42" t="s">
        <v>805</v>
      </c>
      <c r="J159" s="43" t="s">
        <v>806</v>
      </c>
      <c r="K159" s="42">
        <v>3871</v>
      </c>
      <c r="L159" s="42" t="s">
        <v>807</v>
      </c>
      <c r="M159" s="43" t="s">
        <v>316</v>
      </c>
      <c r="N159" s="43"/>
      <c r="O159" s="44" t="s">
        <v>351</v>
      </c>
      <c r="P159" s="44" t="s">
        <v>804</v>
      </c>
    </row>
    <row r="160" spans="1:16" ht="13.5" customHeight="1" x14ac:dyDescent="0.2">
      <c r="A160" s="26" t="str">
        <f t="shared" si="12"/>
        <v> BBS 130 </v>
      </c>
      <c r="B160" s="7" t="str">
        <f t="shared" si="13"/>
        <v>I</v>
      </c>
      <c r="C160" s="26">
        <f t="shared" si="14"/>
        <v>52860.538999999997</v>
      </c>
      <c r="D160" t="str">
        <f t="shared" si="15"/>
        <v>vis</v>
      </c>
      <c r="E160" t="e">
        <f>VLOOKUP(C160,'Active 1'!C$21:E$202,3,FALSE)</f>
        <v>#N/A</v>
      </c>
      <c r="F160" s="7" t="s">
        <v>312</v>
      </c>
      <c r="G160" t="str">
        <f t="shared" si="16"/>
        <v>52860.539</v>
      </c>
      <c r="H160" s="26">
        <f t="shared" si="17"/>
        <v>3936</v>
      </c>
      <c r="I160" s="42" t="s">
        <v>808</v>
      </c>
      <c r="J160" s="43" t="s">
        <v>809</v>
      </c>
      <c r="K160" s="42">
        <v>3936</v>
      </c>
      <c r="L160" s="42" t="s">
        <v>810</v>
      </c>
      <c r="M160" s="43" t="s">
        <v>316</v>
      </c>
      <c r="N160" s="43"/>
      <c r="O160" s="44" t="s">
        <v>351</v>
      </c>
      <c r="P160" s="44" t="s">
        <v>811</v>
      </c>
    </row>
    <row r="161" spans="1:16" ht="13.5" customHeight="1" x14ac:dyDescent="0.2">
      <c r="A161" s="26" t="str">
        <f t="shared" si="12"/>
        <v>BAVM 172 </v>
      </c>
      <c r="B161" s="7" t="str">
        <f t="shared" si="13"/>
        <v>I</v>
      </c>
      <c r="C161" s="26">
        <f t="shared" si="14"/>
        <v>52982.355900000002</v>
      </c>
      <c r="D161" t="str">
        <f t="shared" si="15"/>
        <v>vis</v>
      </c>
      <c r="E161" t="e">
        <f>VLOOKUP(C161,'Active 1'!C$21:E$202,3,FALSE)</f>
        <v>#N/A</v>
      </c>
      <c r="F161" s="7" t="s">
        <v>312</v>
      </c>
      <c r="G161" t="str">
        <f t="shared" si="16"/>
        <v>52982.3559</v>
      </c>
      <c r="H161" s="26">
        <f t="shared" si="17"/>
        <v>3982</v>
      </c>
      <c r="I161" s="42" t="s">
        <v>812</v>
      </c>
      <c r="J161" s="43" t="s">
        <v>813</v>
      </c>
      <c r="K161" s="42">
        <v>3982</v>
      </c>
      <c r="L161" s="42" t="s">
        <v>814</v>
      </c>
      <c r="M161" s="43" t="s">
        <v>446</v>
      </c>
      <c r="N161" s="43" t="s">
        <v>312</v>
      </c>
      <c r="O161" s="44" t="s">
        <v>815</v>
      </c>
      <c r="P161" s="45" t="s">
        <v>816</v>
      </c>
    </row>
    <row r="162" spans="1:16" ht="13.5" customHeight="1" x14ac:dyDescent="0.2">
      <c r="A162" s="26" t="str">
        <f t="shared" si="12"/>
        <v>BAVM 178 </v>
      </c>
      <c r="B162" s="7" t="str">
        <f t="shared" si="13"/>
        <v>I</v>
      </c>
      <c r="C162" s="26">
        <f t="shared" si="14"/>
        <v>53652.396000000001</v>
      </c>
      <c r="D162" t="str">
        <f t="shared" si="15"/>
        <v>vis</v>
      </c>
      <c r="E162" t="e">
        <f>VLOOKUP(C162,'Active 1'!C$21:E$202,3,FALSE)</f>
        <v>#N/A</v>
      </c>
      <c r="F162" s="7" t="s">
        <v>312</v>
      </c>
      <c r="G162" t="str">
        <f t="shared" si="16"/>
        <v>53652.3960</v>
      </c>
      <c r="H162" s="26">
        <f t="shared" si="17"/>
        <v>4235</v>
      </c>
      <c r="I162" s="42" t="s">
        <v>817</v>
      </c>
      <c r="J162" s="43" t="s">
        <v>818</v>
      </c>
      <c r="K162" s="42">
        <v>4235</v>
      </c>
      <c r="L162" s="42" t="s">
        <v>819</v>
      </c>
      <c r="M162" s="43" t="s">
        <v>820</v>
      </c>
      <c r="N162" s="43" t="s">
        <v>821</v>
      </c>
      <c r="O162" s="44" t="s">
        <v>822</v>
      </c>
      <c r="P162" s="45" t="s">
        <v>823</v>
      </c>
    </row>
    <row r="163" spans="1:16" ht="13.5" customHeight="1" x14ac:dyDescent="0.2">
      <c r="A163" s="26" t="str">
        <f t="shared" si="12"/>
        <v>BAVM 183 </v>
      </c>
      <c r="B163" s="7" t="str">
        <f t="shared" si="13"/>
        <v>I</v>
      </c>
      <c r="C163" s="26">
        <f t="shared" si="14"/>
        <v>53750.385199999997</v>
      </c>
      <c r="D163" t="str">
        <f t="shared" si="15"/>
        <v>vis</v>
      </c>
      <c r="E163" t="e">
        <f>VLOOKUP(C163,'Active 1'!C$21:E$202,3,FALSE)</f>
        <v>#N/A</v>
      </c>
      <c r="F163" s="7" t="s">
        <v>312</v>
      </c>
      <c r="G163" t="str">
        <f t="shared" si="16"/>
        <v>53750.3852</v>
      </c>
      <c r="H163" s="26">
        <f t="shared" si="17"/>
        <v>4272</v>
      </c>
      <c r="I163" s="42" t="s">
        <v>824</v>
      </c>
      <c r="J163" s="43" t="s">
        <v>825</v>
      </c>
      <c r="K163" s="42" t="s">
        <v>826</v>
      </c>
      <c r="L163" s="42" t="s">
        <v>827</v>
      </c>
      <c r="M163" s="43" t="s">
        <v>820</v>
      </c>
      <c r="N163" s="43" t="s">
        <v>797</v>
      </c>
      <c r="O163" s="44" t="s">
        <v>828</v>
      </c>
      <c r="P163" s="45" t="s">
        <v>829</v>
      </c>
    </row>
    <row r="164" spans="1:16" ht="13.5" customHeight="1" x14ac:dyDescent="0.2">
      <c r="A164" s="26" t="str">
        <f t="shared" si="12"/>
        <v>IBVS 5746 </v>
      </c>
      <c r="B164" s="7" t="str">
        <f t="shared" si="13"/>
        <v>I</v>
      </c>
      <c r="C164" s="26">
        <f t="shared" si="14"/>
        <v>53983.445899999999</v>
      </c>
      <c r="D164" t="str">
        <f t="shared" si="15"/>
        <v>vis</v>
      </c>
      <c r="E164" t="e">
        <f>VLOOKUP(C164,'Active 1'!C$21:E$202,3,FALSE)</f>
        <v>#N/A</v>
      </c>
      <c r="F164" s="7" t="s">
        <v>312</v>
      </c>
      <c r="G164" t="str">
        <f t="shared" si="16"/>
        <v>53983.4459</v>
      </c>
      <c r="H164" s="26">
        <f t="shared" si="17"/>
        <v>4360</v>
      </c>
      <c r="I164" s="42" t="s">
        <v>830</v>
      </c>
      <c r="J164" s="43" t="s">
        <v>831</v>
      </c>
      <c r="K164" s="42" t="s">
        <v>832</v>
      </c>
      <c r="L164" s="42" t="s">
        <v>833</v>
      </c>
      <c r="M164" s="43" t="s">
        <v>446</v>
      </c>
      <c r="N164" s="43" t="s">
        <v>447</v>
      </c>
      <c r="O164" s="44" t="s">
        <v>834</v>
      </c>
      <c r="P164" s="45" t="s">
        <v>835</v>
      </c>
    </row>
    <row r="165" spans="1:16" ht="13.5" customHeight="1" x14ac:dyDescent="0.2">
      <c r="A165" s="26" t="str">
        <f t="shared" si="12"/>
        <v>BAVM 183 </v>
      </c>
      <c r="B165" s="7" t="str">
        <f t="shared" si="13"/>
        <v>I</v>
      </c>
      <c r="C165" s="26">
        <f t="shared" si="14"/>
        <v>54097.3223</v>
      </c>
      <c r="D165" t="str">
        <f t="shared" si="15"/>
        <v>vis</v>
      </c>
      <c r="E165" t="e">
        <f>VLOOKUP(C165,'Active 1'!C$21:E$202,3,FALSE)</f>
        <v>#N/A</v>
      </c>
      <c r="F165" s="7" t="s">
        <v>312</v>
      </c>
      <c r="G165" t="str">
        <f t="shared" si="16"/>
        <v>54097.3223</v>
      </c>
      <c r="H165" s="26">
        <f t="shared" si="17"/>
        <v>4403</v>
      </c>
      <c r="I165" s="42" t="s">
        <v>836</v>
      </c>
      <c r="J165" s="43" t="s">
        <v>837</v>
      </c>
      <c r="K165" s="42" t="s">
        <v>838</v>
      </c>
      <c r="L165" s="42" t="s">
        <v>839</v>
      </c>
      <c r="M165" s="43" t="s">
        <v>820</v>
      </c>
      <c r="N165" s="43" t="s">
        <v>821</v>
      </c>
      <c r="O165" s="44" t="s">
        <v>840</v>
      </c>
      <c r="P165" s="45" t="s">
        <v>829</v>
      </c>
    </row>
    <row r="166" spans="1:16" ht="13.5" customHeight="1" x14ac:dyDescent="0.2">
      <c r="A166" s="26" t="str">
        <f t="shared" si="12"/>
        <v> JAAVSO 39;177 </v>
      </c>
      <c r="B166" s="7" t="str">
        <f t="shared" si="13"/>
        <v>I</v>
      </c>
      <c r="C166" s="26">
        <f t="shared" si="14"/>
        <v>54102.618199999997</v>
      </c>
      <c r="D166" t="str">
        <f t="shared" si="15"/>
        <v>vis</v>
      </c>
      <c r="E166" t="e">
        <f>VLOOKUP(C166,'Active 1'!C$21:E$202,3,FALSE)</f>
        <v>#N/A</v>
      </c>
      <c r="F166" s="7" t="s">
        <v>312</v>
      </c>
      <c r="G166" t="str">
        <f t="shared" si="16"/>
        <v>54102.6182</v>
      </c>
      <c r="H166" s="26">
        <f t="shared" si="17"/>
        <v>4405</v>
      </c>
      <c r="I166" s="42" t="s">
        <v>841</v>
      </c>
      <c r="J166" s="43" t="s">
        <v>842</v>
      </c>
      <c r="K166" s="42" t="s">
        <v>843</v>
      </c>
      <c r="L166" s="42" t="s">
        <v>844</v>
      </c>
      <c r="M166" s="43" t="s">
        <v>820</v>
      </c>
      <c r="N166" s="43" t="s">
        <v>131</v>
      </c>
      <c r="O166" s="44" t="s">
        <v>845</v>
      </c>
      <c r="P166" s="44" t="s">
        <v>846</v>
      </c>
    </row>
    <row r="167" spans="1:16" ht="13.5" customHeight="1" x14ac:dyDescent="0.2">
      <c r="A167" s="26" t="str">
        <f t="shared" si="12"/>
        <v> JAAVSO 39;177 </v>
      </c>
      <c r="B167" s="7" t="str">
        <f t="shared" si="13"/>
        <v>I</v>
      </c>
      <c r="C167" s="26">
        <f t="shared" si="14"/>
        <v>54102.618499999997</v>
      </c>
      <c r="D167" t="str">
        <f t="shared" si="15"/>
        <v>vis</v>
      </c>
      <c r="E167" t="e">
        <f>VLOOKUP(C167,'Active 1'!C$21:E$202,3,FALSE)</f>
        <v>#N/A</v>
      </c>
      <c r="F167" s="7" t="s">
        <v>312</v>
      </c>
      <c r="G167" t="str">
        <f t="shared" si="16"/>
        <v>54102.6185</v>
      </c>
      <c r="H167" s="26">
        <f t="shared" si="17"/>
        <v>4405</v>
      </c>
      <c r="I167" s="42" t="s">
        <v>847</v>
      </c>
      <c r="J167" s="43" t="s">
        <v>842</v>
      </c>
      <c r="K167" s="42" t="s">
        <v>843</v>
      </c>
      <c r="L167" s="42" t="s">
        <v>848</v>
      </c>
      <c r="M167" s="43" t="s">
        <v>820</v>
      </c>
      <c r="N167" s="43" t="s">
        <v>312</v>
      </c>
      <c r="O167" s="44" t="s">
        <v>845</v>
      </c>
      <c r="P167" s="44" t="s">
        <v>846</v>
      </c>
    </row>
    <row r="168" spans="1:16" ht="13.5" customHeight="1" x14ac:dyDescent="0.2">
      <c r="A168" s="26" t="str">
        <f t="shared" si="12"/>
        <v>JAAVSO 36(2);171 </v>
      </c>
      <c r="B168" s="7" t="str">
        <f t="shared" si="13"/>
        <v>I</v>
      </c>
      <c r="C168" s="26">
        <f t="shared" si="14"/>
        <v>54372.751400000001</v>
      </c>
      <c r="D168" t="str">
        <f t="shared" si="15"/>
        <v>vis</v>
      </c>
      <c r="E168" t="e">
        <f>VLOOKUP(C168,'Active 1'!C$21:E$202,3,FALSE)</f>
        <v>#N/A</v>
      </c>
      <c r="F168" s="7" t="s">
        <v>312</v>
      </c>
      <c r="G168" t="str">
        <f t="shared" si="16"/>
        <v>54372.7514</v>
      </c>
      <c r="H168" s="26">
        <f t="shared" si="17"/>
        <v>4507</v>
      </c>
      <c r="I168" s="42" t="s">
        <v>849</v>
      </c>
      <c r="J168" s="43" t="s">
        <v>850</v>
      </c>
      <c r="K168" s="42" t="s">
        <v>851</v>
      </c>
      <c r="L168" s="42" t="s">
        <v>852</v>
      </c>
      <c r="M168" s="43" t="s">
        <v>820</v>
      </c>
      <c r="N168" s="43" t="s">
        <v>853</v>
      </c>
      <c r="O168" s="44" t="s">
        <v>466</v>
      </c>
      <c r="P168" s="45" t="s">
        <v>854</v>
      </c>
    </row>
    <row r="169" spans="1:16" ht="13.5" customHeight="1" x14ac:dyDescent="0.2">
      <c r="A169" s="26" t="str">
        <f t="shared" si="12"/>
        <v>IBVS 5887 </v>
      </c>
      <c r="B169" s="7" t="str">
        <f t="shared" si="13"/>
        <v>I</v>
      </c>
      <c r="C169" s="26">
        <f t="shared" si="14"/>
        <v>54428.364699999998</v>
      </c>
      <c r="D169" t="str">
        <f t="shared" si="15"/>
        <v>vis</v>
      </c>
      <c r="E169" t="e">
        <f>VLOOKUP(C169,'Active 1'!C$21:E$202,3,FALSE)</f>
        <v>#N/A</v>
      </c>
      <c r="F169" s="7" t="s">
        <v>312</v>
      </c>
      <c r="G169" t="str">
        <f t="shared" si="16"/>
        <v>54428.3647</v>
      </c>
      <c r="H169" s="26">
        <f t="shared" si="17"/>
        <v>4528</v>
      </c>
      <c r="I169" s="42" t="s">
        <v>855</v>
      </c>
      <c r="J169" s="43" t="s">
        <v>856</v>
      </c>
      <c r="K169" s="42" t="s">
        <v>857</v>
      </c>
      <c r="L169" s="42" t="s">
        <v>858</v>
      </c>
      <c r="M169" s="43" t="s">
        <v>446</v>
      </c>
      <c r="N169" s="43" t="s">
        <v>859</v>
      </c>
      <c r="O169" s="44" t="s">
        <v>860</v>
      </c>
      <c r="P169" s="45" t="s">
        <v>861</v>
      </c>
    </row>
    <row r="170" spans="1:16" ht="13.5" customHeight="1" x14ac:dyDescent="0.2">
      <c r="A170" s="26" t="str">
        <f t="shared" si="12"/>
        <v> JAAVSO 38;120 </v>
      </c>
      <c r="B170" s="7" t="str">
        <f t="shared" si="13"/>
        <v>I</v>
      </c>
      <c r="C170" s="26">
        <f t="shared" si="14"/>
        <v>55087.803500000002</v>
      </c>
      <c r="D170" t="str">
        <f t="shared" si="15"/>
        <v>vis</v>
      </c>
      <c r="E170" t="e">
        <f>VLOOKUP(C170,'Active 1'!C$21:E$202,3,FALSE)</f>
        <v>#N/A</v>
      </c>
      <c r="F170" s="7" t="s">
        <v>312</v>
      </c>
      <c r="G170" t="str">
        <f t="shared" si="16"/>
        <v>55087.8035</v>
      </c>
      <c r="H170" s="26">
        <f t="shared" si="17"/>
        <v>4777</v>
      </c>
      <c r="I170" s="42" t="s">
        <v>862</v>
      </c>
      <c r="J170" s="43" t="s">
        <v>863</v>
      </c>
      <c r="K170" s="42" t="s">
        <v>864</v>
      </c>
      <c r="L170" s="42" t="s">
        <v>865</v>
      </c>
      <c r="M170" s="43" t="s">
        <v>820</v>
      </c>
      <c r="N170" s="43" t="s">
        <v>853</v>
      </c>
      <c r="O170" s="44" t="s">
        <v>466</v>
      </c>
      <c r="P170" s="44" t="s">
        <v>866</v>
      </c>
    </row>
    <row r="171" spans="1:16" ht="13.5" customHeight="1" x14ac:dyDescent="0.2">
      <c r="A171" s="26" t="str">
        <f t="shared" si="12"/>
        <v> JAAVSO 38;120 </v>
      </c>
      <c r="B171" s="7" t="str">
        <f t="shared" si="13"/>
        <v>I</v>
      </c>
      <c r="C171" s="26">
        <f t="shared" si="14"/>
        <v>55095.749900000003</v>
      </c>
      <c r="D171" t="str">
        <f t="shared" si="15"/>
        <v>vis</v>
      </c>
      <c r="E171" t="e">
        <f>VLOOKUP(C171,'Active 1'!C$21:E$202,3,FALSE)</f>
        <v>#N/A</v>
      </c>
      <c r="F171" s="7" t="s">
        <v>312</v>
      </c>
      <c r="G171" t="str">
        <f t="shared" si="16"/>
        <v>55095.7499</v>
      </c>
      <c r="H171" s="26">
        <f t="shared" si="17"/>
        <v>4780</v>
      </c>
      <c r="I171" s="42" t="s">
        <v>867</v>
      </c>
      <c r="J171" s="43" t="s">
        <v>868</v>
      </c>
      <c r="K171" s="42" t="s">
        <v>869</v>
      </c>
      <c r="L171" s="42" t="s">
        <v>870</v>
      </c>
      <c r="M171" s="43" t="s">
        <v>820</v>
      </c>
      <c r="N171" s="43" t="s">
        <v>853</v>
      </c>
      <c r="O171" s="44" t="s">
        <v>871</v>
      </c>
      <c r="P171" s="44" t="s">
        <v>866</v>
      </c>
    </row>
    <row r="172" spans="1:16" ht="13.5" customHeight="1" x14ac:dyDescent="0.2">
      <c r="A172" s="26" t="str">
        <f t="shared" si="12"/>
        <v> JAAVSO 38;120 </v>
      </c>
      <c r="B172" s="7" t="str">
        <f t="shared" si="13"/>
        <v>I</v>
      </c>
      <c r="C172" s="26">
        <f t="shared" si="14"/>
        <v>55156.661800000002</v>
      </c>
      <c r="D172" t="str">
        <f t="shared" si="15"/>
        <v>vis</v>
      </c>
      <c r="E172" t="e">
        <f>VLOOKUP(C172,'Active 1'!C$21:E$202,3,FALSE)</f>
        <v>#N/A</v>
      </c>
      <c r="F172" s="7" t="s">
        <v>312</v>
      </c>
      <c r="G172" t="str">
        <f t="shared" si="16"/>
        <v>55156.6618</v>
      </c>
      <c r="H172" s="26">
        <f t="shared" si="17"/>
        <v>4803</v>
      </c>
      <c r="I172" s="42" t="s">
        <v>872</v>
      </c>
      <c r="J172" s="43" t="s">
        <v>873</v>
      </c>
      <c r="K172" s="42" t="s">
        <v>874</v>
      </c>
      <c r="L172" s="42" t="s">
        <v>875</v>
      </c>
      <c r="M172" s="43" t="s">
        <v>820</v>
      </c>
      <c r="N172" s="43" t="s">
        <v>853</v>
      </c>
      <c r="O172" s="44" t="s">
        <v>876</v>
      </c>
      <c r="P172" s="44" t="s">
        <v>866</v>
      </c>
    </row>
    <row r="173" spans="1:16" ht="13.5" customHeight="1" x14ac:dyDescent="0.2">
      <c r="A173" s="26" t="str">
        <f t="shared" si="12"/>
        <v> JAAVSO 38;120 </v>
      </c>
      <c r="B173" s="7" t="str">
        <f t="shared" si="13"/>
        <v>I</v>
      </c>
      <c r="C173" s="26">
        <f t="shared" si="14"/>
        <v>55172.551899999999</v>
      </c>
      <c r="D173" t="str">
        <f t="shared" si="15"/>
        <v>vis</v>
      </c>
      <c r="E173" t="e">
        <f>VLOOKUP(C173,'Active 1'!C$21:E$202,3,FALSE)</f>
        <v>#N/A</v>
      </c>
      <c r="F173" s="7" t="s">
        <v>312</v>
      </c>
      <c r="G173" t="str">
        <f t="shared" si="16"/>
        <v>55172.5519</v>
      </c>
      <c r="H173" s="26">
        <f t="shared" si="17"/>
        <v>4809</v>
      </c>
      <c r="I173" s="42" t="s">
        <v>877</v>
      </c>
      <c r="J173" s="43" t="s">
        <v>878</v>
      </c>
      <c r="K173" s="42" t="s">
        <v>879</v>
      </c>
      <c r="L173" s="42" t="s">
        <v>880</v>
      </c>
      <c r="M173" s="43" t="s">
        <v>820</v>
      </c>
      <c r="N173" s="43" t="s">
        <v>853</v>
      </c>
      <c r="O173" s="44" t="s">
        <v>871</v>
      </c>
      <c r="P173" s="44" t="s">
        <v>866</v>
      </c>
    </row>
    <row r="174" spans="1:16" ht="13.5" customHeight="1" x14ac:dyDescent="0.2">
      <c r="A174" s="26" t="str">
        <f t="shared" si="12"/>
        <v>IBVS 5945 </v>
      </c>
      <c r="B174" s="7" t="str">
        <f t="shared" si="13"/>
        <v>I</v>
      </c>
      <c r="C174" s="26">
        <f t="shared" si="14"/>
        <v>55201.683599999997</v>
      </c>
      <c r="D174" t="str">
        <f t="shared" si="15"/>
        <v>vis</v>
      </c>
      <c r="E174" t="e">
        <f>VLOOKUP(C174,'Active 1'!C$21:E$202,3,FALSE)</f>
        <v>#N/A</v>
      </c>
      <c r="F174" s="7" t="s">
        <v>312</v>
      </c>
      <c r="G174" t="str">
        <f t="shared" si="16"/>
        <v>55201.6836</v>
      </c>
      <c r="H174" s="26">
        <f t="shared" si="17"/>
        <v>4820</v>
      </c>
      <c r="I174" s="42" t="s">
        <v>881</v>
      </c>
      <c r="J174" s="43" t="s">
        <v>882</v>
      </c>
      <c r="K174" s="42" t="s">
        <v>883</v>
      </c>
      <c r="L174" s="42" t="s">
        <v>884</v>
      </c>
      <c r="M174" s="43" t="s">
        <v>820</v>
      </c>
      <c r="N174" s="43" t="s">
        <v>312</v>
      </c>
      <c r="O174" s="44" t="s">
        <v>474</v>
      </c>
      <c r="P174" s="45" t="s">
        <v>885</v>
      </c>
    </row>
    <row r="175" spans="1:16" ht="13.5" customHeight="1" x14ac:dyDescent="0.2">
      <c r="A175" s="26" t="str">
        <f t="shared" si="12"/>
        <v> JAAVSO 39;94 </v>
      </c>
      <c r="B175" s="7" t="str">
        <f t="shared" si="13"/>
        <v>I</v>
      </c>
      <c r="C175" s="26">
        <f t="shared" si="14"/>
        <v>55262.594899999996</v>
      </c>
      <c r="D175" t="str">
        <f t="shared" si="15"/>
        <v>vis</v>
      </c>
      <c r="E175" t="e">
        <f>VLOOKUP(C175,'Active 1'!C$21:E$202,3,FALSE)</f>
        <v>#N/A</v>
      </c>
      <c r="F175" s="7" t="s">
        <v>312</v>
      </c>
      <c r="G175" t="str">
        <f t="shared" si="16"/>
        <v>55262.5949</v>
      </c>
      <c r="H175" s="26">
        <f t="shared" si="17"/>
        <v>4843</v>
      </c>
      <c r="I175" s="42" t="s">
        <v>886</v>
      </c>
      <c r="J175" s="43" t="s">
        <v>887</v>
      </c>
      <c r="K175" s="42" t="s">
        <v>888</v>
      </c>
      <c r="L175" s="42" t="s">
        <v>889</v>
      </c>
      <c r="M175" s="43" t="s">
        <v>820</v>
      </c>
      <c r="N175" s="43" t="s">
        <v>853</v>
      </c>
      <c r="O175" s="44" t="s">
        <v>466</v>
      </c>
      <c r="P175" s="44" t="s">
        <v>890</v>
      </c>
    </row>
    <row r="176" spans="1:16" ht="13.5" customHeight="1" x14ac:dyDescent="0.2">
      <c r="A176" s="26" t="str">
        <f t="shared" si="12"/>
        <v>IBVS 6011 </v>
      </c>
      <c r="B176" s="7" t="str">
        <f t="shared" si="13"/>
        <v>I</v>
      </c>
      <c r="C176" s="26">
        <f t="shared" si="14"/>
        <v>55847.875500000002</v>
      </c>
      <c r="D176" t="str">
        <f t="shared" si="15"/>
        <v>vis</v>
      </c>
      <c r="E176" t="e">
        <f>VLOOKUP(C176,'Active 1'!C$21:E$202,3,FALSE)</f>
        <v>#N/A</v>
      </c>
      <c r="F176" s="7" t="s">
        <v>312</v>
      </c>
      <c r="G176" t="str">
        <f t="shared" si="16"/>
        <v>55847.8755</v>
      </c>
      <c r="H176" s="26">
        <f t="shared" si="17"/>
        <v>5064</v>
      </c>
      <c r="I176" s="42" t="s">
        <v>891</v>
      </c>
      <c r="J176" s="43" t="s">
        <v>892</v>
      </c>
      <c r="K176" s="42" t="s">
        <v>893</v>
      </c>
      <c r="L176" s="42" t="s">
        <v>894</v>
      </c>
      <c r="M176" s="43" t="s">
        <v>820</v>
      </c>
      <c r="N176" s="43" t="s">
        <v>312</v>
      </c>
      <c r="O176" s="44" t="s">
        <v>474</v>
      </c>
      <c r="P176" s="45" t="s">
        <v>895</v>
      </c>
    </row>
    <row r="177" spans="1:16" ht="13.5" customHeight="1" x14ac:dyDescent="0.2">
      <c r="A177" s="26" t="str">
        <f t="shared" si="12"/>
        <v> AN 176.373 </v>
      </c>
      <c r="B177" s="7" t="str">
        <f t="shared" si="13"/>
        <v>I</v>
      </c>
      <c r="C177" s="26">
        <f t="shared" si="14"/>
        <v>17857.330000000002</v>
      </c>
      <c r="D177" t="str">
        <f t="shared" si="15"/>
        <v>vis</v>
      </c>
      <c r="E177">
        <f>VLOOKUP(C177,'Active 1'!C$21:E$202,3,FALSE)</f>
        <v>-9281.0930723875372</v>
      </c>
      <c r="F177" s="7" t="str">
        <f>LEFT(M177,1)</f>
        <v>V</v>
      </c>
      <c r="G177" t="str">
        <f t="shared" si="16"/>
        <v>17857.33</v>
      </c>
      <c r="H177" s="26">
        <f t="shared" si="17"/>
        <v>-9281</v>
      </c>
      <c r="I177" s="42" t="s">
        <v>896</v>
      </c>
      <c r="J177" s="43" t="s">
        <v>897</v>
      </c>
      <c r="K177" s="42">
        <v>-9281</v>
      </c>
      <c r="L177" s="42" t="s">
        <v>898</v>
      </c>
      <c r="M177" s="43" t="s">
        <v>316</v>
      </c>
      <c r="N177" s="43"/>
      <c r="O177" s="44" t="s">
        <v>899</v>
      </c>
      <c r="P177" s="44" t="s">
        <v>149</v>
      </c>
    </row>
    <row r="178" spans="1:16" ht="13.5" customHeight="1" x14ac:dyDescent="0.2">
      <c r="A178" s="26" t="str">
        <f t="shared" si="12"/>
        <v> AN 234.104 </v>
      </c>
      <c r="B178" s="7" t="str">
        <f t="shared" si="13"/>
        <v>I</v>
      </c>
      <c r="C178" s="26">
        <f t="shared" si="14"/>
        <v>18524.673999999999</v>
      </c>
      <c r="D178" t="str">
        <f t="shared" si="15"/>
        <v>vis</v>
      </c>
      <c r="E178">
        <f>VLOOKUP(C178,'Active 1'!C$21:E$202,3,FALSE)</f>
        <v>-9029.1049214311752</v>
      </c>
      <c r="F178" s="7" t="str">
        <f>LEFT(M178,1)</f>
        <v>V</v>
      </c>
      <c r="G178" t="str">
        <f t="shared" si="16"/>
        <v>18524.674</v>
      </c>
      <c r="H178" s="26">
        <f t="shared" si="17"/>
        <v>-9029</v>
      </c>
      <c r="I178" s="42" t="s">
        <v>900</v>
      </c>
      <c r="J178" s="43" t="s">
        <v>901</v>
      </c>
      <c r="K178" s="42">
        <v>-9029</v>
      </c>
      <c r="L178" s="42" t="s">
        <v>902</v>
      </c>
      <c r="M178" s="43" t="s">
        <v>316</v>
      </c>
      <c r="N178" s="43"/>
      <c r="O178" s="44" t="s">
        <v>903</v>
      </c>
      <c r="P178" s="44" t="s">
        <v>151</v>
      </c>
    </row>
    <row r="179" spans="1:16" ht="13.5" customHeight="1" x14ac:dyDescent="0.2">
      <c r="A179" s="26" t="str">
        <f t="shared" si="12"/>
        <v> AN 234.104 </v>
      </c>
      <c r="B179" s="7" t="str">
        <f t="shared" si="13"/>
        <v>I</v>
      </c>
      <c r="C179" s="26">
        <f t="shared" si="14"/>
        <v>18532.615000000002</v>
      </c>
      <c r="D179" t="str">
        <f t="shared" si="15"/>
        <v>vis</v>
      </c>
      <c r="E179">
        <f>VLOOKUP(C179,'Active 1'!C$21:E$202,3,FALSE)</f>
        <v>-9026.1064110575971</v>
      </c>
      <c r="F179" s="7" t="str">
        <f>LEFT(M179,1)</f>
        <v>V</v>
      </c>
      <c r="G179" t="str">
        <f t="shared" si="16"/>
        <v>18532.615</v>
      </c>
      <c r="H179" s="26">
        <f t="shared" si="17"/>
        <v>-9026</v>
      </c>
      <c r="I179" s="42" t="s">
        <v>904</v>
      </c>
      <c r="J179" s="43" t="s">
        <v>905</v>
      </c>
      <c r="K179" s="42">
        <v>-9026</v>
      </c>
      <c r="L179" s="42" t="s">
        <v>906</v>
      </c>
      <c r="M179" s="43" t="s">
        <v>316</v>
      </c>
      <c r="N179" s="43"/>
      <c r="O179" s="44" t="s">
        <v>903</v>
      </c>
      <c r="P179" s="44" t="s">
        <v>151</v>
      </c>
    </row>
    <row r="180" spans="1:16" ht="13.5" customHeight="1" x14ac:dyDescent="0.2">
      <c r="A180" s="26" t="str">
        <f t="shared" si="12"/>
        <v> AN 234.104 </v>
      </c>
      <c r="B180" s="7" t="str">
        <f t="shared" si="13"/>
        <v>I</v>
      </c>
      <c r="C180" s="26">
        <f t="shared" si="14"/>
        <v>18548.506000000001</v>
      </c>
      <c r="D180" t="str">
        <f t="shared" si="15"/>
        <v>vis</v>
      </c>
      <c r="E180">
        <f>VLOOKUP(C180,'Active 1'!C$21:E$202,3,FALSE)</f>
        <v>-9020.1059919231666</v>
      </c>
      <c r="F180" s="7" t="str">
        <f>LEFT(M180,1)</f>
        <v>V</v>
      </c>
      <c r="G180" t="str">
        <f t="shared" si="16"/>
        <v>18548.506</v>
      </c>
      <c r="H180" s="26">
        <f t="shared" si="17"/>
        <v>-9020</v>
      </c>
      <c r="I180" s="42" t="s">
        <v>907</v>
      </c>
      <c r="J180" s="43" t="s">
        <v>908</v>
      </c>
      <c r="K180" s="42">
        <v>-9020</v>
      </c>
      <c r="L180" s="42" t="s">
        <v>909</v>
      </c>
      <c r="M180" s="43" t="s">
        <v>316</v>
      </c>
      <c r="N180" s="43"/>
      <c r="O180" s="44" t="s">
        <v>903</v>
      </c>
      <c r="P180" s="44" t="s">
        <v>151</v>
      </c>
    </row>
    <row r="181" spans="1:16" ht="13.5" customHeight="1" x14ac:dyDescent="0.2">
      <c r="A181" s="26" t="str">
        <f t="shared" si="12"/>
        <v> AN 184.225 </v>
      </c>
      <c r="B181" s="7" t="str">
        <f t="shared" si="13"/>
        <v>I</v>
      </c>
      <c r="C181" s="26">
        <f t="shared" si="14"/>
        <v>18564.393</v>
      </c>
      <c r="D181" t="str">
        <f t="shared" si="15"/>
        <v>vis</v>
      </c>
      <c r="E181">
        <f>VLOOKUP(C181,'Active 1'!C$21:E$202,3,FALSE)</f>
        <v>-9014.1070831830802</v>
      </c>
      <c r="F181" s="7" t="str">
        <f>LEFT(M181,1)</f>
        <v>V</v>
      </c>
      <c r="G181" t="str">
        <f t="shared" si="16"/>
        <v>18564.393</v>
      </c>
      <c r="H181" s="26">
        <f t="shared" si="17"/>
        <v>-9014</v>
      </c>
      <c r="I181" s="42" t="s">
        <v>910</v>
      </c>
      <c r="J181" s="43" t="s">
        <v>911</v>
      </c>
      <c r="K181" s="42">
        <v>-9014</v>
      </c>
      <c r="L181" s="42" t="s">
        <v>912</v>
      </c>
      <c r="M181" s="43" t="s">
        <v>316</v>
      </c>
      <c r="N181" s="43"/>
      <c r="O181" s="44" t="s">
        <v>899</v>
      </c>
      <c r="P181" s="44" t="s">
        <v>152</v>
      </c>
    </row>
    <row r="182" spans="1:16" ht="13.5" customHeight="1" x14ac:dyDescent="0.2">
      <c r="A182" s="26" t="str">
        <f t="shared" si="12"/>
        <v> AN 234.104 </v>
      </c>
      <c r="B182" s="7" t="str">
        <f t="shared" si="13"/>
        <v>I</v>
      </c>
      <c r="C182" s="26">
        <f t="shared" si="14"/>
        <v>18601.467000000001</v>
      </c>
      <c r="D182" t="str">
        <f t="shared" si="15"/>
        <v>vis</v>
      </c>
      <c r="E182">
        <f>VLOOKUP(C182,'Active 1'!C$21:E$202,3,FALSE)</f>
        <v>-9000.1079931956738</v>
      </c>
      <c r="F182" s="7" t="s">
        <v>312</v>
      </c>
      <c r="G182" t="str">
        <f t="shared" si="16"/>
        <v>18601.467</v>
      </c>
      <c r="H182" s="26">
        <f t="shared" si="17"/>
        <v>-9000</v>
      </c>
      <c r="I182" s="42" t="s">
        <v>913</v>
      </c>
      <c r="J182" s="43" t="s">
        <v>914</v>
      </c>
      <c r="K182" s="42">
        <v>-9000</v>
      </c>
      <c r="L182" s="42" t="s">
        <v>915</v>
      </c>
      <c r="M182" s="43" t="s">
        <v>316</v>
      </c>
      <c r="N182" s="43"/>
      <c r="O182" s="44" t="s">
        <v>903</v>
      </c>
      <c r="P182" s="44" t="s">
        <v>151</v>
      </c>
    </row>
    <row r="183" spans="1:16" ht="13.5" customHeight="1" x14ac:dyDescent="0.2">
      <c r="A183" s="26" t="str">
        <f t="shared" si="12"/>
        <v> AN 234.104 </v>
      </c>
      <c r="B183" s="7" t="str">
        <f t="shared" si="13"/>
        <v>I</v>
      </c>
      <c r="C183" s="26">
        <f t="shared" si="14"/>
        <v>18625.298999999999</v>
      </c>
      <c r="D183" t="str">
        <f t="shared" si="15"/>
        <v>vis</v>
      </c>
      <c r="E183">
        <f>VLOOKUP(C183,'Active 1'!C$21:E$202,3,FALSE)</f>
        <v>-8991.109063687667</v>
      </c>
      <c r="F183" s="7" t="s">
        <v>312</v>
      </c>
      <c r="G183" t="str">
        <f t="shared" si="16"/>
        <v>18625.299</v>
      </c>
      <c r="H183" s="26">
        <f t="shared" si="17"/>
        <v>-8991</v>
      </c>
      <c r="I183" s="42" t="s">
        <v>916</v>
      </c>
      <c r="J183" s="43" t="s">
        <v>917</v>
      </c>
      <c r="K183" s="42">
        <v>-8991</v>
      </c>
      <c r="L183" s="42" t="s">
        <v>918</v>
      </c>
      <c r="M183" s="43" t="s">
        <v>316</v>
      </c>
      <c r="N183" s="43"/>
      <c r="O183" s="44" t="s">
        <v>903</v>
      </c>
      <c r="P183" s="44" t="s">
        <v>151</v>
      </c>
    </row>
    <row r="184" spans="1:16" ht="13.5" customHeight="1" x14ac:dyDescent="0.2">
      <c r="A184" s="26" t="str">
        <f t="shared" si="12"/>
        <v> AN 234.104 </v>
      </c>
      <c r="B184" s="7" t="str">
        <f t="shared" si="13"/>
        <v>I</v>
      </c>
      <c r="C184" s="26">
        <f t="shared" si="14"/>
        <v>18630.596000000001</v>
      </c>
      <c r="D184" t="str">
        <f t="shared" si="15"/>
        <v>vis</v>
      </c>
      <c r="E184">
        <f>VLOOKUP(C184,'Active 1'!C$21:E$202,3,FALSE)</f>
        <v>-8989.1089239761895</v>
      </c>
      <c r="F184" s="7" t="s">
        <v>312</v>
      </c>
      <c r="G184" t="str">
        <f t="shared" si="16"/>
        <v>18630.596</v>
      </c>
      <c r="H184" s="26">
        <f t="shared" si="17"/>
        <v>-8989</v>
      </c>
      <c r="I184" s="42" t="s">
        <v>919</v>
      </c>
      <c r="J184" s="43" t="s">
        <v>920</v>
      </c>
      <c r="K184" s="42">
        <v>-8989</v>
      </c>
      <c r="L184" s="42" t="s">
        <v>921</v>
      </c>
      <c r="M184" s="43" t="s">
        <v>316</v>
      </c>
      <c r="N184" s="43"/>
      <c r="O184" s="44" t="s">
        <v>903</v>
      </c>
      <c r="P184" s="44" t="s">
        <v>151</v>
      </c>
    </row>
    <row r="185" spans="1:16" ht="13.5" customHeight="1" x14ac:dyDescent="0.2">
      <c r="A185" s="26" t="str">
        <f t="shared" si="12"/>
        <v> AN 184.225 </v>
      </c>
      <c r="B185" s="7" t="str">
        <f t="shared" si="13"/>
        <v>I</v>
      </c>
      <c r="C185" s="26">
        <f t="shared" si="14"/>
        <v>18633.248</v>
      </c>
      <c r="D185" t="str">
        <f t="shared" si="15"/>
        <v>vis</v>
      </c>
      <c r="E185">
        <f>VLOOKUP(C185,'Active 1'!C$21:E$202,3,FALSE)</f>
        <v>-8988.1075325253987</v>
      </c>
      <c r="F185" s="7" t="s">
        <v>312</v>
      </c>
      <c r="G185" t="str">
        <f t="shared" si="16"/>
        <v>18633.248</v>
      </c>
      <c r="H185" s="26">
        <f t="shared" si="17"/>
        <v>-8988</v>
      </c>
      <c r="I185" s="42" t="s">
        <v>922</v>
      </c>
      <c r="J185" s="43" t="s">
        <v>923</v>
      </c>
      <c r="K185" s="42">
        <v>-8988</v>
      </c>
      <c r="L185" s="42" t="s">
        <v>924</v>
      </c>
      <c r="M185" s="43" t="s">
        <v>316</v>
      </c>
      <c r="N185" s="43"/>
      <c r="O185" s="44" t="s">
        <v>899</v>
      </c>
      <c r="P185" s="44" t="s">
        <v>152</v>
      </c>
    </row>
    <row r="186" spans="1:16" ht="13.5" customHeight="1" x14ac:dyDescent="0.2">
      <c r="A186" s="26" t="str">
        <f t="shared" si="12"/>
        <v> AN 234.104 </v>
      </c>
      <c r="B186" s="7" t="str">
        <f t="shared" si="13"/>
        <v>I</v>
      </c>
      <c r="C186" s="26">
        <f t="shared" si="14"/>
        <v>18633.254000000001</v>
      </c>
      <c r="D186" t="str">
        <f t="shared" si="15"/>
        <v>vis</v>
      </c>
      <c r="E186">
        <f>VLOOKUP(C186,'Active 1'!C$21:E$202,3,FALSE)</f>
        <v>-8988.1052669338806</v>
      </c>
      <c r="F186" s="7" t="s">
        <v>312</v>
      </c>
      <c r="G186" t="str">
        <f t="shared" si="16"/>
        <v>18633.254</v>
      </c>
      <c r="H186" s="26">
        <f t="shared" si="17"/>
        <v>-8988</v>
      </c>
      <c r="I186" s="42" t="s">
        <v>925</v>
      </c>
      <c r="J186" s="43" t="s">
        <v>926</v>
      </c>
      <c r="K186" s="42">
        <v>-8988</v>
      </c>
      <c r="L186" s="42" t="s">
        <v>927</v>
      </c>
      <c r="M186" s="43" t="s">
        <v>316</v>
      </c>
      <c r="N186" s="43"/>
      <c r="O186" s="44" t="s">
        <v>903</v>
      </c>
      <c r="P186" s="44" t="s">
        <v>151</v>
      </c>
    </row>
    <row r="187" spans="1:16" ht="13.5" customHeight="1" x14ac:dyDescent="0.2">
      <c r="A187" s="26" t="str">
        <f t="shared" si="12"/>
        <v> AN 234.104 </v>
      </c>
      <c r="B187" s="7" t="str">
        <f t="shared" si="13"/>
        <v>I</v>
      </c>
      <c r="C187" s="26">
        <f t="shared" si="14"/>
        <v>18646.487000000001</v>
      </c>
      <c r="D187" t="str">
        <f t="shared" si="15"/>
        <v>vis</v>
      </c>
      <c r="E187">
        <f>VLOOKUP(C187,'Active 1'!C$21:E$202,3,FALSE)</f>
        <v>-8983.108504841759</v>
      </c>
      <c r="F187" s="7" t="s">
        <v>312</v>
      </c>
      <c r="G187" t="str">
        <f t="shared" si="16"/>
        <v>18646.487</v>
      </c>
      <c r="H187" s="26">
        <f t="shared" si="17"/>
        <v>-8983</v>
      </c>
      <c r="I187" s="42" t="s">
        <v>928</v>
      </c>
      <c r="J187" s="43" t="s">
        <v>929</v>
      </c>
      <c r="K187" s="42">
        <v>-8983</v>
      </c>
      <c r="L187" s="42" t="s">
        <v>930</v>
      </c>
      <c r="M187" s="43" t="s">
        <v>316</v>
      </c>
      <c r="N187" s="43"/>
      <c r="O187" s="44" t="s">
        <v>903</v>
      </c>
      <c r="P187" s="44" t="s">
        <v>151</v>
      </c>
    </row>
    <row r="188" spans="1:16" ht="13.5" customHeight="1" x14ac:dyDescent="0.2">
      <c r="A188" s="26" t="str">
        <f t="shared" si="12"/>
        <v> AN 234.104 </v>
      </c>
      <c r="B188" s="7" t="str">
        <f t="shared" si="13"/>
        <v>I</v>
      </c>
      <c r="C188" s="26">
        <f t="shared" si="14"/>
        <v>18649.134999999998</v>
      </c>
      <c r="D188" t="str">
        <f t="shared" si="15"/>
        <v>vis</v>
      </c>
      <c r="E188">
        <f>VLOOKUP(C188,'Active 1'!C$21:E$202,3,FALSE)</f>
        <v>-8982.1086237853142</v>
      </c>
      <c r="F188" s="7" t="s">
        <v>312</v>
      </c>
      <c r="G188" t="str">
        <f t="shared" si="16"/>
        <v>18649.135</v>
      </c>
      <c r="H188" s="26">
        <f t="shared" si="17"/>
        <v>-8982</v>
      </c>
      <c r="I188" s="42" t="s">
        <v>931</v>
      </c>
      <c r="J188" s="43" t="s">
        <v>932</v>
      </c>
      <c r="K188" s="42">
        <v>-8982</v>
      </c>
      <c r="L188" s="42" t="s">
        <v>921</v>
      </c>
      <c r="M188" s="43" t="s">
        <v>316</v>
      </c>
      <c r="N188" s="43"/>
      <c r="O188" s="44" t="s">
        <v>903</v>
      </c>
      <c r="P188" s="44" t="s">
        <v>151</v>
      </c>
    </row>
    <row r="189" spans="1:16" ht="13.5" customHeight="1" x14ac:dyDescent="0.2">
      <c r="A189" s="26" t="str">
        <f t="shared" si="12"/>
        <v> AN 234.104 </v>
      </c>
      <c r="B189" s="7" t="str">
        <f t="shared" si="13"/>
        <v>I</v>
      </c>
      <c r="C189" s="26">
        <f t="shared" si="14"/>
        <v>18654.43</v>
      </c>
      <c r="D189" t="str">
        <f t="shared" si="15"/>
        <v>vis</v>
      </c>
      <c r="E189">
        <f>VLOOKUP(C189,'Active 1'!C$21:E$202,3,FALSE)</f>
        <v>-8980.1092392710088</v>
      </c>
      <c r="F189" s="7" t="s">
        <v>312</v>
      </c>
      <c r="G189" t="str">
        <f t="shared" si="16"/>
        <v>18654.430</v>
      </c>
      <c r="H189" s="26">
        <f t="shared" si="17"/>
        <v>-8980</v>
      </c>
      <c r="I189" s="42" t="s">
        <v>933</v>
      </c>
      <c r="J189" s="43" t="s">
        <v>934</v>
      </c>
      <c r="K189" s="42">
        <v>-8980</v>
      </c>
      <c r="L189" s="42" t="s">
        <v>918</v>
      </c>
      <c r="M189" s="43" t="s">
        <v>316</v>
      </c>
      <c r="N189" s="43"/>
      <c r="O189" s="44" t="s">
        <v>903</v>
      </c>
      <c r="P189" s="44" t="s">
        <v>151</v>
      </c>
    </row>
    <row r="190" spans="1:16" ht="13.5" customHeight="1" x14ac:dyDescent="0.2">
      <c r="A190" s="26" t="str">
        <f t="shared" si="12"/>
        <v> AN 234.104 </v>
      </c>
      <c r="B190" s="7" t="str">
        <f t="shared" si="13"/>
        <v>I</v>
      </c>
      <c r="C190" s="26">
        <f t="shared" si="14"/>
        <v>18662.366999999998</v>
      </c>
      <c r="D190" t="str">
        <f t="shared" si="15"/>
        <v>vis</v>
      </c>
      <c r="E190">
        <f>VLOOKUP(C190,'Active 1'!C$21:E$202,3,FALSE)</f>
        <v>-8977.1122392917769</v>
      </c>
      <c r="F190" s="7" t="s">
        <v>312</v>
      </c>
      <c r="G190" t="str">
        <f t="shared" si="16"/>
        <v>18662.367</v>
      </c>
      <c r="H190" s="26">
        <f t="shared" si="17"/>
        <v>-8977</v>
      </c>
      <c r="I190" s="42" t="s">
        <v>935</v>
      </c>
      <c r="J190" s="43" t="s">
        <v>936</v>
      </c>
      <c r="K190" s="42">
        <v>-8977</v>
      </c>
      <c r="L190" s="42" t="s">
        <v>937</v>
      </c>
      <c r="M190" s="43" t="s">
        <v>316</v>
      </c>
      <c r="N190" s="43"/>
      <c r="O190" s="44" t="s">
        <v>903</v>
      </c>
      <c r="P190" s="44" t="s">
        <v>151</v>
      </c>
    </row>
    <row r="191" spans="1:16" ht="13.5" customHeight="1" x14ac:dyDescent="0.2">
      <c r="A191" s="26" t="str">
        <f t="shared" si="12"/>
        <v> AN 184.225 </v>
      </c>
      <c r="B191" s="7" t="str">
        <f t="shared" si="13"/>
        <v>I</v>
      </c>
      <c r="C191" s="26">
        <f t="shared" si="14"/>
        <v>18678.274000000001</v>
      </c>
      <c r="D191" t="str">
        <f t="shared" si="15"/>
        <v>vis</v>
      </c>
      <c r="E191">
        <f>VLOOKUP(C191,'Active 1'!C$21:E$202,3,FALSE)</f>
        <v>-8971.1057785799658</v>
      </c>
      <c r="F191" s="7" t="s">
        <v>312</v>
      </c>
      <c r="G191" t="str">
        <f t="shared" si="16"/>
        <v>18678.274</v>
      </c>
      <c r="H191" s="26">
        <f t="shared" si="17"/>
        <v>-8971</v>
      </c>
      <c r="I191" s="42" t="s">
        <v>938</v>
      </c>
      <c r="J191" s="43" t="s">
        <v>939</v>
      </c>
      <c r="K191" s="42">
        <v>-8971</v>
      </c>
      <c r="L191" s="42" t="s">
        <v>940</v>
      </c>
      <c r="M191" s="43" t="s">
        <v>316</v>
      </c>
      <c r="N191" s="43"/>
      <c r="O191" s="44" t="s">
        <v>899</v>
      </c>
      <c r="P191" s="44" t="s">
        <v>152</v>
      </c>
    </row>
    <row r="192" spans="1:16" ht="13.5" customHeight="1" x14ac:dyDescent="0.2">
      <c r="A192" s="26" t="str">
        <f t="shared" si="12"/>
        <v> AN 234.104 </v>
      </c>
      <c r="B192" s="7" t="str">
        <f t="shared" si="13"/>
        <v>I</v>
      </c>
      <c r="C192" s="26">
        <f t="shared" si="14"/>
        <v>18715.346000000001</v>
      </c>
      <c r="D192" t="str">
        <f t="shared" si="15"/>
        <v>vis</v>
      </c>
      <c r="E192">
        <f>VLOOKUP(C192,'Active 1'!C$21:E$202,3,FALSE)</f>
        <v>-8957.1074437897314</v>
      </c>
      <c r="F192" s="7" t="s">
        <v>312</v>
      </c>
      <c r="G192" t="str">
        <f t="shared" si="16"/>
        <v>18715.346</v>
      </c>
      <c r="H192" s="26">
        <f t="shared" si="17"/>
        <v>-8957</v>
      </c>
      <c r="I192" s="42" t="s">
        <v>941</v>
      </c>
      <c r="J192" s="43" t="s">
        <v>942</v>
      </c>
      <c r="K192" s="42">
        <v>-8957</v>
      </c>
      <c r="L192" s="42" t="s">
        <v>924</v>
      </c>
      <c r="M192" s="43" t="s">
        <v>316</v>
      </c>
      <c r="N192" s="43"/>
      <c r="O192" s="44" t="s">
        <v>903</v>
      </c>
      <c r="P192" s="44" t="s">
        <v>151</v>
      </c>
    </row>
    <row r="193" spans="1:16" ht="13.5" customHeight="1" x14ac:dyDescent="0.2">
      <c r="A193" s="26" t="str">
        <f t="shared" si="12"/>
        <v> AN 234.104 </v>
      </c>
      <c r="B193" s="7" t="str">
        <f t="shared" si="13"/>
        <v>I</v>
      </c>
      <c r="C193" s="26">
        <f t="shared" si="14"/>
        <v>18760.371999999999</v>
      </c>
      <c r="D193" t="str">
        <f t="shared" si="15"/>
        <v>vis</v>
      </c>
      <c r="E193">
        <f>VLOOKUP(C193,'Active 1'!C$21:E$202,3,FALSE)</f>
        <v>-8940.1056898442985</v>
      </c>
      <c r="F193" s="7" t="s">
        <v>312</v>
      </c>
      <c r="G193" t="str">
        <f t="shared" si="16"/>
        <v>18760.372</v>
      </c>
      <c r="H193" s="26">
        <f t="shared" si="17"/>
        <v>-8940</v>
      </c>
      <c r="I193" s="42" t="s">
        <v>943</v>
      </c>
      <c r="J193" s="43" t="s">
        <v>944</v>
      </c>
      <c r="K193" s="42">
        <v>-8940</v>
      </c>
      <c r="L193" s="42" t="s">
        <v>940</v>
      </c>
      <c r="M193" s="43" t="s">
        <v>316</v>
      </c>
      <c r="N193" s="43"/>
      <c r="O193" s="44" t="s">
        <v>903</v>
      </c>
      <c r="P193" s="44" t="s">
        <v>151</v>
      </c>
    </row>
    <row r="194" spans="1:16" ht="13.5" customHeight="1" x14ac:dyDescent="0.2">
      <c r="A194" s="26" t="str">
        <f t="shared" si="12"/>
        <v> AN 234.104 </v>
      </c>
      <c r="B194" s="7" t="str">
        <f t="shared" si="13"/>
        <v>I</v>
      </c>
      <c r="C194" s="26">
        <f t="shared" si="14"/>
        <v>18895.439999999999</v>
      </c>
      <c r="D194" t="str">
        <f t="shared" si="15"/>
        <v>vis</v>
      </c>
      <c r="E194">
        <f>VLOOKUP(C194,'Active 1'!C$21:E$202,3,FALSE)</f>
        <v>-8889.104203993862</v>
      </c>
      <c r="F194" s="7" t="s">
        <v>312</v>
      </c>
      <c r="G194" t="str">
        <f t="shared" si="16"/>
        <v>18895.440</v>
      </c>
      <c r="H194" s="26">
        <f t="shared" si="17"/>
        <v>-8889</v>
      </c>
      <c r="I194" s="42" t="s">
        <v>945</v>
      </c>
      <c r="J194" s="43" t="s">
        <v>946</v>
      </c>
      <c r="K194" s="42">
        <v>-8889</v>
      </c>
      <c r="L194" s="42" t="s">
        <v>947</v>
      </c>
      <c r="M194" s="43" t="s">
        <v>316</v>
      </c>
      <c r="N194" s="43"/>
      <c r="O194" s="44" t="s">
        <v>903</v>
      </c>
      <c r="P194" s="44" t="s">
        <v>151</v>
      </c>
    </row>
    <row r="195" spans="1:16" ht="13.5" customHeight="1" x14ac:dyDescent="0.2">
      <c r="A195" s="26" t="str">
        <f t="shared" si="12"/>
        <v> AN 234.104 </v>
      </c>
      <c r="B195" s="7" t="str">
        <f t="shared" si="13"/>
        <v>I</v>
      </c>
      <c r="C195" s="26">
        <f t="shared" si="14"/>
        <v>18940.455999999998</v>
      </c>
      <c r="D195" t="str">
        <f t="shared" si="15"/>
        <v>vis</v>
      </c>
      <c r="E195">
        <f>VLOOKUP(C195,'Active 1'!C$21:E$202,3,FALSE)</f>
        <v>-8872.1062260342915</v>
      </c>
      <c r="F195" s="7" t="s">
        <v>312</v>
      </c>
      <c r="G195" t="str">
        <f t="shared" si="16"/>
        <v>18940.456</v>
      </c>
      <c r="H195" s="26">
        <f t="shared" si="17"/>
        <v>-8872</v>
      </c>
      <c r="I195" s="42" t="s">
        <v>948</v>
      </c>
      <c r="J195" s="43" t="s">
        <v>949</v>
      </c>
      <c r="K195" s="42">
        <v>-8872</v>
      </c>
      <c r="L195" s="42" t="s">
        <v>909</v>
      </c>
      <c r="M195" s="43" t="s">
        <v>316</v>
      </c>
      <c r="N195" s="43"/>
      <c r="O195" s="44" t="s">
        <v>903</v>
      </c>
      <c r="P195" s="44" t="s">
        <v>151</v>
      </c>
    </row>
    <row r="196" spans="1:16" ht="13.5" customHeight="1" x14ac:dyDescent="0.2">
      <c r="A196" s="26" t="str">
        <f t="shared" si="12"/>
        <v> AN 234.104 </v>
      </c>
      <c r="B196" s="7" t="str">
        <f t="shared" si="13"/>
        <v>I</v>
      </c>
      <c r="C196" s="26">
        <f t="shared" si="14"/>
        <v>18985.484</v>
      </c>
      <c r="D196" t="str">
        <f t="shared" si="15"/>
        <v>vis</v>
      </c>
      <c r="E196">
        <f>VLOOKUP(C196,'Active 1'!C$21:E$202,3,FALSE)</f>
        <v>-8855.1037168916846</v>
      </c>
      <c r="F196" s="7" t="s">
        <v>312</v>
      </c>
      <c r="G196" t="str">
        <f t="shared" si="16"/>
        <v>18985.484</v>
      </c>
      <c r="H196" s="26">
        <f t="shared" si="17"/>
        <v>-8855</v>
      </c>
      <c r="I196" s="42" t="s">
        <v>950</v>
      </c>
      <c r="J196" s="43" t="s">
        <v>951</v>
      </c>
      <c r="K196" s="42">
        <v>-8855</v>
      </c>
      <c r="L196" s="42" t="s">
        <v>952</v>
      </c>
      <c r="M196" s="43" t="s">
        <v>316</v>
      </c>
      <c r="N196" s="43"/>
      <c r="O196" s="44" t="s">
        <v>903</v>
      </c>
      <c r="P196" s="44" t="s">
        <v>151</v>
      </c>
    </row>
    <row r="197" spans="1:16" ht="13.5" customHeight="1" x14ac:dyDescent="0.2">
      <c r="A197" s="26" t="str">
        <f t="shared" si="12"/>
        <v> AN 234.104 </v>
      </c>
      <c r="B197" s="7" t="str">
        <f t="shared" si="13"/>
        <v>I</v>
      </c>
      <c r="C197" s="26">
        <f t="shared" si="14"/>
        <v>19030.504000000001</v>
      </c>
      <c r="D197" t="str">
        <f t="shared" si="15"/>
        <v>vis</v>
      </c>
      <c r="E197">
        <f>VLOOKUP(C197,'Active 1'!C$21:E$202,3,FALSE)</f>
        <v>-8838.104228537768</v>
      </c>
      <c r="F197" s="7" t="s">
        <v>312</v>
      </c>
      <c r="G197" t="str">
        <f t="shared" si="16"/>
        <v>19030.504</v>
      </c>
      <c r="H197" s="26">
        <f t="shared" si="17"/>
        <v>-8838</v>
      </c>
      <c r="I197" s="42" t="s">
        <v>953</v>
      </c>
      <c r="J197" s="43" t="s">
        <v>954</v>
      </c>
      <c r="K197" s="42">
        <v>-8838</v>
      </c>
      <c r="L197" s="42" t="s">
        <v>947</v>
      </c>
      <c r="M197" s="43" t="s">
        <v>316</v>
      </c>
      <c r="N197" s="43"/>
      <c r="O197" s="44" t="s">
        <v>903</v>
      </c>
      <c r="P197" s="44" t="s">
        <v>151</v>
      </c>
    </row>
    <row r="198" spans="1:16" ht="13.5" customHeight="1" x14ac:dyDescent="0.2">
      <c r="A198" s="26" t="str">
        <f t="shared" si="12"/>
        <v> AN 234.104 </v>
      </c>
      <c r="B198" s="7" t="str">
        <f t="shared" si="13"/>
        <v>I</v>
      </c>
      <c r="C198" s="26">
        <f t="shared" si="14"/>
        <v>19033.154999999999</v>
      </c>
      <c r="D198" t="str">
        <f t="shared" si="15"/>
        <v>vis</v>
      </c>
      <c r="E198">
        <f>VLOOKUP(C198,'Active 1'!C$21:E$202,3,FALSE)</f>
        <v>-8837.103214685565</v>
      </c>
      <c r="F198" s="7" t="s">
        <v>312</v>
      </c>
      <c r="G198" t="str">
        <f t="shared" si="16"/>
        <v>19033.155</v>
      </c>
      <c r="H198" s="26">
        <f t="shared" si="17"/>
        <v>-8837</v>
      </c>
      <c r="I198" s="42" t="s">
        <v>955</v>
      </c>
      <c r="J198" s="43" t="s">
        <v>956</v>
      </c>
      <c r="K198" s="42">
        <v>-8837</v>
      </c>
      <c r="L198" s="42" t="s">
        <v>957</v>
      </c>
      <c r="M198" s="43" t="s">
        <v>316</v>
      </c>
      <c r="N198" s="43"/>
      <c r="O198" s="44" t="s">
        <v>903</v>
      </c>
      <c r="P198" s="44" t="s">
        <v>151</v>
      </c>
    </row>
    <row r="199" spans="1:16" ht="13.5" customHeight="1" x14ac:dyDescent="0.2">
      <c r="A199" s="26" t="str">
        <f t="shared" si="12"/>
        <v> AN 234.104 </v>
      </c>
      <c r="B199" s="7" t="str">
        <f t="shared" si="13"/>
        <v>I</v>
      </c>
      <c r="C199" s="26">
        <f t="shared" si="14"/>
        <v>19067.571</v>
      </c>
      <c r="D199" t="str">
        <f t="shared" si="15"/>
        <v>vis</v>
      </c>
      <c r="E199">
        <f>VLOOKUP(C199,'Active 1'!C$21:E$202,3,FALSE)</f>
        <v>-8824.1077817404657</v>
      </c>
      <c r="F199" s="7" t="s">
        <v>312</v>
      </c>
      <c r="G199" t="str">
        <f t="shared" si="16"/>
        <v>19067.571</v>
      </c>
      <c r="H199" s="26">
        <f t="shared" si="17"/>
        <v>-8824</v>
      </c>
      <c r="I199" s="42" t="s">
        <v>958</v>
      </c>
      <c r="J199" s="43" t="s">
        <v>959</v>
      </c>
      <c r="K199" s="42">
        <v>-8824</v>
      </c>
      <c r="L199" s="42" t="s">
        <v>924</v>
      </c>
      <c r="M199" s="43" t="s">
        <v>316</v>
      </c>
      <c r="N199" s="43"/>
      <c r="O199" s="44" t="s">
        <v>903</v>
      </c>
      <c r="P199" s="44" t="s">
        <v>151</v>
      </c>
    </row>
    <row r="200" spans="1:16" ht="13.5" customHeight="1" x14ac:dyDescent="0.2">
      <c r="A200" s="26" t="str">
        <f t="shared" si="12"/>
        <v> AN 234.104 </v>
      </c>
      <c r="B200" s="7" t="str">
        <f t="shared" si="13"/>
        <v>I</v>
      </c>
      <c r="C200" s="26">
        <f t="shared" si="14"/>
        <v>19115.259999999998</v>
      </c>
      <c r="D200" t="str">
        <f t="shared" si="15"/>
        <v>vis</v>
      </c>
      <c r="E200">
        <f>VLOOKUP(C200,'Active 1'!C$21:E$202,3,FALSE)</f>
        <v>-8806.1004827597935</v>
      </c>
      <c r="F200" s="7" t="s">
        <v>312</v>
      </c>
      <c r="G200" t="str">
        <f t="shared" si="16"/>
        <v>19115.260</v>
      </c>
      <c r="H200" s="26">
        <f t="shared" si="17"/>
        <v>-8806</v>
      </c>
      <c r="I200" s="42" t="s">
        <v>960</v>
      </c>
      <c r="J200" s="43" t="s">
        <v>961</v>
      </c>
      <c r="K200" s="42">
        <v>-8806</v>
      </c>
      <c r="L200" s="42" t="s">
        <v>962</v>
      </c>
      <c r="M200" s="43" t="s">
        <v>316</v>
      </c>
      <c r="N200" s="43"/>
      <c r="O200" s="44" t="s">
        <v>903</v>
      </c>
      <c r="P200" s="44" t="s">
        <v>151</v>
      </c>
    </row>
    <row r="201" spans="1:16" ht="13.5" customHeight="1" x14ac:dyDescent="0.2">
      <c r="A201" s="26" t="str">
        <f t="shared" si="12"/>
        <v> AN 234.104 </v>
      </c>
      <c r="B201" s="7" t="str">
        <f t="shared" si="13"/>
        <v>I</v>
      </c>
      <c r="C201" s="26">
        <f t="shared" si="14"/>
        <v>19255.615000000002</v>
      </c>
      <c r="D201" t="str">
        <f t="shared" si="15"/>
        <v>vis</v>
      </c>
      <c r="E201">
        <f>VLOOKUP(C201,'Active 1'!C$21:E$202,3,FALSE)</f>
        <v>-8753.102633183742</v>
      </c>
      <c r="F201" s="7" t="s">
        <v>312</v>
      </c>
      <c r="G201" t="str">
        <f t="shared" si="16"/>
        <v>19255.615</v>
      </c>
      <c r="H201" s="26">
        <f t="shared" si="17"/>
        <v>-8753</v>
      </c>
      <c r="I201" s="42" t="s">
        <v>963</v>
      </c>
      <c r="J201" s="43" t="s">
        <v>964</v>
      </c>
      <c r="K201" s="42">
        <v>-8753</v>
      </c>
      <c r="L201" s="42" t="s">
        <v>965</v>
      </c>
      <c r="M201" s="43" t="s">
        <v>316</v>
      </c>
      <c r="N201" s="43"/>
      <c r="O201" s="44" t="s">
        <v>903</v>
      </c>
      <c r="P201" s="44" t="s">
        <v>151</v>
      </c>
    </row>
    <row r="202" spans="1:16" ht="13.5" customHeight="1" x14ac:dyDescent="0.2">
      <c r="A202" s="26" t="str">
        <f t="shared" si="12"/>
        <v> AN 234.104 </v>
      </c>
      <c r="B202" s="7" t="str">
        <f t="shared" si="13"/>
        <v>I</v>
      </c>
      <c r="C202" s="26">
        <f t="shared" si="14"/>
        <v>19279.45</v>
      </c>
      <c r="D202" t="str">
        <f t="shared" si="15"/>
        <v>vis</v>
      </c>
      <c r="E202">
        <f>VLOOKUP(C202,'Active 1'!C$21:E$202,3,FALSE)</f>
        <v>-8744.1025708799752</v>
      </c>
      <c r="F202" s="7" t="s">
        <v>312</v>
      </c>
      <c r="G202" t="str">
        <f t="shared" si="16"/>
        <v>19279.450</v>
      </c>
      <c r="H202" s="26">
        <f t="shared" si="17"/>
        <v>-8744</v>
      </c>
      <c r="I202" s="42" t="s">
        <v>966</v>
      </c>
      <c r="J202" s="43" t="s">
        <v>967</v>
      </c>
      <c r="K202" s="42">
        <v>-8744</v>
      </c>
      <c r="L202" s="42" t="s">
        <v>965</v>
      </c>
      <c r="M202" s="43" t="s">
        <v>316</v>
      </c>
      <c r="N202" s="43"/>
      <c r="O202" s="44" t="s">
        <v>903</v>
      </c>
      <c r="P202" s="44" t="s">
        <v>151</v>
      </c>
    </row>
    <row r="203" spans="1:16" ht="13.5" customHeight="1" x14ac:dyDescent="0.2">
      <c r="A203" s="26" t="str">
        <f t="shared" ref="A203:A266" si="18">P203</f>
        <v> AN 234.104 </v>
      </c>
      <c r="B203" s="7" t="str">
        <f t="shared" ref="B203:B266" si="19">IF(H203=INT(H203),"I","II")</f>
        <v>I</v>
      </c>
      <c r="C203" s="26">
        <f t="shared" ref="C203:C266" si="20">1*G203</f>
        <v>19308.577000000001</v>
      </c>
      <c r="D203" t="str">
        <f t="shared" ref="D203:D266" si="21">VLOOKUP(F203,I$1:J$5,2,FALSE)</f>
        <v>vis</v>
      </c>
      <c r="E203">
        <f>VLOOKUP(C203,'Active 1'!C$21:E$202,3,FALSE)</f>
        <v>-8733.1042568576631</v>
      </c>
      <c r="F203" s="7" t="s">
        <v>312</v>
      </c>
      <c r="G203" t="str">
        <f t="shared" ref="G203:G266" si="22">MID(I203,3,LEN(I203)-3)</f>
        <v>19308.577</v>
      </c>
      <c r="H203" s="26">
        <f t="shared" ref="H203:H266" si="23">1*K203</f>
        <v>-8733</v>
      </c>
      <c r="I203" s="42" t="s">
        <v>968</v>
      </c>
      <c r="J203" s="43" t="s">
        <v>969</v>
      </c>
      <c r="K203" s="42">
        <v>-8733</v>
      </c>
      <c r="L203" s="42" t="s">
        <v>947</v>
      </c>
      <c r="M203" s="43" t="s">
        <v>316</v>
      </c>
      <c r="N203" s="43"/>
      <c r="O203" s="44" t="s">
        <v>903</v>
      </c>
      <c r="P203" s="44" t="s">
        <v>151</v>
      </c>
    </row>
    <row r="204" spans="1:16" ht="13.5" customHeight="1" x14ac:dyDescent="0.2">
      <c r="A204" s="26" t="str">
        <f t="shared" si="18"/>
        <v> AN 234.104 </v>
      </c>
      <c r="B204" s="7" t="str">
        <f t="shared" si="19"/>
        <v>I</v>
      </c>
      <c r="C204" s="26">
        <f t="shared" si="20"/>
        <v>19311.232</v>
      </c>
      <c r="D204" t="str">
        <f t="shared" si="21"/>
        <v>vis</v>
      </c>
      <c r="E204">
        <f>VLOOKUP(C204,'Active 1'!C$21:E$202,3,FALSE)</f>
        <v>-8732.1017326111141</v>
      </c>
      <c r="F204" s="7" t="s">
        <v>312</v>
      </c>
      <c r="G204" t="str">
        <f t="shared" si="22"/>
        <v>19311.232</v>
      </c>
      <c r="H204" s="26">
        <f t="shared" si="23"/>
        <v>-8732</v>
      </c>
      <c r="I204" s="42" t="s">
        <v>970</v>
      </c>
      <c r="J204" s="43" t="s">
        <v>971</v>
      </c>
      <c r="K204" s="42">
        <v>-8732</v>
      </c>
      <c r="L204" s="42" t="s">
        <v>972</v>
      </c>
      <c r="M204" s="43" t="s">
        <v>316</v>
      </c>
      <c r="N204" s="43"/>
      <c r="O204" s="44" t="s">
        <v>903</v>
      </c>
      <c r="P204" s="44" t="s">
        <v>151</v>
      </c>
    </row>
    <row r="205" spans="1:16" ht="13.5" customHeight="1" x14ac:dyDescent="0.2">
      <c r="A205" s="26" t="str">
        <f t="shared" si="18"/>
        <v> AN 234.104 </v>
      </c>
      <c r="B205" s="7" t="str">
        <f t="shared" si="19"/>
        <v>I</v>
      </c>
      <c r="C205" s="26">
        <f t="shared" si="20"/>
        <v>19348.298999999999</v>
      </c>
      <c r="D205" t="str">
        <f t="shared" si="21"/>
        <v>vis</v>
      </c>
      <c r="E205">
        <f>VLOOKUP(C205,'Active 1'!C$21:E$202,3,FALSE)</f>
        <v>-8718.10528581381</v>
      </c>
      <c r="F205" s="7" t="s">
        <v>312</v>
      </c>
      <c r="G205" t="str">
        <f t="shared" si="22"/>
        <v>19348.299</v>
      </c>
      <c r="H205" s="26">
        <f t="shared" si="23"/>
        <v>-8718</v>
      </c>
      <c r="I205" s="42" t="s">
        <v>973</v>
      </c>
      <c r="J205" s="43" t="s">
        <v>974</v>
      </c>
      <c r="K205" s="42">
        <v>-8718</v>
      </c>
      <c r="L205" s="42" t="s">
        <v>927</v>
      </c>
      <c r="M205" s="43" t="s">
        <v>316</v>
      </c>
      <c r="N205" s="43"/>
      <c r="O205" s="44" t="s">
        <v>903</v>
      </c>
      <c r="P205" s="44" t="s">
        <v>151</v>
      </c>
    </row>
    <row r="206" spans="1:16" ht="13.5" customHeight="1" x14ac:dyDescent="0.2">
      <c r="A206" s="26" t="str">
        <f t="shared" si="18"/>
        <v> AN 234.104 </v>
      </c>
      <c r="B206" s="7" t="str">
        <f t="shared" si="19"/>
        <v>I</v>
      </c>
      <c r="C206" s="26">
        <f t="shared" si="20"/>
        <v>19353.598999999998</v>
      </c>
      <c r="D206" t="str">
        <f t="shared" si="21"/>
        <v>vis</v>
      </c>
      <c r="E206">
        <f>VLOOKUP(C206,'Active 1'!C$21:E$202,3,FALSE)</f>
        <v>-8716.1040133065762</v>
      </c>
      <c r="F206" s="7" t="s">
        <v>312</v>
      </c>
      <c r="G206" t="str">
        <f t="shared" si="22"/>
        <v>19353.599</v>
      </c>
      <c r="H206" s="26">
        <f t="shared" si="23"/>
        <v>-8716</v>
      </c>
      <c r="I206" s="42" t="s">
        <v>975</v>
      </c>
      <c r="J206" s="43" t="s">
        <v>976</v>
      </c>
      <c r="K206" s="42">
        <v>-8716</v>
      </c>
      <c r="L206" s="42" t="s">
        <v>952</v>
      </c>
      <c r="M206" s="43" t="s">
        <v>316</v>
      </c>
      <c r="N206" s="43"/>
      <c r="O206" s="44" t="s">
        <v>903</v>
      </c>
      <c r="P206" s="44" t="s">
        <v>151</v>
      </c>
    </row>
    <row r="207" spans="1:16" ht="13.5" customHeight="1" x14ac:dyDescent="0.2">
      <c r="A207" s="26" t="str">
        <f t="shared" si="18"/>
        <v> AN 234.104 </v>
      </c>
      <c r="B207" s="7" t="str">
        <f t="shared" si="19"/>
        <v>I</v>
      </c>
      <c r="C207" s="26">
        <f t="shared" si="20"/>
        <v>19361.538</v>
      </c>
      <c r="D207" t="str">
        <f t="shared" si="21"/>
        <v>vis</v>
      </c>
      <c r="E207">
        <f>VLOOKUP(C207,'Active 1'!C$21:E$202,3,FALSE)</f>
        <v>-8713.1062581301703</v>
      </c>
      <c r="F207" s="7" t="s">
        <v>312</v>
      </c>
      <c r="G207" t="str">
        <f t="shared" si="22"/>
        <v>19361.538</v>
      </c>
      <c r="H207" s="26">
        <f t="shared" si="23"/>
        <v>-8713</v>
      </c>
      <c r="I207" s="42" t="s">
        <v>977</v>
      </c>
      <c r="J207" s="43" t="s">
        <v>978</v>
      </c>
      <c r="K207" s="42">
        <v>-8713</v>
      </c>
      <c r="L207" s="42" t="s">
        <v>909</v>
      </c>
      <c r="M207" s="43" t="s">
        <v>316</v>
      </c>
      <c r="N207" s="43"/>
      <c r="O207" s="44" t="s">
        <v>903</v>
      </c>
      <c r="P207" s="44" t="s">
        <v>151</v>
      </c>
    </row>
    <row r="208" spans="1:16" ht="13.5" customHeight="1" x14ac:dyDescent="0.2">
      <c r="A208" s="26" t="str">
        <f t="shared" si="18"/>
        <v> AN 234.104 </v>
      </c>
      <c r="B208" s="7" t="str">
        <f t="shared" si="19"/>
        <v>I</v>
      </c>
      <c r="C208" s="26">
        <f t="shared" si="20"/>
        <v>19385.39</v>
      </c>
      <c r="D208" t="str">
        <f t="shared" si="21"/>
        <v>vis</v>
      </c>
      <c r="E208">
        <f>VLOOKUP(C208,'Active 1'!C$21:E$202,3,FALSE)</f>
        <v>-8704.099776650437</v>
      </c>
      <c r="F208" s="7" t="s">
        <v>312</v>
      </c>
      <c r="G208" t="str">
        <f t="shared" si="22"/>
        <v>19385.390</v>
      </c>
      <c r="H208" s="26">
        <f t="shared" si="23"/>
        <v>-8704</v>
      </c>
      <c r="I208" s="42" t="s">
        <v>979</v>
      </c>
      <c r="J208" s="43" t="s">
        <v>980</v>
      </c>
      <c r="K208" s="42">
        <v>-8704</v>
      </c>
      <c r="L208" s="42" t="s">
        <v>981</v>
      </c>
      <c r="M208" s="43" t="s">
        <v>316</v>
      </c>
      <c r="N208" s="43"/>
      <c r="O208" s="44" t="s">
        <v>903</v>
      </c>
      <c r="P208" s="44" t="s">
        <v>151</v>
      </c>
    </row>
    <row r="209" spans="1:16" ht="13.5" customHeight="1" x14ac:dyDescent="0.2">
      <c r="A209" s="26" t="str">
        <f t="shared" si="18"/>
        <v> AN 234.104 </v>
      </c>
      <c r="B209" s="7" t="str">
        <f t="shared" si="19"/>
        <v>I</v>
      </c>
      <c r="C209" s="26">
        <f t="shared" si="20"/>
        <v>19398.626</v>
      </c>
      <c r="D209" t="str">
        <f t="shared" si="21"/>
        <v>vis</v>
      </c>
      <c r="E209">
        <f>VLOOKUP(C209,'Active 1'!C$21:E$202,3,FALSE)</f>
        <v>-8699.1018817625554</v>
      </c>
      <c r="F209" s="7" t="s">
        <v>312</v>
      </c>
      <c r="G209" t="str">
        <f t="shared" si="22"/>
        <v>19398.626</v>
      </c>
      <c r="H209" s="26">
        <f t="shared" si="23"/>
        <v>-8699</v>
      </c>
      <c r="I209" s="42" t="s">
        <v>982</v>
      </c>
      <c r="J209" s="43" t="s">
        <v>983</v>
      </c>
      <c r="K209" s="42">
        <v>-8699</v>
      </c>
      <c r="L209" s="42" t="s">
        <v>984</v>
      </c>
      <c r="M209" s="43" t="s">
        <v>316</v>
      </c>
      <c r="N209" s="43"/>
      <c r="O209" s="44" t="s">
        <v>903</v>
      </c>
      <c r="P209" s="44" t="s">
        <v>151</v>
      </c>
    </row>
    <row r="210" spans="1:16" ht="13.5" customHeight="1" x14ac:dyDescent="0.2">
      <c r="A210" s="26" t="str">
        <f t="shared" si="18"/>
        <v> AN 234.104 </v>
      </c>
      <c r="B210" s="7" t="str">
        <f t="shared" si="19"/>
        <v>I</v>
      </c>
      <c r="C210" s="26">
        <f t="shared" si="20"/>
        <v>19409.228999999999</v>
      </c>
      <c r="D210" t="str">
        <f t="shared" si="21"/>
        <v>vis</v>
      </c>
      <c r="E210">
        <f>VLOOKUP(C210,'Active 1'!C$21:E$202,3,FALSE)</f>
        <v>-8695.098203952326</v>
      </c>
      <c r="F210" s="7" t="s">
        <v>312</v>
      </c>
      <c r="G210" t="str">
        <f t="shared" si="22"/>
        <v>19409.229</v>
      </c>
      <c r="H210" s="26">
        <f t="shared" si="23"/>
        <v>-8695</v>
      </c>
      <c r="I210" s="42" t="s">
        <v>985</v>
      </c>
      <c r="J210" s="43" t="s">
        <v>986</v>
      </c>
      <c r="K210" s="42">
        <v>-8695</v>
      </c>
      <c r="L210" s="42" t="s">
        <v>987</v>
      </c>
      <c r="M210" s="43" t="s">
        <v>316</v>
      </c>
      <c r="N210" s="43"/>
      <c r="O210" s="44" t="s">
        <v>903</v>
      </c>
      <c r="P210" s="44" t="s">
        <v>151</v>
      </c>
    </row>
    <row r="211" spans="1:16" ht="13.5" customHeight="1" x14ac:dyDescent="0.2">
      <c r="A211" s="26" t="str">
        <f t="shared" si="18"/>
        <v> AN 234.104 </v>
      </c>
      <c r="B211" s="7" t="str">
        <f t="shared" si="19"/>
        <v>I</v>
      </c>
      <c r="C211" s="26">
        <f t="shared" si="20"/>
        <v>19430.402999999998</v>
      </c>
      <c r="D211" t="str">
        <f t="shared" si="21"/>
        <v>vis</v>
      </c>
      <c r="E211">
        <f>VLOOKUP(C211,'Active 1'!C$21:E$202,3,FALSE)</f>
        <v>-8687.1029314866264</v>
      </c>
      <c r="F211" s="7" t="s">
        <v>312</v>
      </c>
      <c r="G211" t="str">
        <f t="shared" si="22"/>
        <v>19430.403</v>
      </c>
      <c r="H211" s="26">
        <f t="shared" si="23"/>
        <v>-8687</v>
      </c>
      <c r="I211" s="42" t="s">
        <v>988</v>
      </c>
      <c r="J211" s="43" t="s">
        <v>989</v>
      </c>
      <c r="K211" s="42">
        <v>-8687</v>
      </c>
      <c r="L211" s="42" t="s">
        <v>957</v>
      </c>
      <c r="M211" s="43" t="s">
        <v>316</v>
      </c>
      <c r="N211" s="43"/>
      <c r="O211" s="44" t="s">
        <v>903</v>
      </c>
      <c r="P211" s="44" t="s">
        <v>151</v>
      </c>
    </row>
    <row r="212" spans="1:16" ht="13.5" customHeight="1" x14ac:dyDescent="0.2">
      <c r="A212" s="26" t="str">
        <f t="shared" si="18"/>
        <v> SAC 4.45 </v>
      </c>
      <c r="B212" s="7" t="str">
        <f t="shared" si="19"/>
        <v>I</v>
      </c>
      <c r="C212" s="26">
        <f t="shared" si="20"/>
        <v>24155.08</v>
      </c>
      <c r="D212" t="str">
        <f t="shared" si="21"/>
        <v>vis</v>
      </c>
      <c r="E212">
        <f>VLOOKUP(C212,'Active 1'!C$21:E$202,3,FALSE)</f>
        <v>-6903.0715757000207</v>
      </c>
      <c r="F212" s="7" t="s">
        <v>312</v>
      </c>
      <c r="G212" t="str">
        <f t="shared" si="22"/>
        <v>24155.080</v>
      </c>
      <c r="H212" s="26">
        <f t="shared" si="23"/>
        <v>-6903</v>
      </c>
      <c r="I212" s="42" t="s">
        <v>990</v>
      </c>
      <c r="J212" s="43" t="s">
        <v>991</v>
      </c>
      <c r="K212" s="42">
        <v>-6903</v>
      </c>
      <c r="L212" s="42" t="s">
        <v>992</v>
      </c>
      <c r="M212" s="43" t="s">
        <v>316</v>
      </c>
      <c r="N212" s="43"/>
      <c r="O212" s="44" t="s">
        <v>993</v>
      </c>
      <c r="P212" s="44" t="s">
        <v>153</v>
      </c>
    </row>
    <row r="213" spans="1:16" ht="13.5" customHeight="1" x14ac:dyDescent="0.2">
      <c r="A213" s="26" t="str">
        <f t="shared" si="18"/>
        <v> IODE 4.2.301 </v>
      </c>
      <c r="B213" s="7" t="str">
        <f t="shared" si="19"/>
        <v>I</v>
      </c>
      <c r="C213" s="26">
        <f t="shared" si="20"/>
        <v>24552.334999999999</v>
      </c>
      <c r="D213" t="str">
        <f t="shared" si="21"/>
        <v>vis</v>
      </c>
      <c r="E213">
        <f>VLOOKUP(C213,'Active 1'!C$21:E$202,3,FALSE)</f>
        <v>-6753.0686493109779</v>
      </c>
      <c r="F213" s="7" t="s">
        <v>312</v>
      </c>
      <c r="G213" t="str">
        <f t="shared" si="22"/>
        <v>24552.335</v>
      </c>
      <c r="H213" s="26">
        <f t="shared" si="23"/>
        <v>-6753</v>
      </c>
      <c r="I213" s="42" t="s">
        <v>994</v>
      </c>
      <c r="J213" s="43" t="s">
        <v>995</v>
      </c>
      <c r="K213" s="42">
        <v>-6753</v>
      </c>
      <c r="L213" s="42" t="s">
        <v>996</v>
      </c>
      <c r="M213" s="43" t="s">
        <v>316</v>
      </c>
      <c r="N213" s="43"/>
      <c r="O213" s="44" t="s">
        <v>997</v>
      </c>
      <c r="P213" s="44" t="s">
        <v>154</v>
      </c>
    </row>
    <row r="214" spans="1:16" ht="13.5" customHeight="1" x14ac:dyDescent="0.2">
      <c r="A214" s="26" t="str">
        <f t="shared" si="18"/>
        <v> IODE 4.2.301 </v>
      </c>
      <c r="B214" s="7" t="str">
        <f t="shared" si="19"/>
        <v>I</v>
      </c>
      <c r="C214" s="26">
        <f t="shared" si="20"/>
        <v>24785.395</v>
      </c>
      <c r="D214" t="str">
        <f t="shared" si="21"/>
        <v>vis</v>
      </c>
      <c r="E214">
        <f>VLOOKUP(C214,'Active 1'!C$21:E$202,3,FALSE)</f>
        <v>-6665.0655227946836</v>
      </c>
      <c r="F214" s="7" t="s">
        <v>312</v>
      </c>
      <c r="G214" t="str">
        <f t="shared" si="22"/>
        <v>24785.395</v>
      </c>
      <c r="H214" s="26">
        <f t="shared" si="23"/>
        <v>-6665</v>
      </c>
      <c r="I214" s="42" t="s">
        <v>998</v>
      </c>
      <c r="J214" s="43" t="s">
        <v>999</v>
      </c>
      <c r="K214" s="42">
        <v>-6665</v>
      </c>
      <c r="L214" s="42" t="s">
        <v>1000</v>
      </c>
      <c r="M214" s="43" t="s">
        <v>316</v>
      </c>
      <c r="N214" s="43"/>
      <c r="O214" s="44" t="s">
        <v>997</v>
      </c>
      <c r="P214" s="44" t="s">
        <v>154</v>
      </c>
    </row>
    <row r="215" spans="1:16" ht="13.5" customHeight="1" x14ac:dyDescent="0.2">
      <c r="A215" s="26" t="str">
        <f t="shared" si="18"/>
        <v> SAC 7.68 </v>
      </c>
      <c r="B215" s="7" t="str">
        <f t="shared" si="19"/>
        <v>I</v>
      </c>
      <c r="C215" s="26">
        <f t="shared" si="20"/>
        <v>24793.331999999999</v>
      </c>
      <c r="D215" t="str">
        <f t="shared" si="21"/>
        <v>vis</v>
      </c>
      <c r="E215">
        <f>VLOOKUP(C215,'Active 1'!C$21:E$202,3,FALSE)</f>
        <v>-6662.0685228154516</v>
      </c>
      <c r="F215" s="7" t="s">
        <v>312</v>
      </c>
      <c r="G215" t="str">
        <f t="shared" si="22"/>
        <v>24793.332</v>
      </c>
      <c r="H215" s="26">
        <f t="shared" si="23"/>
        <v>-6662</v>
      </c>
      <c r="I215" s="42" t="s">
        <v>1001</v>
      </c>
      <c r="J215" s="43" t="s">
        <v>1002</v>
      </c>
      <c r="K215" s="42">
        <v>-6662</v>
      </c>
      <c r="L215" s="42" t="s">
        <v>1003</v>
      </c>
      <c r="M215" s="43" t="s">
        <v>316</v>
      </c>
      <c r="N215" s="43"/>
      <c r="O215" s="44" t="s">
        <v>993</v>
      </c>
      <c r="P215" s="44" t="s">
        <v>155</v>
      </c>
    </row>
    <row r="216" spans="1:16" ht="13.5" customHeight="1" x14ac:dyDescent="0.2">
      <c r="A216" s="26" t="str">
        <f t="shared" si="18"/>
        <v> AAC 1.29 </v>
      </c>
      <c r="B216" s="7" t="str">
        <f t="shared" si="19"/>
        <v>I</v>
      </c>
      <c r="C216" s="26">
        <f t="shared" si="20"/>
        <v>25500.458999999999</v>
      </c>
      <c r="D216" t="str">
        <f t="shared" si="21"/>
        <v>vis</v>
      </c>
      <c r="E216">
        <f>VLOOKUP(C216,'Active 1'!C$21:E$202,3,FALSE)</f>
        <v>-6395.0583673014744</v>
      </c>
      <c r="F216" s="7" t="s">
        <v>312</v>
      </c>
      <c r="G216" t="str">
        <f t="shared" si="22"/>
        <v>25500.459</v>
      </c>
      <c r="H216" s="26">
        <f t="shared" si="23"/>
        <v>-6395</v>
      </c>
      <c r="I216" s="42" t="s">
        <v>1004</v>
      </c>
      <c r="J216" s="43" t="s">
        <v>1005</v>
      </c>
      <c r="K216" s="42">
        <v>-6395</v>
      </c>
      <c r="L216" s="42" t="s">
        <v>1006</v>
      </c>
      <c r="M216" s="43" t="s">
        <v>316</v>
      </c>
      <c r="N216" s="43"/>
      <c r="O216" s="44" t="s">
        <v>903</v>
      </c>
      <c r="P216" s="44" t="s">
        <v>156</v>
      </c>
    </row>
    <row r="217" spans="1:16" ht="13.5" customHeight="1" x14ac:dyDescent="0.2">
      <c r="A217" s="26" t="str">
        <f t="shared" si="18"/>
        <v> AA 27.159 </v>
      </c>
      <c r="B217" s="7" t="str">
        <f t="shared" si="19"/>
        <v>I</v>
      </c>
      <c r="C217" s="26">
        <f t="shared" si="20"/>
        <v>25839.441999999999</v>
      </c>
      <c r="D217" t="str">
        <f t="shared" si="21"/>
        <v>vis</v>
      </c>
      <c r="E217">
        <f>VLOOKUP(C217,'Active 1'!C$21:E$202,3,FALSE)</f>
        <v>-6267.0588657316075</v>
      </c>
      <c r="F217" s="7" t="s">
        <v>312</v>
      </c>
      <c r="G217" t="str">
        <f t="shared" si="22"/>
        <v>25839.442</v>
      </c>
      <c r="H217" s="26">
        <f t="shared" si="23"/>
        <v>-6267</v>
      </c>
      <c r="I217" s="42" t="s">
        <v>1007</v>
      </c>
      <c r="J217" s="43" t="s">
        <v>1008</v>
      </c>
      <c r="K217" s="42">
        <v>-6267</v>
      </c>
      <c r="L217" s="42" t="s">
        <v>1009</v>
      </c>
      <c r="M217" s="43" t="s">
        <v>316</v>
      </c>
      <c r="N217" s="43"/>
      <c r="O217" s="44" t="s">
        <v>993</v>
      </c>
      <c r="P217" s="44" t="s">
        <v>157</v>
      </c>
    </row>
    <row r="218" spans="1:16" ht="13.5" customHeight="1" x14ac:dyDescent="0.2">
      <c r="A218" s="26" t="str">
        <f t="shared" si="18"/>
        <v> AA 27.159 </v>
      </c>
      <c r="B218" s="7" t="str">
        <f t="shared" si="19"/>
        <v>I</v>
      </c>
      <c r="C218" s="26">
        <f t="shared" si="20"/>
        <v>26390.3</v>
      </c>
      <c r="D218" t="str">
        <f t="shared" si="21"/>
        <v>vis</v>
      </c>
      <c r="E218">
        <f>VLOOKUP(C218,'Active 1'!C$21:E$202,3,FALSE)</f>
        <v>-6059.0556636955962</v>
      </c>
      <c r="F218" s="7" t="s">
        <v>312</v>
      </c>
      <c r="G218" t="str">
        <f t="shared" si="22"/>
        <v>26390.300</v>
      </c>
      <c r="H218" s="26">
        <f t="shared" si="23"/>
        <v>-6059</v>
      </c>
      <c r="I218" s="42" t="s">
        <v>1010</v>
      </c>
      <c r="J218" s="43" t="s">
        <v>1011</v>
      </c>
      <c r="K218" s="42">
        <v>-6059</v>
      </c>
      <c r="L218" s="42" t="s">
        <v>1012</v>
      </c>
      <c r="M218" s="43" t="s">
        <v>316</v>
      </c>
      <c r="N218" s="43"/>
      <c r="O218" s="44" t="s">
        <v>993</v>
      </c>
      <c r="P218" s="44" t="s">
        <v>157</v>
      </c>
    </row>
    <row r="219" spans="1:16" ht="13.5" customHeight="1" x14ac:dyDescent="0.2">
      <c r="A219" s="26" t="str">
        <f t="shared" si="18"/>
        <v> AA 27.159 </v>
      </c>
      <c r="B219" s="7" t="str">
        <f t="shared" si="19"/>
        <v>I</v>
      </c>
      <c r="C219" s="26">
        <f t="shared" si="20"/>
        <v>26652.485000000001</v>
      </c>
      <c r="D219" t="str">
        <f t="shared" si="21"/>
        <v>vis</v>
      </c>
      <c r="E219">
        <f>VLOOKUP(C219,'Active 1'!C$21:E$202,3,FALSE)</f>
        <v>-5960.0549783541619</v>
      </c>
      <c r="F219" s="7" t="s">
        <v>312</v>
      </c>
      <c r="G219" t="str">
        <f t="shared" si="22"/>
        <v>26652.485</v>
      </c>
      <c r="H219" s="26">
        <f t="shared" si="23"/>
        <v>-5960</v>
      </c>
      <c r="I219" s="42" t="s">
        <v>1013</v>
      </c>
      <c r="J219" s="43" t="s">
        <v>1014</v>
      </c>
      <c r="K219" s="42">
        <v>-5960</v>
      </c>
      <c r="L219" s="42" t="s">
        <v>1015</v>
      </c>
      <c r="M219" s="43" t="s">
        <v>316</v>
      </c>
      <c r="N219" s="43"/>
      <c r="O219" s="44" t="s">
        <v>993</v>
      </c>
      <c r="P219" s="44" t="s">
        <v>157</v>
      </c>
    </row>
    <row r="220" spans="1:16" ht="13.5" customHeight="1" x14ac:dyDescent="0.2">
      <c r="A220" s="26" t="str">
        <f t="shared" si="18"/>
        <v> AN 260.292 </v>
      </c>
      <c r="B220" s="7" t="str">
        <f t="shared" si="19"/>
        <v>I</v>
      </c>
      <c r="C220" s="26">
        <f t="shared" si="20"/>
        <v>27370.195</v>
      </c>
      <c r="D220" t="str">
        <f t="shared" si="21"/>
        <v>vis</v>
      </c>
      <c r="E220">
        <f>VLOOKUP(C220,'Active 1'!C$21:E$202,3,FALSE)</f>
        <v>-5689.0486970016791</v>
      </c>
      <c r="F220" s="7" t="s">
        <v>312</v>
      </c>
      <c r="G220" t="str">
        <f t="shared" si="22"/>
        <v>27370.195</v>
      </c>
      <c r="H220" s="26">
        <f t="shared" si="23"/>
        <v>-5689</v>
      </c>
      <c r="I220" s="42" t="s">
        <v>1016</v>
      </c>
      <c r="J220" s="43" t="s">
        <v>1017</v>
      </c>
      <c r="K220" s="42">
        <v>-5689</v>
      </c>
      <c r="L220" s="42" t="s">
        <v>1018</v>
      </c>
      <c r="M220" s="43" t="s">
        <v>316</v>
      </c>
      <c r="N220" s="43"/>
      <c r="O220" s="44" t="s">
        <v>1019</v>
      </c>
      <c r="P220" s="44" t="s">
        <v>158</v>
      </c>
    </row>
    <row r="221" spans="1:16" ht="13.5" customHeight="1" x14ac:dyDescent="0.2">
      <c r="A221" s="26" t="str">
        <f t="shared" si="18"/>
        <v> AN 260.292 </v>
      </c>
      <c r="B221" s="7" t="str">
        <f t="shared" si="19"/>
        <v>I</v>
      </c>
      <c r="C221" s="26">
        <f t="shared" si="20"/>
        <v>27473.473999999998</v>
      </c>
      <c r="D221" t="str">
        <f t="shared" si="21"/>
        <v>vis</v>
      </c>
      <c r="E221">
        <f>VLOOKUP(C221,'Active 1'!C$21:E$202,3,FALSE)</f>
        <v>-5650.050692610208</v>
      </c>
      <c r="F221" s="7" t="s">
        <v>312</v>
      </c>
      <c r="G221" t="str">
        <f t="shared" si="22"/>
        <v>27473.474</v>
      </c>
      <c r="H221" s="26">
        <f t="shared" si="23"/>
        <v>-5650</v>
      </c>
      <c r="I221" s="42" t="s">
        <v>1020</v>
      </c>
      <c r="J221" s="43" t="s">
        <v>1021</v>
      </c>
      <c r="K221" s="42">
        <v>-5650</v>
      </c>
      <c r="L221" s="42" t="s">
        <v>1022</v>
      </c>
      <c r="M221" s="43" t="s">
        <v>316</v>
      </c>
      <c r="N221" s="43"/>
      <c r="O221" s="44" t="s">
        <v>1019</v>
      </c>
      <c r="P221" s="44" t="s">
        <v>158</v>
      </c>
    </row>
    <row r="222" spans="1:16" ht="13.5" customHeight="1" x14ac:dyDescent="0.2">
      <c r="A222" s="26" t="str">
        <f t="shared" si="18"/>
        <v> AN 260.292 </v>
      </c>
      <c r="B222" s="7" t="str">
        <f t="shared" si="19"/>
        <v>I</v>
      </c>
      <c r="C222" s="26">
        <f t="shared" si="20"/>
        <v>27481.416000000001</v>
      </c>
      <c r="D222" t="str">
        <f t="shared" si="21"/>
        <v>vis</v>
      </c>
      <c r="E222">
        <f>VLOOKUP(C222,'Active 1'!C$21:E$202,3,FALSE)</f>
        <v>-5647.0518046380439</v>
      </c>
      <c r="F222" s="7" t="s">
        <v>312</v>
      </c>
      <c r="G222" t="str">
        <f t="shared" si="22"/>
        <v>27481.416</v>
      </c>
      <c r="H222" s="26">
        <f t="shared" si="23"/>
        <v>-5647</v>
      </c>
      <c r="I222" s="42" t="s">
        <v>1023</v>
      </c>
      <c r="J222" s="43" t="s">
        <v>1024</v>
      </c>
      <c r="K222" s="42">
        <v>-5647</v>
      </c>
      <c r="L222" s="42" t="s">
        <v>1025</v>
      </c>
      <c r="M222" s="43" t="s">
        <v>316</v>
      </c>
      <c r="N222" s="43"/>
      <c r="O222" s="44" t="s">
        <v>1019</v>
      </c>
      <c r="P222" s="44" t="s">
        <v>158</v>
      </c>
    </row>
    <row r="223" spans="1:16" ht="13.5" customHeight="1" x14ac:dyDescent="0.2">
      <c r="A223" s="26" t="str">
        <f t="shared" si="18"/>
        <v> AN 260.292 </v>
      </c>
      <c r="B223" s="7" t="str">
        <f t="shared" si="19"/>
        <v>I</v>
      </c>
      <c r="C223" s="26">
        <f t="shared" si="20"/>
        <v>27505.266</v>
      </c>
      <c r="D223" t="str">
        <f t="shared" si="21"/>
        <v>vis</v>
      </c>
      <c r="E223">
        <f>VLOOKUP(C223,'Active 1'!C$21:E$202,3,FALSE)</f>
        <v>-5638.0460783554836</v>
      </c>
      <c r="F223" s="7" t="s">
        <v>312</v>
      </c>
      <c r="G223" t="str">
        <f t="shared" si="22"/>
        <v>27505.266</v>
      </c>
      <c r="H223" s="26">
        <f t="shared" si="23"/>
        <v>-5638</v>
      </c>
      <c r="I223" s="42" t="s">
        <v>1026</v>
      </c>
      <c r="J223" s="43" t="s">
        <v>1027</v>
      </c>
      <c r="K223" s="42">
        <v>-5638</v>
      </c>
      <c r="L223" s="42" t="s">
        <v>1028</v>
      </c>
      <c r="M223" s="43" t="s">
        <v>316</v>
      </c>
      <c r="N223" s="43"/>
      <c r="O223" s="44" t="s">
        <v>1019</v>
      </c>
      <c r="P223" s="44" t="s">
        <v>158</v>
      </c>
    </row>
    <row r="224" spans="1:16" ht="13.5" customHeight="1" x14ac:dyDescent="0.2">
      <c r="A224" s="26" t="str">
        <f t="shared" si="18"/>
        <v> AN 260.292 </v>
      </c>
      <c r="B224" s="7" t="str">
        <f t="shared" si="19"/>
        <v>I</v>
      </c>
      <c r="C224" s="26">
        <f t="shared" si="20"/>
        <v>27722.42</v>
      </c>
      <c r="D224" t="str">
        <f t="shared" si="21"/>
        <v>vis</v>
      </c>
      <c r="E224">
        <f>VLOOKUP(C224,'Active 1'!C$21:E$202,3,FALSE)</f>
        <v>-5556.0490349524143</v>
      </c>
      <c r="F224" s="7" t="s">
        <v>312</v>
      </c>
      <c r="G224" t="str">
        <f t="shared" si="22"/>
        <v>27722.420</v>
      </c>
      <c r="H224" s="26">
        <f t="shared" si="23"/>
        <v>-5556</v>
      </c>
      <c r="I224" s="42" t="s">
        <v>1029</v>
      </c>
      <c r="J224" s="43" t="s">
        <v>1030</v>
      </c>
      <c r="K224" s="42">
        <v>-5556</v>
      </c>
      <c r="L224" s="42" t="s">
        <v>1031</v>
      </c>
      <c r="M224" s="43" t="s">
        <v>316</v>
      </c>
      <c r="N224" s="43"/>
      <c r="O224" s="44" t="s">
        <v>1019</v>
      </c>
      <c r="P224" s="44" t="s">
        <v>158</v>
      </c>
    </row>
    <row r="225" spans="1:16" ht="13.5" customHeight="1" x14ac:dyDescent="0.2">
      <c r="A225" s="26" t="str">
        <f t="shared" si="18"/>
        <v> AN 260.292 </v>
      </c>
      <c r="B225" s="7" t="str">
        <f t="shared" si="19"/>
        <v>I</v>
      </c>
      <c r="C225" s="26">
        <f t="shared" si="20"/>
        <v>27738.31</v>
      </c>
      <c r="D225" t="str">
        <f t="shared" si="21"/>
        <v>vis</v>
      </c>
      <c r="E225">
        <f>VLOOKUP(C225,'Active 1'!C$21:E$202,3,FALSE)</f>
        <v>-5550.0489934165689</v>
      </c>
      <c r="F225" s="7" t="s">
        <v>312</v>
      </c>
      <c r="G225" t="str">
        <f t="shared" si="22"/>
        <v>27738.310</v>
      </c>
      <c r="H225" s="26">
        <f t="shared" si="23"/>
        <v>-5550</v>
      </c>
      <c r="I225" s="42" t="s">
        <v>1032</v>
      </c>
      <c r="J225" s="43" t="s">
        <v>1033</v>
      </c>
      <c r="K225" s="42">
        <v>-5550</v>
      </c>
      <c r="L225" s="42" t="s">
        <v>1031</v>
      </c>
      <c r="M225" s="43" t="s">
        <v>316</v>
      </c>
      <c r="N225" s="43"/>
      <c r="O225" s="44" t="s">
        <v>1019</v>
      </c>
      <c r="P225" s="44" t="s">
        <v>158</v>
      </c>
    </row>
    <row r="226" spans="1:16" ht="13.5" customHeight="1" x14ac:dyDescent="0.2">
      <c r="A226" s="26" t="str">
        <f t="shared" si="18"/>
        <v> AN 260.292 </v>
      </c>
      <c r="B226" s="7" t="str">
        <f t="shared" si="19"/>
        <v>I</v>
      </c>
      <c r="C226" s="26">
        <f t="shared" si="20"/>
        <v>27775.363000000001</v>
      </c>
      <c r="D226" t="str">
        <f t="shared" si="21"/>
        <v>vis</v>
      </c>
      <c r="E226">
        <f>VLOOKUP(C226,'Active 1'!C$21:E$202,3,FALSE)</f>
        <v>-5536.0578329994732</v>
      </c>
      <c r="F226" s="7" t="s">
        <v>312</v>
      </c>
      <c r="G226" t="str">
        <f t="shared" si="22"/>
        <v>27775.363</v>
      </c>
      <c r="H226" s="26">
        <f t="shared" si="23"/>
        <v>-5536</v>
      </c>
      <c r="I226" s="42" t="s">
        <v>1034</v>
      </c>
      <c r="J226" s="43" t="s">
        <v>1035</v>
      </c>
      <c r="K226" s="42">
        <v>-5536</v>
      </c>
      <c r="L226" s="42" t="s">
        <v>1036</v>
      </c>
      <c r="M226" s="43" t="s">
        <v>316</v>
      </c>
      <c r="N226" s="43"/>
      <c r="O226" s="44" t="s">
        <v>1019</v>
      </c>
      <c r="P226" s="44" t="s">
        <v>158</v>
      </c>
    </row>
    <row r="227" spans="1:16" ht="13.5" customHeight="1" x14ac:dyDescent="0.2">
      <c r="A227" s="26" t="str">
        <f t="shared" si="18"/>
        <v> AN 260.292 </v>
      </c>
      <c r="B227" s="7" t="str">
        <f t="shared" si="19"/>
        <v>I</v>
      </c>
      <c r="C227" s="26">
        <f t="shared" si="20"/>
        <v>28037.564999999999</v>
      </c>
      <c r="D227" t="str">
        <f t="shared" si="21"/>
        <v>vis</v>
      </c>
      <c r="E227">
        <f>VLOOKUP(C227,'Active 1'!C$21:E$202,3,FALSE)</f>
        <v>-5437.0507284820742</v>
      </c>
      <c r="F227" s="7" t="s">
        <v>312</v>
      </c>
      <c r="G227" t="str">
        <f t="shared" si="22"/>
        <v>28037.565</v>
      </c>
      <c r="H227" s="26">
        <f t="shared" si="23"/>
        <v>-5437</v>
      </c>
      <c r="I227" s="42" t="s">
        <v>1037</v>
      </c>
      <c r="J227" s="43" t="s">
        <v>1038</v>
      </c>
      <c r="K227" s="42">
        <v>-5437</v>
      </c>
      <c r="L227" s="42" t="s">
        <v>1022</v>
      </c>
      <c r="M227" s="43" t="s">
        <v>316</v>
      </c>
      <c r="N227" s="43"/>
      <c r="O227" s="44" t="s">
        <v>1019</v>
      </c>
      <c r="P227" s="44" t="s">
        <v>158</v>
      </c>
    </row>
    <row r="228" spans="1:16" ht="13.5" customHeight="1" x14ac:dyDescent="0.2">
      <c r="A228" s="26" t="str">
        <f t="shared" si="18"/>
        <v> AN 260.292 </v>
      </c>
      <c r="B228" s="7" t="str">
        <f t="shared" si="19"/>
        <v>I</v>
      </c>
      <c r="C228" s="26">
        <f t="shared" si="20"/>
        <v>28053.456999999999</v>
      </c>
      <c r="D228" t="str">
        <f t="shared" si="21"/>
        <v>vis</v>
      </c>
      <c r="E228">
        <f>VLOOKUP(C228,'Active 1'!C$21:E$202,3,FALSE)</f>
        <v>-5431.0499317490567</v>
      </c>
      <c r="F228" s="7" t="s">
        <v>312</v>
      </c>
      <c r="G228" t="str">
        <f t="shared" si="22"/>
        <v>28053.457</v>
      </c>
      <c r="H228" s="26">
        <f t="shared" si="23"/>
        <v>-5431</v>
      </c>
      <c r="I228" s="42" t="s">
        <v>1039</v>
      </c>
      <c r="J228" s="43" t="s">
        <v>1040</v>
      </c>
      <c r="K228" s="42">
        <v>-5431</v>
      </c>
      <c r="L228" s="42" t="s">
        <v>1041</v>
      </c>
      <c r="M228" s="43" t="s">
        <v>316</v>
      </c>
      <c r="N228" s="43"/>
      <c r="O228" s="44" t="s">
        <v>1019</v>
      </c>
      <c r="P228" s="44" t="s">
        <v>158</v>
      </c>
    </row>
    <row r="229" spans="1:16" ht="13.5" customHeight="1" x14ac:dyDescent="0.2">
      <c r="A229" s="26" t="str">
        <f t="shared" si="18"/>
        <v> CPRI 21.47 </v>
      </c>
      <c r="B229" s="7" t="str">
        <f t="shared" si="19"/>
        <v>I</v>
      </c>
      <c r="C229" s="26">
        <f t="shared" si="20"/>
        <v>28103.785</v>
      </c>
      <c r="D229" t="str">
        <f t="shared" si="21"/>
        <v>vis</v>
      </c>
      <c r="E229">
        <f>VLOOKUP(C229,'Active 1'!C$21:E$202,3,FALSE)</f>
        <v>-5412.0461500992151</v>
      </c>
      <c r="F229" s="7" t="s">
        <v>312</v>
      </c>
      <c r="G229" t="str">
        <f t="shared" si="22"/>
        <v>28103.785</v>
      </c>
      <c r="H229" s="26">
        <f t="shared" si="23"/>
        <v>-5412</v>
      </c>
      <c r="I229" s="42" t="s">
        <v>1042</v>
      </c>
      <c r="J229" s="43" t="s">
        <v>1043</v>
      </c>
      <c r="K229" s="42">
        <v>-5412</v>
      </c>
      <c r="L229" s="42" t="s">
        <v>1028</v>
      </c>
      <c r="M229" s="43" t="s">
        <v>316</v>
      </c>
      <c r="N229" s="43"/>
      <c r="O229" s="44" t="s">
        <v>1044</v>
      </c>
      <c r="P229" s="44" t="s">
        <v>159</v>
      </c>
    </row>
    <row r="230" spans="1:16" ht="13.5" customHeight="1" x14ac:dyDescent="0.2">
      <c r="A230" s="26" t="str">
        <f t="shared" si="18"/>
        <v> AN 260.292 </v>
      </c>
      <c r="B230" s="7" t="str">
        <f t="shared" si="19"/>
        <v>I</v>
      </c>
      <c r="C230" s="26">
        <f t="shared" si="20"/>
        <v>28106.429</v>
      </c>
      <c r="D230" t="str">
        <f t="shared" si="21"/>
        <v>vis</v>
      </c>
      <c r="E230">
        <f>VLOOKUP(C230,'Active 1'!C$21:E$202,3,FALSE)</f>
        <v>-5411.0477794371145</v>
      </c>
      <c r="F230" s="7" t="s">
        <v>312</v>
      </c>
      <c r="G230" t="str">
        <f t="shared" si="22"/>
        <v>28106.429</v>
      </c>
      <c r="H230" s="26">
        <f t="shared" si="23"/>
        <v>-5411</v>
      </c>
      <c r="I230" s="42" t="s">
        <v>1045</v>
      </c>
      <c r="J230" s="43" t="s">
        <v>1046</v>
      </c>
      <c r="K230" s="42">
        <v>-5411</v>
      </c>
      <c r="L230" s="42" t="s">
        <v>1047</v>
      </c>
      <c r="M230" s="43" t="s">
        <v>316</v>
      </c>
      <c r="N230" s="43"/>
      <c r="O230" s="44" t="s">
        <v>1019</v>
      </c>
      <c r="P230" s="44" t="s">
        <v>158</v>
      </c>
    </row>
    <row r="231" spans="1:16" ht="13.5" customHeight="1" x14ac:dyDescent="0.2">
      <c r="A231" s="26" t="str">
        <f t="shared" si="18"/>
        <v> AN 260.292 </v>
      </c>
      <c r="B231" s="7" t="str">
        <f t="shared" si="19"/>
        <v>I</v>
      </c>
      <c r="C231" s="26">
        <f t="shared" si="20"/>
        <v>28122.31</v>
      </c>
      <c r="D231" t="str">
        <f t="shared" si="21"/>
        <v>vis</v>
      </c>
      <c r="E231">
        <f>VLOOKUP(C231,'Active 1'!C$21:E$202,3,FALSE)</f>
        <v>-5405.0511362885463</v>
      </c>
      <c r="F231" s="7" t="s">
        <v>312</v>
      </c>
      <c r="G231" t="str">
        <f t="shared" si="22"/>
        <v>28122.310</v>
      </c>
      <c r="H231" s="26">
        <f t="shared" si="23"/>
        <v>-5405</v>
      </c>
      <c r="I231" s="42" t="s">
        <v>1048</v>
      </c>
      <c r="J231" s="43" t="s">
        <v>1049</v>
      </c>
      <c r="K231" s="42">
        <v>-5405</v>
      </c>
      <c r="L231" s="42" t="s">
        <v>1050</v>
      </c>
      <c r="M231" s="43" t="s">
        <v>316</v>
      </c>
      <c r="N231" s="43"/>
      <c r="O231" s="44" t="s">
        <v>1019</v>
      </c>
      <c r="P231" s="44" t="s">
        <v>158</v>
      </c>
    </row>
    <row r="232" spans="1:16" ht="13.5" customHeight="1" x14ac:dyDescent="0.2">
      <c r="A232" s="26" t="str">
        <f t="shared" si="18"/>
        <v> AN 260.292 </v>
      </c>
      <c r="B232" s="7" t="str">
        <f t="shared" si="19"/>
        <v>I</v>
      </c>
      <c r="C232" s="26">
        <f t="shared" si="20"/>
        <v>28151.458999999999</v>
      </c>
      <c r="D232" t="str">
        <f t="shared" si="21"/>
        <v>vis</v>
      </c>
      <c r="E232">
        <f>VLOOKUP(C232,'Active 1'!C$21:E$202,3,FALSE)</f>
        <v>-5394.0445150973364</v>
      </c>
      <c r="F232" s="7" t="s">
        <v>312</v>
      </c>
      <c r="G232" t="str">
        <f t="shared" si="22"/>
        <v>28151.459</v>
      </c>
      <c r="H232" s="26">
        <f t="shared" si="23"/>
        <v>-5394</v>
      </c>
      <c r="I232" s="42" t="s">
        <v>1051</v>
      </c>
      <c r="J232" s="43" t="s">
        <v>1052</v>
      </c>
      <c r="K232" s="42">
        <v>-5394</v>
      </c>
      <c r="L232" s="42" t="s">
        <v>1053</v>
      </c>
      <c r="M232" s="43" t="s">
        <v>316</v>
      </c>
      <c r="N232" s="43"/>
      <c r="O232" s="44" t="s">
        <v>1019</v>
      </c>
      <c r="P232" s="44" t="s">
        <v>158</v>
      </c>
    </row>
    <row r="233" spans="1:16" ht="13.5" customHeight="1" x14ac:dyDescent="0.2">
      <c r="A233" s="26" t="str">
        <f t="shared" si="18"/>
        <v> AN 260.292 </v>
      </c>
      <c r="B233" s="7" t="str">
        <f t="shared" si="19"/>
        <v>I</v>
      </c>
      <c r="C233" s="26">
        <f t="shared" si="20"/>
        <v>28159.387999999999</v>
      </c>
      <c r="D233" t="str">
        <f t="shared" si="21"/>
        <v>vis</v>
      </c>
      <c r="E233">
        <f>VLOOKUP(C233,'Active 1'!C$21:E$202,3,FALSE)</f>
        <v>-5391.0505359067947</v>
      </c>
      <c r="F233" s="7" t="s">
        <v>312</v>
      </c>
      <c r="G233" t="str">
        <f t="shared" si="22"/>
        <v>28159.388</v>
      </c>
      <c r="H233" s="26">
        <f t="shared" si="23"/>
        <v>-5391</v>
      </c>
      <c r="I233" s="42" t="s">
        <v>1054</v>
      </c>
      <c r="J233" s="43" t="s">
        <v>1055</v>
      </c>
      <c r="K233" s="42">
        <v>-5391</v>
      </c>
      <c r="L233" s="42" t="s">
        <v>1022</v>
      </c>
      <c r="M233" s="43" t="s">
        <v>316</v>
      </c>
      <c r="N233" s="43"/>
      <c r="O233" s="44" t="s">
        <v>1019</v>
      </c>
      <c r="P233" s="44" t="s">
        <v>158</v>
      </c>
    </row>
    <row r="234" spans="1:16" ht="13.5" customHeight="1" x14ac:dyDescent="0.2">
      <c r="A234" s="26" t="str">
        <f t="shared" si="18"/>
        <v> AN 260.292 </v>
      </c>
      <c r="B234" s="7" t="str">
        <f t="shared" si="19"/>
        <v>I</v>
      </c>
      <c r="C234" s="26">
        <f t="shared" si="20"/>
        <v>28191.18</v>
      </c>
      <c r="D234" t="str">
        <f t="shared" si="21"/>
        <v>vis</v>
      </c>
      <c r="E234">
        <f>VLOOKUP(C234,'Active 1'!C$21:E$202,3,FALSE)</f>
        <v>-5379.0459216520703</v>
      </c>
      <c r="F234" s="7" t="s">
        <v>312</v>
      </c>
      <c r="G234" t="str">
        <f t="shared" si="22"/>
        <v>28191.180</v>
      </c>
      <c r="H234" s="26">
        <f t="shared" si="23"/>
        <v>-5379</v>
      </c>
      <c r="I234" s="42" t="s">
        <v>1056</v>
      </c>
      <c r="J234" s="43" t="s">
        <v>1057</v>
      </c>
      <c r="K234" s="42">
        <v>-5379</v>
      </c>
      <c r="L234" s="42" t="s">
        <v>1028</v>
      </c>
      <c r="M234" s="43" t="s">
        <v>316</v>
      </c>
      <c r="N234" s="43"/>
      <c r="O234" s="44" t="s">
        <v>1019</v>
      </c>
      <c r="P234" s="44" t="s">
        <v>158</v>
      </c>
    </row>
    <row r="235" spans="1:16" ht="13.5" customHeight="1" x14ac:dyDescent="0.2">
      <c r="A235" s="26" t="str">
        <f t="shared" si="18"/>
        <v> AN 260.292 </v>
      </c>
      <c r="B235" s="7" t="str">
        <f t="shared" si="19"/>
        <v>I</v>
      </c>
      <c r="C235" s="26">
        <f t="shared" si="20"/>
        <v>28204.416000000001</v>
      </c>
      <c r="D235" t="str">
        <f t="shared" si="21"/>
        <v>vis</v>
      </c>
      <c r="E235">
        <f>VLOOKUP(C235,'Active 1'!C$21:E$202,3,FALSE)</f>
        <v>-5374.0480267641879</v>
      </c>
      <c r="F235" s="7" t="s">
        <v>312</v>
      </c>
      <c r="G235" t="str">
        <f t="shared" si="22"/>
        <v>28204.416</v>
      </c>
      <c r="H235" s="26">
        <f t="shared" si="23"/>
        <v>-5374</v>
      </c>
      <c r="I235" s="42" t="s">
        <v>1058</v>
      </c>
      <c r="J235" s="43" t="s">
        <v>1059</v>
      </c>
      <c r="K235" s="42">
        <v>-5374</v>
      </c>
      <c r="L235" s="42" t="s">
        <v>1047</v>
      </c>
      <c r="M235" s="43" t="s">
        <v>316</v>
      </c>
      <c r="N235" s="43"/>
      <c r="O235" s="44" t="s">
        <v>1019</v>
      </c>
      <c r="P235" s="44" t="s">
        <v>158</v>
      </c>
    </row>
    <row r="236" spans="1:16" ht="13.5" customHeight="1" x14ac:dyDescent="0.2">
      <c r="A236" s="26" t="str">
        <f t="shared" si="18"/>
        <v> HB 917.7 </v>
      </c>
      <c r="B236" s="7" t="str">
        <f t="shared" si="19"/>
        <v>I</v>
      </c>
      <c r="C236" s="26">
        <f t="shared" si="20"/>
        <v>28212.36</v>
      </c>
      <c r="D236" t="str">
        <f t="shared" si="21"/>
        <v>vis</v>
      </c>
      <c r="E236">
        <f>VLOOKUP(C236,'Active 1'!C$21:E$202,3,FALSE)</f>
        <v>-5371.0483835948526</v>
      </c>
      <c r="F236" s="7" t="s">
        <v>312</v>
      </c>
      <c r="G236" t="str">
        <f t="shared" si="22"/>
        <v>28212.360</v>
      </c>
      <c r="H236" s="26">
        <f t="shared" si="23"/>
        <v>-5371</v>
      </c>
      <c r="I236" s="42" t="s">
        <v>1060</v>
      </c>
      <c r="J236" s="43" t="s">
        <v>1061</v>
      </c>
      <c r="K236" s="42">
        <v>-5371</v>
      </c>
      <c r="L236" s="42" t="s">
        <v>1062</v>
      </c>
      <c r="M236" s="43" t="s">
        <v>1063</v>
      </c>
      <c r="N236" s="43"/>
      <c r="O236" s="44" t="s">
        <v>1064</v>
      </c>
      <c r="P236" s="44" t="s">
        <v>160</v>
      </c>
    </row>
    <row r="237" spans="1:16" ht="13.5" customHeight="1" x14ac:dyDescent="0.2">
      <c r="A237" s="26" t="str">
        <f t="shared" si="18"/>
        <v> AN 260.292 </v>
      </c>
      <c r="B237" s="7" t="str">
        <f t="shared" si="19"/>
        <v>I</v>
      </c>
      <c r="C237" s="26">
        <f t="shared" si="20"/>
        <v>28212.363000000001</v>
      </c>
      <c r="D237" t="str">
        <f t="shared" si="21"/>
        <v>vis</v>
      </c>
      <c r="E237">
        <f>VLOOKUP(C237,'Active 1'!C$21:E$202,3,FALSE)</f>
        <v>-5371.0472507990935</v>
      </c>
      <c r="F237" s="7" t="s">
        <v>312</v>
      </c>
      <c r="G237" t="str">
        <f t="shared" si="22"/>
        <v>28212.363</v>
      </c>
      <c r="H237" s="26">
        <f t="shared" si="23"/>
        <v>-5371</v>
      </c>
      <c r="I237" s="42" t="s">
        <v>1065</v>
      </c>
      <c r="J237" s="43" t="s">
        <v>1066</v>
      </c>
      <c r="K237" s="42">
        <v>-5371</v>
      </c>
      <c r="L237" s="42" t="s">
        <v>1067</v>
      </c>
      <c r="M237" s="43" t="s">
        <v>316</v>
      </c>
      <c r="N237" s="43"/>
      <c r="O237" s="44" t="s">
        <v>1019</v>
      </c>
      <c r="P237" s="44" t="s">
        <v>158</v>
      </c>
    </row>
    <row r="238" spans="1:16" ht="13.5" customHeight="1" x14ac:dyDescent="0.2">
      <c r="A238" s="26" t="str">
        <f t="shared" si="18"/>
        <v> AN 260.292 </v>
      </c>
      <c r="B238" s="7" t="str">
        <f t="shared" si="19"/>
        <v>I</v>
      </c>
      <c r="C238" s="26">
        <f t="shared" si="20"/>
        <v>28249.435000000001</v>
      </c>
      <c r="D238" t="str">
        <f t="shared" si="21"/>
        <v>vis</v>
      </c>
      <c r="E238">
        <f>VLOOKUP(C238,'Active 1'!C$21:E$202,3,FALSE)</f>
        <v>-5357.0489160088591</v>
      </c>
      <c r="F238" s="7" t="s">
        <v>312</v>
      </c>
      <c r="G238" t="str">
        <f t="shared" si="22"/>
        <v>28249.435</v>
      </c>
      <c r="H238" s="26">
        <f t="shared" si="23"/>
        <v>-5357</v>
      </c>
      <c r="I238" s="42" t="s">
        <v>1068</v>
      </c>
      <c r="J238" s="43" t="s">
        <v>1069</v>
      </c>
      <c r="K238" s="42">
        <v>-5357</v>
      </c>
      <c r="L238" s="42" t="s">
        <v>1031</v>
      </c>
      <c r="M238" s="43" t="s">
        <v>316</v>
      </c>
      <c r="N238" s="43"/>
      <c r="O238" s="44" t="s">
        <v>1019</v>
      </c>
      <c r="P238" s="44" t="s">
        <v>158</v>
      </c>
    </row>
    <row r="239" spans="1:16" ht="13.5" customHeight="1" x14ac:dyDescent="0.2">
      <c r="A239" s="26" t="str">
        <f t="shared" si="18"/>
        <v> AN 260.292 </v>
      </c>
      <c r="B239" s="7" t="str">
        <f t="shared" si="19"/>
        <v>I</v>
      </c>
      <c r="C239" s="26">
        <f t="shared" si="20"/>
        <v>28257.38</v>
      </c>
      <c r="D239" t="str">
        <f t="shared" si="21"/>
        <v>vis</v>
      </c>
      <c r="E239">
        <f>VLOOKUP(C239,'Active 1'!C$21:E$202,3,FALSE)</f>
        <v>-5354.0488952409369</v>
      </c>
      <c r="F239" s="7" t="s">
        <v>312</v>
      </c>
      <c r="G239" t="str">
        <f t="shared" si="22"/>
        <v>28257.380</v>
      </c>
      <c r="H239" s="26">
        <f t="shared" si="23"/>
        <v>-5354</v>
      </c>
      <c r="I239" s="42" t="s">
        <v>1070</v>
      </c>
      <c r="J239" s="43" t="s">
        <v>1071</v>
      </c>
      <c r="K239" s="42">
        <v>-5354</v>
      </c>
      <c r="L239" s="42" t="s">
        <v>1018</v>
      </c>
      <c r="M239" s="43" t="s">
        <v>316</v>
      </c>
      <c r="N239" s="43"/>
      <c r="O239" s="44" t="s">
        <v>1019</v>
      </c>
      <c r="P239" s="44" t="s">
        <v>158</v>
      </c>
    </row>
    <row r="240" spans="1:16" ht="13.5" customHeight="1" x14ac:dyDescent="0.2">
      <c r="A240" s="26" t="str">
        <f t="shared" si="18"/>
        <v> AN 277.42 </v>
      </c>
      <c r="B240" s="7" t="str">
        <f t="shared" si="19"/>
        <v>I</v>
      </c>
      <c r="C240" s="26">
        <f t="shared" si="20"/>
        <v>28461.305</v>
      </c>
      <c r="D240" t="str">
        <f t="shared" si="21"/>
        <v>vis</v>
      </c>
      <c r="E240">
        <f>VLOOKUP(C240,'Active 1'!C$21:E$202,3,FALSE)</f>
        <v>-5277.047103535645</v>
      </c>
      <c r="F240" s="7" t="s">
        <v>312</v>
      </c>
      <c r="G240" t="str">
        <f t="shared" si="22"/>
        <v>28461.305</v>
      </c>
      <c r="H240" s="26">
        <f t="shared" si="23"/>
        <v>-5277</v>
      </c>
      <c r="I240" s="42" t="s">
        <v>1072</v>
      </c>
      <c r="J240" s="43" t="s">
        <v>1073</v>
      </c>
      <c r="K240" s="42">
        <v>-5277</v>
      </c>
      <c r="L240" s="42" t="s">
        <v>1067</v>
      </c>
      <c r="M240" s="43" t="s">
        <v>316</v>
      </c>
      <c r="N240" s="43"/>
      <c r="O240" s="44" t="s">
        <v>1019</v>
      </c>
      <c r="P240" s="44" t="s">
        <v>161</v>
      </c>
    </row>
    <row r="241" spans="1:16" ht="13.5" customHeight="1" x14ac:dyDescent="0.2">
      <c r="A241" s="26" t="str">
        <f t="shared" si="18"/>
        <v> AN 277.42 </v>
      </c>
      <c r="B241" s="7" t="str">
        <f t="shared" si="19"/>
        <v>I</v>
      </c>
      <c r="C241" s="26">
        <f t="shared" si="20"/>
        <v>28477.187999999998</v>
      </c>
      <c r="D241" t="str">
        <f t="shared" si="21"/>
        <v>vis</v>
      </c>
      <c r="E241">
        <f>VLOOKUP(C241,'Active 1'!C$21:E$202,3,FALSE)</f>
        <v>-5271.0497051899056</v>
      </c>
      <c r="F241" s="7" t="s">
        <v>312</v>
      </c>
      <c r="G241" t="str">
        <f t="shared" si="22"/>
        <v>28477.188</v>
      </c>
      <c r="H241" s="26">
        <f t="shared" si="23"/>
        <v>-5271</v>
      </c>
      <c r="I241" s="42" t="s">
        <v>1074</v>
      </c>
      <c r="J241" s="43" t="s">
        <v>1075</v>
      </c>
      <c r="K241" s="42">
        <v>-5271</v>
      </c>
      <c r="L241" s="42" t="s">
        <v>1041</v>
      </c>
      <c r="M241" s="43" t="s">
        <v>316</v>
      </c>
      <c r="N241" s="43"/>
      <c r="O241" s="44" t="s">
        <v>1019</v>
      </c>
      <c r="P241" s="44" t="s">
        <v>161</v>
      </c>
    </row>
    <row r="242" spans="1:16" ht="13.5" customHeight="1" x14ac:dyDescent="0.2">
      <c r="A242" s="26" t="str">
        <f t="shared" si="18"/>
        <v> AN 277.42 </v>
      </c>
      <c r="B242" s="7" t="str">
        <f t="shared" si="19"/>
        <v>I</v>
      </c>
      <c r="C242" s="26">
        <f t="shared" si="20"/>
        <v>28514.271000000001</v>
      </c>
      <c r="D242" t="str">
        <f t="shared" si="21"/>
        <v>vis</v>
      </c>
      <c r="E242">
        <f>VLOOKUP(C242,'Active 1'!C$21:E$202,3,FALSE)</f>
        <v>-5257.047216815221</v>
      </c>
      <c r="F242" s="7" t="s">
        <v>312</v>
      </c>
      <c r="G242" t="str">
        <f t="shared" si="22"/>
        <v>28514.271</v>
      </c>
      <c r="H242" s="26">
        <f t="shared" si="23"/>
        <v>-5257</v>
      </c>
      <c r="I242" s="42" t="s">
        <v>1076</v>
      </c>
      <c r="J242" s="43" t="s">
        <v>1077</v>
      </c>
      <c r="K242" s="42">
        <v>-5257</v>
      </c>
      <c r="L242" s="42" t="s">
        <v>1067</v>
      </c>
      <c r="M242" s="43" t="s">
        <v>316</v>
      </c>
      <c r="N242" s="43"/>
      <c r="O242" s="44" t="s">
        <v>1019</v>
      </c>
      <c r="P242" s="44" t="s">
        <v>161</v>
      </c>
    </row>
    <row r="243" spans="1:16" ht="13.5" customHeight="1" x14ac:dyDescent="0.2">
      <c r="A243" s="26" t="str">
        <f t="shared" si="18"/>
        <v> AN 277.42 </v>
      </c>
      <c r="B243" s="7" t="str">
        <f t="shared" si="19"/>
        <v>I</v>
      </c>
      <c r="C243" s="26">
        <f t="shared" si="20"/>
        <v>28535.455999999998</v>
      </c>
      <c r="D243" t="str">
        <f t="shared" si="21"/>
        <v>vis</v>
      </c>
      <c r="E243">
        <f>VLOOKUP(C243,'Active 1'!C$21:E$202,3,FALSE)</f>
        <v>-5249.0477907650729</v>
      </c>
      <c r="F243" s="7" t="s">
        <v>312</v>
      </c>
      <c r="G243" t="str">
        <f t="shared" si="22"/>
        <v>28535.456</v>
      </c>
      <c r="H243" s="26">
        <f t="shared" si="23"/>
        <v>-5249</v>
      </c>
      <c r="I243" s="42" t="s">
        <v>1078</v>
      </c>
      <c r="J243" s="43" t="s">
        <v>1079</v>
      </c>
      <c r="K243" s="42">
        <v>-5249</v>
      </c>
      <c r="L243" s="42" t="s">
        <v>1047</v>
      </c>
      <c r="M243" s="43" t="s">
        <v>316</v>
      </c>
      <c r="N243" s="43"/>
      <c r="O243" s="44" t="s">
        <v>1019</v>
      </c>
      <c r="P243" s="44" t="s">
        <v>161</v>
      </c>
    </row>
    <row r="244" spans="1:16" ht="13.5" customHeight="1" x14ac:dyDescent="0.2">
      <c r="A244" s="26" t="str">
        <f t="shared" si="18"/>
        <v> AN 277.42 </v>
      </c>
      <c r="B244" s="7" t="str">
        <f t="shared" si="19"/>
        <v>I</v>
      </c>
      <c r="C244" s="26">
        <f t="shared" si="20"/>
        <v>28543.402999999998</v>
      </c>
      <c r="D244" t="str">
        <f t="shared" si="21"/>
        <v>vis</v>
      </c>
      <c r="E244">
        <f>VLOOKUP(C244,'Active 1'!C$21:E$202,3,FALSE)</f>
        <v>-5246.0470147999777</v>
      </c>
      <c r="F244" s="7" t="s">
        <v>312</v>
      </c>
      <c r="G244" t="str">
        <f t="shared" si="22"/>
        <v>28543.403</v>
      </c>
      <c r="H244" s="26">
        <f t="shared" si="23"/>
        <v>-5246</v>
      </c>
      <c r="I244" s="42" t="s">
        <v>1080</v>
      </c>
      <c r="J244" s="43" t="s">
        <v>1081</v>
      </c>
      <c r="K244" s="42">
        <v>-5246</v>
      </c>
      <c r="L244" s="42" t="s">
        <v>1067</v>
      </c>
      <c r="M244" s="43" t="s">
        <v>316</v>
      </c>
      <c r="N244" s="43"/>
      <c r="O244" s="44" t="s">
        <v>1019</v>
      </c>
      <c r="P244" s="44" t="s">
        <v>161</v>
      </c>
    </row>
    <row r="245" spans="1:16" ht="13.5" customHeight="1" x14ac:dyDescent="0.2">
      <c r="A245" s="26" t="str">
        <f t="shared" si="18"/>
        <v> AN 277.42 </v>
      </c>
      <c r="B245" s="7" t="str">
        <f t="shared" si="19"/>
        <v>I</v>
      </c>
      <c r="C245" s="26">
        <f t="shared" si="20"/>
        <v>28596.367999999999</v>
      </c>
      <c r="D245" t="str">
        <f t="shared" si="21"/>
        <v>vis</v>
      </c>
      <c r="E245">
        <f>VLOOKUP(C245,'Active 1'!C$21:E$202,3,FALSE)</f>
        <v>-5226.0475056781397</v>
      </c>
      <c r="F245" s="7" t="s">
        <v>312</v>
      </c>
      <c r="G245" t="str">
        <f t="shared" si="22"/>
        <v>28596.368</v>
      </c>
      <c r="H245" s="26">
        <f t="shared" si="23"/>
        <v>-5226</v>
      </c>
      <c r="I245" s="42" t="s">
        <v>1082</v>
      </c>
      <c r="J245" s="43" t="s">
        <v>1083</v>
      </c>
      <c r="K245" s="42">
        <v>-5226</v>
      </c>
      <c r="L245" s="42" t="s">
        <v>1084</v>
      </c>
      <c r="M245" s="43" t="s">
        <v>316</v>
      </c>
      <c r="N245" s="43"/>
      <c r="O245" s="44" t="s">
        <v>1019</v>
      </c>
      <c r="P245" s="44" t="s">
        <v>161</v>
      </c>
    </row>
    <row r="246" spans="1:16" ht="13.5" customHeight="1" x14ac:dyDescent="0.2">
      <c r="A246" s="26" t="str">
        <f t="shared" si="18"/>
        <v> AN 277.42 </v>
      </c>
      <c r="B246" s="7" t="str">
        <f t="shared" si="19"/>
        <v>I</v>
      </c>
      <c r="C246" s="26">
        <f t="shared" si="20"/>
        <v>28612.261999999999</v>
      </c>
      <c r="D246" t="str">
        <f t="shared" si="21"/>
        <v>vis</v>
      </c>
      <c r="E246">
        <f>VLOOKUP(C246,'Active 1'!C$21:E$202,3,FALSE)</f>
        <v>-5220.0459537479501</v>
      </c>
      <c r="F246" s="7" t="s">
        <v>312</v>
      </c>
      <c r="G246" t="str">
        <f t="shared" si="22"/>
        <v>28612.262</v>
      </c>
      <c r="H246" s="26">
        <f t="shared" si="23"/>
        <v>-5220</v>
      </c>
      <c r="I246" s="42" t="s">
        <v>1085</v>
      </c>
      <c r="J246" s="43" t="s">
        <v>1086</v>
      </c>
      <c r="K246" s="42">
        <v>-5220</v>
      </c>
      <c r="L246" s="42" t="s">
        <v>1028</v>
      </c>
      <c r="M246" s="43" t="s">
        <v>316</v>
      </c>
      <c r="N246" s="43"/>
      <c r="O246" s="44" t="s">
        <v>1019</v>
      </c>
      <c r="P246" s="44" t="s">
        <v>161</v>
      </c>
    </row>
    <row r="247" spans="1:16" ht="13.5" customHeight="1" x14ac:dyDescent="0.2">
      <c r="A247" s="26" t="str">
        <f t="shared" si="18"/>
        <v> AN 277.42 </v>
      </c>
      <c r="B247" s="7" t="str">
        <f t="shared" si="19"/>
        <v>I</v>
      </c>
      <c r="C247" s="26">
        <f t="shared" si="20"/>
        <v>28792.348999999998</v>
      </c>
      <c r="D247" t="str">
        <f t="shared" si="21"/>
        <v>vis</v>
      </c>
      <c r="E247">
        <f>VLOOKUP(C247,'Active 1'!C$21:E$202,3,FALSE)</f>
        <v>-5152.045357142184</v>
      </c>
      <c r="F247" s="7" t="s">
        <v>312</v>
      </c>
      <c r="G247" t="str">
        <f t="shared" si="22"/>
        <v>28792.349</v>
      </c>
      <c r="H247" s="26">
        <f t="shared" si="23"/>
        <v>-5152</v>
      </c>
      <c r="I247" s="42" t="s">
        <v>1087</v>
      </c>
      <c r="J247" s="43" t="s">
        <v>1088</v>
      </c>
      <c r="K247" s="42">
        <v>-5152</v>
      </c>
      <c r="L247" s="42" t="s">
        <v>1089</v>
      </c>
      <c r="M247" s="43" t="s">
        <v>316</v>
      </c>
      <c r="N247" s="43"/>
      <c r="O247" s="44" t="s">
        <v>1019</v>
      </c>
      <c r="P247" s="44" t="s">
        <v>161</v>
      </c>
    </row>
    <row r="248" spans="1:16" ht="13.5" customHeight="1" x14ac:dyDescent="0.2">
      <c r="A248" s="26" t="str">
        <f t="shared" si="18"/>
        <v> AN 277.42 </v>
      </c>
      <c r="B248" s="7" t="str">
        <f t="shared" si="19"/>
        <v>I</v>
      </c>
      <c r="C248" s="26">
        <f t="shared" si="20"/>
        <v>28829.417000000001</v>
      </c>
      <c r="D248" t="str">
        <f t="shared" si="21"/>
        <v>vis</v>
      </c>
      <c r="E248">
        <f>VLOOKUP(C248,'Active 1'!C$21:E$202,3,FALSE)</f>
        <v>-5138.0485327462939</v>
      </c>
      <c r="F248" s="7" t="s">
        <v>312</v>
      </c>
      <c r="G248" t="str">
        <f t="shared" si="22"/>
        <v>28829.417</v>
      </c>
      <c r="H248" s="26">
        <f t="shared" si="23"/>
        <v>-5138</v>
      </c>
      <c r="I248" s="42" t="s">
        <v>1090</v>
      </c>
      <c r="J248" s="43" t="s">
        <v>1091</v>
      </c>
      <c r="K248" s="42">
        <v>-5138</v>
      </c>
      <c r="L248" s="42" t="s">
        <v>1018</v>
      </c>
      <c r="M248" s="43" t="s">
        <v>316</v>
      </c>
      <c r="N248" s="43"/>
      <c r="O248" s="44" t="s">
        <v>1019</v>
      </c>
      <c r="P248" s="44" t="s">
        <v>161</v>
      </c>
    </row>
    <row r="249" spans="1:16" ht="13.5" customHeight="1" x14ac:dyDescent="0.2">
      <c r="A249" s="26" t="str">
        <f t="shared" si="18"/>
        <v> AN 277.42 </v>
      </c>
      <c r="B249" s="7" t="str">
        <f t="shared" si="19"/>
        <v>I</v>
      </c>
      <c r="C249" s="26">
        <f t="shared" si="20"/>
        <v>28837.365000000002</v>
      </c>
      <c r="D249" t="str">
        <f t="shared" si="21"/>
        <v>vis</v>
      </c>
      <c r="E249">
        <f>VLOOKUP(C249,'Active 1'!C$21:E$202,3,FALSE)</f>
        <v>-5135.0473791826125</v>
      </c>
      <c r="F249" s="7" t="s">
        <v>312</v>
      </c>
      <c r="G249" t="str">
        <f t="shared" si="22"/>
        <v>28837.365</v>
      </c>
      <c r="H249" s="26">
        <f t="shared" si="23"/>
        <v>-5135</v>
      </c>
      <c r="I249" s="42" t="s">
        <v>1092</v>
      </c>
      <c r="J249" s="43" t="s">
        <v>1093</v>
      </c>
      <c r="K249" s="42">
        <v>-5135</v>
      </c>
      <c r="L249" s="42" t="s">
        <v>1067</v>
      </c>
      <c r="M249" s="43" t="s">
        <v>316</v>
      </c>
      <c r="N249" s="43"/>
      <c r="O249" s="44" t="s">
        <v>1019</v>
      </c>
      <c r="P249" s="44" t="s">
        <v>161</v>
      </c>
    </row>
    <row r="250" spans="1:16" ht="13.5" customHeight="1" x14ac:dyDescent="0.2">
      <c r="A250" s="26" t="str">
        <f t="shared" si="18"/>
        <v> CPRI 21.47 </v>
      </c>
      <c r="B250" s="7" t="str">
        <f t="shared" si="19"/>
        <v>I</v>
      </c>
      <c r="C250" s="26">
        <f t="shared" si="20"/>
        <v>28842.675999999999</v>
      </c>
      <c r="D250" t="str">
        <f t="shared" si="21"/>
        <v>vis</v>
      </c>
      <c r="E250">
        <f>VLOOKUP(C250,'Active 1'!C$21:E$202,3,FALSE)</f>
        <v>-5133.0419530909285</v>
      </c>
      <c r="F250" s="7" t="s">
        <v>312</v>
      </c>
      <c r="G250" t="str">
        <f t="shared" si="22"/>
        <v>28842.676</v>
      </c>
      <c r="H250" s="26">
        <f t="shared" si="23"/>
        <v>-5133</v>
      </c>
      <c r="I250" s="42" t="s">
        <v>1094</v>
      </c>
      <c r="J250" s="43" t="s">
        <v>1095</v>
      </c>
      <c r="K250" s="42">
        <v>-5133</v>
      </c>
      <c r="L250" s="42" t="s">
        <v>1096</v>
      </c>
      <c r="M250" s="43" t="s">
        <v>316</v>
      </c>
      <c r="N250" s="43"/>
      <c r="O250" s="44" t="s">
        <v>1097</v>
      </c>
      <c r="P250" s="44" t="s">
        <v>159</v>
      </c>
    </row>
    <row r="251" spans="1:16" ht="13.5" customHeight="1" x14ac:dyDescent="0.2">
      <c r="A251" s="26" t="str">
        <f t="shared" si="18"/>
        <v> AN 277.42 </v>
      </c>
      <c r="B251" s="7" t="str">
        <f t="shared" si="19"/>
        <v>I</v>
      </c>
      <c r="C251" s="26">
        <f t="shared" si="20"/>
        <v>28845.305</v>
      </c>
      <c r="D251" t="str">
        <f t="shared" si="21"/>
        <v>vis</v>
      </c>
      <c r="E251">
        <f>VLOOKUP(C251,'Active 1'!C$21:E$202,3,FALSE)</f>
        <v>-5132.0492464076224</v>
      </c>
      <c r="F251" s="7" t="s">
        <v>312</v>
      </c>
      <c r="G251" t="str">
        <f t="shared" si="22"/>
        <v>28845.305</v>
      </c>
      <c r="H251" s="26">
        <f t="shared" si="23"/>
        <v>-5132</v>
      </c>
      <c r="I251" s="42" t="s">
        <v>1098</v>
      </c>
      <c r="J251" s="43" t="s">
        <v>1099</v>
      </c>
      <c r="K251" s="42">
        <v>-5132</v>
      </c>
      <c r="L251" s="42" t="s">
        <v>1031</v>
      </c>
      <c r="M251" s="43" t="s">
        <v>316</v>
      </c>
      <c r="N251" s="43"/>
      <c r="O251" s="44" t="s">
        <v>1019</v>
      </c>
      <c r="P251" s="44" t="s">
        <v>161</v>
      </c>
    </row>
    <row r="252" spans="1:16" ht="13.5" customHeight="1" x14ac:dyDescent="0.2">
      <c r="A252" s="26" t="str">
        <f t="shared" si="18"/>
        <v> CPRI 21.47 </v>
      </c>
      <c r="B252" s="7" t="str">
        <f t="shared" si="19"/>
        <v>I</v>
      </c>
      <c r="C252" s="26">
        <f t="shared" si="20"/>
        <v>28847.964</v>
      </c>
      <c r="D252" t="str">
        <f t="shared" si="21"/>
        <v>vis</v>
      </c>
      <c r="E252">
        <f>VLOOKUP(C252,'Active 1'!C$21:E$202,3,FALSE)</f>
        <v>-5131.0452117667282</v>
      </c>
      <c r="F252" s="7" t="s">
        <v>312</v>
      </c>
      <c r="G252" t="str">
        <f t="shared" si="22"/>
        <v>28847.964</v>
      </c>
      <c r="H252" s="26">
        <f t="shared" si="23"/>
        <v>-5131</v>
      </c>
      <c r="I252" s="42" t="s">
        <v>1100</v>
      </c>
      <c r="J252" s="43" t="s">
        <v>1101</v>
      </c>
      <c r="K252" s="42">
        <v>-5131</v>
      </c>
      <c r="L252" s="42" t="s">
        <v>1089</v>
      </c>
      <c r="M252" s="43" t="s">
        <v>316</v>
      </c>
      <c r="N252" s="43"/>
      <c r="O252" s="44" t="s">
        <v>1097</v>
      </c>
      <c r="P252" s="44" t="s">
        <v>159</v>
      </c>
    </row>
    <row r="253" spans="1:16" ht="13.5" customHeight="1" x14ac:dyDescent="0.2">
      <c r="A253" s="26" t="str">
        <f t="shared" si="18"/>
        <v> AN 277.42 </v>
      </c>
      <c r="B253" s="7" t="str">
        <f t="shared" si="19"/>
        <v>I</v>
      </c>
      <c r="C253" s="26">
        <f t="shared" si="20"/>
        <v>28861.199000000001</v>
      </c>
      <c r="D253" t="str">
        <f t="shared" si="21"/>
        <v>vis</v>
      </c>
      <c r="E253">
        <f>VLOOKUP(C253,'Active 1'!C$21:E$202,3,FALSE)</f>
        <v>-5126.0476944774327</v>
      </c>
      <c r="F253" s="7" t="s">
        <v>312</v>
      </c>
      <c r="G253" t="str">
        <f t="shared" si="22"/>
        <v>28861.199</v>
      </c>
      <c r="H253" s="26">
        <f t="shared" si="23"/>
        <v>-5126</v>
      </c>
      <c r="I253" s="42" t="s">
        <v>1102</v>
      </c>
      <c r="J253" s="43" t="s">
        <v>1103</v>
      </c>
      <c r="K253" s="42">
        <v>-5126</v>
      </c>
      <c r="L253" s="42" t="s">
        <v>1084</v>
      </c>
      <c r="M253" s="43" t="s">
        <v>316</v>
      </c>
      <c r="N253" s="43"/>
      <c r="O253" s="44" t="s">
        <v>1019</v>
      </c>
      <c r="P253" s="44" t="s">
        <v>161</v>
      </c>
    </row>
    <row r="254" spans="1:16" ht="13.5" customHeight="1" x14ac:dyDescent="0.2">
      <c r="A254" s="26" t="str">
        <f t="shared" si="18"/>
        <v> CPRI 21.47 </v>
      </c>
      <c r="B254" s="7" t="str">
        <f t="shared" si="19"/>
        <v>I</v>
      </c>
      <c r="C254" s="26">
        <f t="shared" si="20"/>
        <v>28879.74</v>
      </c>
      <c r="D254" t="str">
        <f t="shared" si="21"/>
        <v>vis</v>
      </c>
      <c r="E254">
        <f>VLOOKUP(C254,'Active 1'!C$21:E$202,3,FALSE)</f>
        <v>-5119.0466390893835</v>
      </c>
      <c r="F254" s="7" t="s">
        <v>312</v>
      </c>
      <c r="G254" t="str">
        <f t="shared" si="22"/>
        <v>28879.740</v>
      </c>
      <c r="H254" s="26">
        <f t="shared" si="23"/>
        <v>-5119</v>
      </c>
      <c r="I254" s="42" t="s">
        <v>1104</v>
      </c>
      <c r="J254" s="43" t="s">
        <v>1105</v>
      </c>
      <c r="K254" s="42">
        <v>-5119</v>
      </c>
      <c r="L254" s="42" t="s">
        <v>1106</v>
      </c>
      <c r="M254" s="43" t="s">
        <v>316</v>
      </c>
      <c r="N254" s="43"/>
      <c r="O254" s="44" t="s">
        <v>1097</v>
      </c>
      <c r="P254" s="44" t="s">
        <v>159</v>
      </c>
    </row>
    <row r="255" spans="1:16" ht="13.5" customHeight="1" x14ac:dyDescent="0.2">
      <c r="A255" s="26" t="str">
        <f t="shared" si="18"/>
        <v> CPRI 21.47 </v>
      </c>
      <c r="B255" s="7" t="str">
        <f t="shared" si="19"/>
        <v>I</v>
      </c>
      <c r="C255" s="26">
        <f t="shared" si="20"/>
        <v>28927.424999999999</v>
      </c>
      <c r="D255" t="str">
        <f t="shared" si="21"/>
        <v>vis</v>
      </c>
      <c r="E255">
        <f>VLOOKUP(C255,'Active 1'!C$21:E$202,3,FALSE)</f>
        <v>-5101.0408505030573</v>
      </c>
      <c r="F255" s="7" t="s">
        <v>312</v>
      </c>
      <c r="G255" t="str">
        <f t="shared" si="22"/>
        <v>28927.425</v>
      </c>
      <c r="H255" s="26">
        <f t="shared" si="23"/>
        <v>-5101</v>
      </c>
      <c r="I255" s="42" t="s">
        <v>1107</v>
      </c>
      <c r="J255" s="43" t="s">
        <v>1108</v>
      </c>
      <c r="K255" s="42">
        <v>-5101</v>
      </c>
      <c r="L255" s="42" t="s">
        <v>1109</v>
      </c>
      <c r="M255" s="43" t="s">
        <v>316</v>
      </c>
      <c r="N255" s="43"/>
      <c r="O255" s="44" t="s">
        <v>1097</v>
      </c>
      <c r="P255" s="44" t="s">
        <v>159</v>
      </c>
    </row>
    <row r="256" spans="1:16" ht="13.5" customHeight="1" x14ac:dyDescent="0.2">
      <c r="A256" s="26" t="str">
        <f t="shared" si="18"/>
        <v> AN 277.42 </v>
      </c>
      <c r="B256" s="7" t="str">
        <f t="shared" si="19"/>
        <v>I</v>
      </c>
      <c r="C256" s="26">
        <f t="shared" si="20"/>
        <v>28935.351999999999</v>
      </c>
      <c r="D256" t="str">
        <f t="shared" si="21"/>
        <v>vis</v>
      </c>
      <c r="E256">
        <f>VLOOKUP(C256,'Active 1'!C$21:E$202,3,FALSE)</f>
        <v>-5098.0476265096877</v>
      </c>
      <c r="F256" s="7" t="s">
        <v>312</v>
      </c>
      <c r="G256" t="str">
        <f t="shared" si="22"/>
        <v>28935.352</v>
      </c>
      <c r="H256" s="26">
        <f t="shared" si="23"/>
        <v>-5098</v>
      </c>
      <c r="I256" s="42" t="s">
        <v>1110</v>
      </c>
      <c r="J256" s="43" t="s">
        <v>1111</v>
      </c>
      <c r="K256" s="42">
        <v>-5098</v>
      </c>
      <c r="L256" s="42" t="s">
        <v>1084</v>
      </c>
      <c r="M256" s="43" t="s">
        <v>316</v>
      </c>
      <c r="N256" s="43"/>
      <c r="O256" s="44" t="s">
        <v>1019</v>
      </c>
      <c r="P256" s="44" t="s">
        <v>161</v>
      </c>
    </row>
    <row r="257" spans="1:16" ht="13.5" customHeight="1" x14ac:dyDescent="0.2">
      <c r="A257" s="26" t="str">
        <f t="shared" si="18"/>
        <v> AN 277.42 </v>
      </c>
      <c r="B257" s="7" t="str">
        <f t="shared" si="19"/>
        <v>I</v>
      </c>
      <c r="C257" s="26">
        <f t="shared" si="20"/>
        <v>28951.241999999998</v>
      </c>
      <c r="D257" t="str">
        <f t="shared" si="21"/>
        <v>vis</v>
      </c>
      <c r="E257">
        <f>VLOOKUP(C257,'Active 1'!C$21:E$202,3,FALSE)</f>
        <v>-5092.0475849738432</v>
      </c>
      <c r="F257" s="7" t="s">
        <v>312</v>
      </c>
      <c r="G257" t="str">
        <f t="shared" si="22"/>
        <v>28951.242</v>
      </c>
      <c r="H257" s="26">
        <f t="shared" si="23"/>
        <v>-5092</v>
      </c>
      <c r="I257" s="42" t="s">
        <v>1112</v>
      </c>
      <c r="J257" s="43" t="s">
        <v>1113</v>
      </c>
      <c r="K257" s="42">
        <v>-5092</v>
      </c>
      <c r="L257" s="42" t="s">
        <v>1084</v>
      </c>
      <c r="M257" s="43" t="s">
        <v>316</v>
      </c>
      <c r="N257" s="43"/>
      <c r="O257" s="44" t="s">
        <v>1019</v>
      </c>
      <c r="P257" s="44" t="s">
        <v>161</v>
      </c>
    </row>
    <row r="258" spans="1:16" ht="13.5" customHeight="1" x14ac:dyDescent="0.2">
      <c r="A258" s="26" t="str">
        <f t="shared" si="18"/>
        <v> CPRI 21.47 </v>
      </c>
      <c r="B258" s="7" t="str">
        <f t="shared" si="19"/>
        <v>I</v>
      </c>
      <c r="C258" s="26">
        <f t="shared" si="20"/>
        <v>29525.94</v>
      </c>
      <c r="D258" t="str">
        <f t="shared" si="21"/>
        <v>vis</v>
      </c>
      <c r="E258">
        <f>VLOOKUP(C258,'Active 1'!C$21:E$202,3,FALSE)</f>
        <v>-4875.0424326411339</v>
      </c>
      <c r="F258" s="7" t="s">
        <v>312</v>
      </c>
      <c r="G258" t="str">
        <f t="shared" si="22"/>
        <v>29525.940</v>
      </c>
      <c r="H258" s="26">
        <f t="shared" si="23"/>
        <v>-4875</v>
      </c>
      <c r="I258" s="42" t="s">
        <v>1114</v>
      </c>
      <c r="J258" s="43" t="s">
        <v>1115</v>
      </c>
      <c r="K258" s="42">
        <v>-4875</v>
      </c>
      <c r="L258" s="42" t="s">
        <v>1116</v>
      </c>
      <c r="M258" s="43" t="s">
        <v>316</v>
      </c>
      <c r="N258" s="43"/>
      <c r="O258" s="44" t="s">
        <v>1097</v>
      </c>
      <c r="P258" s="44" t="s">
        <v>159</v>
      </c>
    </row>
    <row r="259" spans="1:16" ht="13.5" customHeight="1" x14ac:dyDescent="0.2">
      <c r="A259" s="26" t="str">
        <f t="shared" si="18"/>
        <v> CPRI 21.47 </v>
      </c>
      <c r="B259" s="7" t="str">
        <f t="shared" si="19"/>
        <v>I</v>
      </c>
      <c r="C259" s="26">
        <f t="shared" si="20"/>
        <v>29528.585999999999</v>
      </c>
      <c r="D259" t="str">
        <f t="shared" si="21"/>
        <v>vis</v>
      </c>
      <c r="E259">
        <f>VLOOKUP(C259,'Active 1'!C$21:E$202,3,FALSE)</f>
        <v>-4874.0433067818603</v>
      </c>
      <c r="F259" s="7" t="s">
        <v>312</v>
      </c>
      <c r="G259" t="str">
        <f t="shared" si="22"/>
        <v>29528.586</v>
      </c>
      <c r="H259" s="26">
        <f t="shared" si="23"/>
        <v>-4874</v>
      </c>
      <c r="I259" s="42" t="s">
        <v>1117</v>
      </c>
      <c r="J259" s="43" t="s">
        <v>1118</v>
      </c>
      <c r="K259" s="42">
        <v>-4874</v>
      </c>
      <c r="L259" s="42" t="s">
        <v>1119</v>
      </c>
      <c r="M259" s="43" t="s">
        <v>316</v>
      </c>
      <c r="N259" s="43"/>
      <c r="O259" s="44" t="s">
        <v>1097</v>
      </c>
      <c r="P259" s="44" t="s">
        <v>159</v>
      </c>
    </row>
    <row r="260" spans="1:16" ht="13.5" customHeight="1" x14ac:dyDescent="0.2">
      <c r="A260" s="26" t="str">
        <f t="shared" si="18"/>
        <v> CPRI 21.47 </v>
      </c>
      <c r="B260" s="7" t="str">
        <f t="shared" si="19"/>
        <v>I</v>
      </c>
      <c r="C260" s="26">
        <f t="shared" si="20"/>
        <v>29549.77</v>
      </c>
      <c r="D260" t="str">
        <f t="shared" si="21"/>
        <v>vis</v>
      </c>
      <c r="E260">
        <f>VLOOKUP(C260,'Active 1'!C$21:E$202,3,FALSE)</f>
        <v>-4866.0442583302975</v>
      </c>
      <c r="F260" s="7" t="s">
        <v>312</v>
      </c>
      <c r="G260" t="str">
        <f t="shared" si="22"/>
        <v>29549.770</v>
      </c>
      <c r="H260" s="26">
        <f t="shared" si="23"/>
        <v>-4866</v>
      </c>
      <c r="I260" s="42" t="s">
        <v>1120</v>
      </c>
      <c r="J260" s="43" t="s">
        <v>1121</v>
      </c>
      <c r="K260" s="42">
        <v>-4866</v>
      </c>
      <c r="L260" s="42" t="s">
        <v>1122</v>
      </c>
      <c r="M260" s="43" t="s">
        <v>316</v>
      </c>
      <c r="N260" s="43"/>
      <c r="O260" s="44" t="s">
        <v>1097</v>
      </c>
      <c r="P260" s="44" t="s">
        <v>159</v>
      </c>
    </row>
    <row r="261" spans="1:16" ht="13.5" customHeight="1" x14ac:dyDescent="0.2">
      <c r="A261" s="26" t="str">
        <f t="shared" si="18"/>
        <v> CPRI 21.47 </v>
      </c>
      <c r="B261" s="7" t="str">
        <f t="shared" si="19"/>
        <v>I</v>
      </c>
      <c r="C261" s="26">
        <f t="shared" si="20"/>
        <v>29557.715</v>
      </c>
      <c r="D261" t="str">
        <f t="shared" si="21"/>
        <v>vis</v>
      </c>
      <c r="E261">
        <f>VLOOKUP(C261,'Active 1'!C$21:E$202,3,FALSE)</f>
        <v>-4863.0442375623752</v>
      </c>
      <c r="F261" s="7" t="s">
        <v>312</v>
      </c>
      <c r="G261" t="str">
        <f t="shared" si="22"/>
        <v>29557.715</v>
      </c>
      <c r="H261" s="26">
        <f t="shared" si="23"/>
        <v>-4863</v>
      </c>
      <c r="I261" s="42" t="s">
        <v>1123</v>
      </c>
      <c r="J261" s="43" t="s">
        <v>1124</v>
      </c>
      <c r="K261" s="42">
        <v>-4863</v>
      </c>
      <c r="L261" s="42" t="s">
        <v>1122</v>
      </c>
      <c r="M261" s="43" t="s">
        <v>316</v>
      </c>
      <c r="N261" s="43"/>
      <c r="O261" s="44" t="s">
        <v>1097</v>
      </c>
      <c r="P261" s="44" t="s">
        <v>159</v>
      </c>
    </row>
    <row r="262" spans="1:16" ht="13.5" customHeight="1" x14ac:dyDescent="0.2">
      <c r="A262" s="26" t="str">
        <f t="shared" si="18"/>
        <v> HA 113.76 </v>
      </c>
      <c r="B262" s="7" t="str">
        <f t="shared" si="19"/>
        <v>I</v>
      </c>
      <c r="C262" s="26">
        <f t="shared" si="20"/>
        <v>29886.132000000001</v>
      </c>
      <c r="D262" t="str">
        <f t="shared" si="21"/>
        <v>vis</v>
      </c>
      <c r="E262">
        <f>VLOOKUP(C262,'Active 1'!C$21:E$202,3,FALSE)</f>
        <v>-4739.0344426550473</v>
      </c>
      <c r="F262" s="7" t="s">
        <v>312</v>
      </c>
      <c r="G262" t="str">
        <f t="shared" si="22"/>
        <v>29886.132</v>
      </c>
      <c r="H262" s="26">
        <f t="shared" si="23"/>
        <v>-4739</v>
      </c>
      <c r="I262" s="42" t="s">
        <v>1125</v>
      </c>
      <c r="J262" s="43" t="s">
        <v>1126</v>
      </c>
      <c r="K262" s="42">
        <v>-4739</v>
      </c>
      <c r="L262" s="42" t="s">
        <v>1127</v>
      </c>
      <c r="M262" s="43" t="s">
        <v>1063</v>
      </c>
      <c r="N262" s="43"/>
      <c r="O262" s="44" t="s">
        <v>1128</v>
      </c>
      <c r="P262" s="44" t="s">
        <v>162</v>
      </c>
    </row>
    <row r="263" spans="1:16" ht="13.5" customHeight="1" x14ac:dyDescent="0.2">
      <c r="A263" s="26" t="str">
        <f t="shared" si="18"/>
        <v> CPRI 21.47 </v>
      </c>
      <c r="B263" s="7" t="str">
        <f t="shared" si="19"/>
        <v>I</v>
      </c>
      <c r="C263" s="26">
        <f t="shared" si="20"/>
        <v>29925.84</v>
      </c>
      <c r="D263" t="str">
        <f t="shared" si="21"/>
        <v>vis</v>
      </c>
      <c r="E263">
        <f>VLOOKUP(C263,'Active 1'!C$21:E$202,3,FALSE)</f>
        <v>-4724.0407579914026</v>
      </c>
      <c r="F263" s="7" t="s">
        <v>312</v>
      </c>
      <c r="G263" t="str">
        <f t="shared" si="22"/>
        <v>29925.840</v>
      </c>
      <c r="H263" s="26">
        <f t="shared" si="23"/>
        <v>-4724</v>
      </c>
      <c r="I263" s="42" t="s">
        <v>1129</v>
      </c>
      <c r="J263" s="43" t="s">
        <v>1130</v>
      </c>
      <c r="K263" s="42">
        <v>-4724</v>
      </c>
      <c r="L263" s="42" t="s">
        <v>1109</v>
      </c>
      <c r="M263" s="43" t="s">
        <v>316</v>
      </c>
      <c r="N263" s="43"/>
      <c r="O263" s="44" t="s">
        <v>1097</v>
      </c>
      <c r="P263" s="44" t="s">
        <v>159</v>
      </c>
    </row>
    <row r="264" spans="1:16" ht="13.5" customHeight="1" x14ac:dyDescent="0.2">
      <c r="A264" s="26" t="str">
        <f t="shared" si="18"/>
        <v> CPRI 21.47 </v>
      </c>
      <c r="B264" s="7" t="str">
        <f t="shared" si="19"/>
        <v>I</v>
      </c>
      <c r="C264" s="26">
        <f t="shared" si="20"/>
        <v>29973.505000000001</v>
      </c>
      <c r="D264" t="str">
        <f t="shared" si="21"/>
        <v>vis</v>
      </c>
      <c r="E264">
        <f>VLOOKUP(C264,'Active 1'!C$21:E$202,3,FALSE)</f>
        <v>-4706.0425213768003</v>
      </c>
      <c r="F264" s="7" t="s">
        <v>312</v>
      </c>
      <c r="G264" t="str">
        <f t="shared" si="22"/>
        <v>29973.505</v>
      </c>
      <c r="H264" s="26">
        <f t="shared" si="23"/>
        <v>-4706</v>
      </c>
      <c r="I264" s="42" t="s">
        <v>1131</v>
      </c>
      <c r="J264" s="43" t="s">
        <v>1132</v>
      </c>
      <c r="K264" s="42">
        <v>-4706</v>
      </c>
      <c r="L264" s="42" t="s">
        <v>1133</v>
      </c>
      <c r="M264" s="43" t="s">
        <v>316</v>
      </c>
      <c r="N264" s="43"/>
      <c r="O264" s="44" t="s">
        <v>1097</v>
      </c>
      <c r="P264" s="44" t="s">
        <v>159</v>
      </c>
    </row>
    <row r="265" spans="1:16" ht="13.5" customHeight="1" x14ac:dyDescent="0.2">
      <c r="A265" s="26" t="str">
        <f t="shared" si="18"/>
        <v> CPRI 21.47 </v>
      </c>
      <c r="B265" s="7" t="str">
        <f t="shared" si="19"/>
        <v>I</v>
      </c>
      <c r="C265" s="26">
        <f t="shared" si="20"/>
        <v>30055.609</v>
      </c>
      <c r="D265" t="str">
        <f t="shared" si="21"/>
        <v>vis</v>
      </c>
      <c r="E265">
        <f>VLOOKUP(C265,'Active 1'!C$21:E$202,3,FALSE)</f>
        <v>-4675.0401670496158</v>
      </c>
      <c r="F265" s="7" t="s">
        <v>312</v>
      </c>
      <c r="G265" t="str">
        <f t="shared" si="22"/>
        <v>30055.609</v>
      </c>
      <c r="H265" s="26">
        <f t="shared" si="23"/>
        <v>-4675</v>
      </c>
      <c r="I265" s="42" t="s">
        <v>1134</v>
      </c>
      <c r="J265" s="43" t="s">
        <v>1135</v>
      </c>
      <c r="K265" s="42">
        <v>-4675</v>
      </c>
      <c r="L265" s="42" t="s">
        <v>1136</v>
      </c>
      <c r="M265" s="43" t="s">
        <v>316</v>
      </c>
      <c r="N265" s="43"/>
      <c r="O265" s="44" t="s">
        <v>1097</v>
      </c>
      <c r="P265" s="44" t="s">
        <v>159</v>
      </c>
    </row>
    <row r="266" spans="1:16" ht="13.5" customHeight="1" x14ac:dyDescent="0.2">
      <c r="A266" s="26" t="str">
        <f t="shared" si="18"/>
        <v> IODE 4.2.301 </v>
      </c>
      <c r="B266" s="7" t="str">
        <f t="shared" si="19"/>
        <v>I</v>
      </c>
      <c r="C266" s="26">
        <f t="shared" si="20"/>
        <v>31713.481</v>
      </c>
      <c r="D266" t="str">
        <f t="shared" si="21"/>
        <v>vis</v>
      </c>
      <c r="E266">
        <f>VLOOKUP(C266,'Active 1'!C$21:E$202,3,FALSE)</f>
        <v>-4049.0300436315179</v>
      </c>
      <c r="F266" s="7" t="s">
        <v>312</v>
      </c>
      <c r="G266" t="str">
        <f t="shared" si="22"/>
        <v>31713.481</v>
      </c>
      <c r="H266" s="26">
        <f t="shared" si="23"/>
        <v>-4049</v>
      </c>
      <c r="I266" s="42" t="s">
        <v>1137</v>
      </c>
      <c r="J266" s="43" t="s">
        <v>1138</v>
      </c>
      <c r="K266" s="42">
        <v>-4049</v>
      </c>
      <c r="L266" s="42" t="s">
        <v>1139</v>
      </c>
      <c r="M266" s="43" t="s">
        <v>316</v>
      </c>
      <c r="N266" s="43"/>
      <c r="O266" s="44" t="s">
        <v>997</v>
      </c>
      <c r="P266" s="44" t="s">
        <v>154</v>
      </c>
    </row>
    <row r="267" spans="1:16" ht="13.5" customHeight="1" x14ac:dyDescent="0.2">
      <c r="A267" s="26" t="str">
        <f t="shared" ref="A267:A330" si="24">P267</f>
        <v> APJ 104.253 </v>
      </c>
      <c r="B267" s="7" t="str">
        <f t="shared" ref="B267:B330" si="25">IF(H267=INT(H267),"I","II")</f>
        <v>I</v>
      </c>
      <c r="C267" s="26">
        <f t="shared" ref="C267:C330" si="26">1*G267</f>
        <v>31755.85</v>
      </c>
      <c r="D267" t="str">
        <f t="shared" ref="D267:D330" si="27">VLOOKUP(F267,I$1:J$5,2,FALSE)</f>
        <v>vis</v>
      </c>
      <c r="E267">
        <f>VLOOKUP(C267,'Active 1'!C$21:E$202,3,FALSE)</f>
        <v>-4033.0315691298065</v>
      </c>
      <c r="F267" s="7" t="s">
        <v>312</v>
      </c>
      <c r="G267" t="str">
        <f t="shared" ref="G267:G330" si="28">MID(I267,3,LEN(I267)-3)</f>
        <v>31755.850</v>
      </c>
      <c r="H267" s="26">
        <f t="shared" ref="H267:H330" si="29">1*K267</f>
        <v>-4033</v>
      </c>
      <c r="I267" s="42" t="s">
        <v>1140</v>
      </c>
      <c r="J267" s="43" t="s">
        <v>1141</v>
      </c>
      <c r="K267" s="42">
        <v>-4033</v>
      </c>
      <c r="L267" s="42" t="s">
        <v>1142</v>
      </c>
      <c r="M267" s="43" t="s">
        <v>316</v>
      </c>
      <c r="N267" s="43"/>
      <c r="O267" s="44" t="s">
        <v>1143</v>
      </c>
      <c r="P267" s="44" t="s">
        <v>163</v>
      </c>
    </row>
    <row r="268" spans="1:16" ht="13.5" customHeight="1" x14ac:dyDescent="0.2">
      <c r="A268" s="26" t="str">
        <f t="shared" si="24"/>
        <v> APJ 104.253 </v>
      </c>
      <c r="B268" s="7" t="str">
        <f t="shared" si="25"/>
        <v>I</v>
      </c>
      <c r="C268" s="26">
        <f t="shared" si="26"/>
        <v>31763.794999999998</v>
      </c>
      <c r="D268" t="str">
        <f t="shared" si="27"/>
        <v>vis</v>
      </c>
      <c r="E268">
        <f>VLOOKUP(C268,'Active 1'!C$21:E$202,3,FALSE)</f>
        <v>-4030.0315483618847</v>
      </c>
      <c r="F268" s="7" t="s">
        <v>312</v>
      </c>
      <c r="G268" t="str">
        <f t="shared" si="28"/>
        <v>31763.795</v>
      </c>
      <c r="H268" s="26">
        <f t="shared" si="29"/>
        <v>-4030</v>
      </c>
      <c r="I268" s="42" t="s">
        <v>1144</v>
      </c>
      <c r="J268" s="43" t="s">
        <v>1145</v>
      </c>
      <c r="K268" s="42">
        <v>-4030</v>
      </c>
      <c r="L268" s="42" t="s">
        <v>1142</v>
      </c>
      <c r="M268" s="43" t="s">
        <v>316</v>
      </c>
      <c r="N268" s="43"/>
      <c r="O268" s="44" t="s">
        <v>1143</v>
      </c>
      <c r="P268" s="44" t="s">
        <v>163</v>
      </c>
    </row>
    <row r="269" spans="1:16" ht="13.5" customHeight="1" x14ac:dyDescent="0.2">
      <c r="A269" s="26" t="str">
        <f t="shared" si="24"/>
        <v> AAPS 98.513 </v>
      </c>
      <c r="B269" s="7" t="str">
        <f t="shared" si="25"/>
        <v>I</v>
      </c>
      <c r="C269" s="26">
        <f t="shared" si="26"/>
        <v>32121.324000000001</v>
      </c>
      <c r="D269" t="str">
        <f t="shared" si="27"/>
        <v>vis</v>
      </c>
      <c r="E269">
        <f>VLOOKUP(C269,'Active 1'!C$21:E$202,3,FALSE)</f>
        <v>-3895.0291034110378</v>
      </c>
      <c r="F269" s="7" t="s">
        <v>312</v>
      </c>
      <c r="G269" t="str">
        <f t="shared" si="28"/>
        <v>32121.324</v>
      </c>
      <c r="H269" s="26">
        <f t="shared" si="29"/>
        <v>-3895</v>
      </c>
      <c r="I269" s="42" t="s">
        <v>1146</v>
      </c>
      <c r="J269" s="43" t="s">
        <v>1147</v>
      </c>
      <c r="K269" s="42">
        <v>-3895</v>
      </c>
      <c r="L269" s="42" t="s">
        <v>1148</v>
      </c>
      <c r="M269" s="43" t="s">
        <v>316</v>
      </c>
      <c r="N269" s="43"/>
      <c r="O269" s="44" t="s">
        <v>1143</v>
      </c>
      <c r="P269" s="44" t="s">
        <v>164</v>
      </c>
    </row>
    <row r="270" spans="1:16" ht="13.5" customHeight="1" x14ac:dyDescent="0.2">
      <c r="A270" s="26" t="str">
        <f t="shared" si="24"/>
        <v> AA 27.159 </v>
      </c>
      <c r="B270" s="7" t="str">
        <f t="shared" si="25"/>
        <v>I</v>
      </c>
      <c r="C270" s="26">
        <f t="shared" si="26"/>
        <v>32211.371999999999</v>
      </c>
      <c r="D270" t="str">
        <f t="shared" si="27"/>
        <v>vis</v>
      </c>
      <c r="E270">
        <f>VLOOKUP(C270,'Active 1'!C$21:E$202,3,FALSE)</f>
        <v>-3861.0271059145166</v>
      </c>
      <c r="F270" s="7" t="s">
        <v>312</v>
      </c>
      <c r="G270" t="str">
        <f t="shared" si="28"/>
        <v>32211.372</v>
      </c>
      <c r="H270" s="26">
        <f t="shared" si="29"/>
        <v>-3861</v>
      </c>
      <c r="I270" s="42" t="s">
        <v>1149</v>
      </c>
      <c r="J270" s="43" t="s">
        <v>1150</v>
      </c>
      <c r="K270" s="42">
        <v>-3861</v>
      </c>
      <c r="L270" s="42" t="s">
        <v>1151</v>
      </c>
      <c r="M270" s="43" t="s">
        <v>316</v>
      </c>
      <c r="N270" s="43"/>
      <c r="O270" s="44" t="s">
        <v>993</v>
      </c>
      <c r="P270" s="44" t="s">
        <v>157</v>
      </c>
    </row>
    <row r="271" spans="1:16" ht="13.5" customHeight="1" x14ac:dyDescent="0.2">
      <c r="A271" s="26" t="str">
        <f t="shared" si="24"/>
        <v> AAC 4.117 </v>
      </c>
      <c r="B271" s="7" t="str">
        <f t="shared" si="25"/>
        <v>I</v>
      </c>
      <c r="C271" s="26">
        <f t="shared" si="26"/>
        <v>32799.296999999999</v>
      </c>
      <c r="D271" t="str">
        <f t="shared" si="27"/>
        <v>vis</v>
      </c>
      <c r="E271">
        <f>VLOOKUP(C271,'Active 1'!C$21:E$202,3,FALSE)</f>
        <v>-3639.0274570812021</v>
      </c>
      <c r="F271" s="7" t="s">
        <v>312</v>
      </c>
      <c r="G271" t="str">
        <f t="shared" si="28"/>
        <v>32799.297</v>
      </c>
      <c r="H271" s="26">
        <f t="shared" si="29"/>
        <v>-3639</v>
      </c>
      <c r="I271" s="42" t="s">
        <v>1152</v>
      </c>
      <c r="J271" s="43" t="s">
        <v>1153</v>
      </c>
      <c r="K271" s="42">
        <v>-3639</v>
      </c>
      <c r="L271" s="42" t="s">
        <v>1154</v>
      </c>
      <c r="M271" s="43" t="s">
        <v>316</v>
      </c>
      <c r="N271" s="43"/>
      <c r="O271" s="44" t="s">
        <v>1155</v>
      </c>
      <c r="P271" s="44" t="s">
        <v>165</v>
      </c>
    </row>
    <row r="272" spans="1:16" ht="13.5" customHeight="1" x14ac:dyDescent="0.2">
      <c r="A272" s="26" t="str">
        <f t="shared" si="24"/>
        <v> AAC 5.74 </v>
      </c>
      <c r="B272" s="7" t="str">
        <f t="shared" si="25"/>
        <v>I</v>
      </c>
      <c r="C272" s="26">
        <f t="shared" si="26"/>
        <v>32955.542999999998</v>
      </c>
      <c r="D272" t="str">
        <f t="shared" si="27"/>
        <v>vis</v>
      </c>
      <c r="E272">
        <f>VLOOKUP(C272,'Active 1'!C$21:E$202,3,FALSE)</f>
        <v>-3580.0291883707205</v>
      </c>
      <c r="F272" s="7" t="s">
        <v>312</v>
      </c>
      <c r="G272" t="str">
        <f t="shared" si="28"/>
        <v>32955.543</v>
      </c>
      <c r="H272" s="26">
        <f t="shared" si="29"/>
        <v>-3580</v>
      </c>
      <c r="I272" s="42" t="s">
        <v>1156</v>
      </c>
      <c r="J272" s="43" t="s">
        <v>1157</v>
      </c>
      <c r="K272" s="42">
        <v>-3580</v>
      </c>
      <c r="L272" s="42" t="s">
        <v>1148</v>
      </c>
      <c r="M272" s="43" t="s">
        <v>316</v>
      </c>
      <c r="N272" s="43"/>
      <c r="O272" s="44" t="s">
        <v>1155</v>
      </c>
      <c r="P272" s="44" t="s">
        <v>166</v>
      </c>
    </row>
    <row r="273" spans="1:16" ht="13.5" customHeight="1" x14ac:dyDescent="0.2">
      <c r="A273" s="26" t="str">
        <f t="shared" si="24"/>
        <v> AAC 5.74 </v>
      </c>
      <c r="B273" s="7" t="str">
        <f t="shared" si="25"/>
        <v>I</v>
      </c>
      <c r="C273" s="26">
        <f t="shared" si="26"/>
        <v>33183.315999999999</v>
      </c>
      <c r="D273" t="str">
        <f t="shared" si="27"/>
        <v>vis</v>
      </c>
      <c r="E273">
        <f>VLOOKUP(C273,'Active 1'!C$21:E$202,3,FALSE)</f>
        <v>-3494.0224255800399</v>
      </c>
      <c r="F273" s="7" t="s">
        <v>312</v>
      </c>
      <c r="G273" t="str">
        <f t="shared" si="28"/>
        <v>33183.316</v>
      </c>
      <c r="H273" s="26">
        <f t="shared" si="29"/>
        <v>-3494</v>
      </c>
      <c r="I273" s="42" t="s">
        <v>1158</v>
      </c>
      <c r="J273" s="43" t="s">
        <v>1159</v>
      </c>
      <c r="K273" s="42">
        <v>-3494</v>
      </c>
      <c r="L273" s="42" t="s">
        <v>1160</v>
      </c>
      <c r="M273" s="43" t="s">
        <v>316</v>
      </c>
      <c r="N273" s="43"/>
      <c r="O273" s="44" t="s">
        <v>1155</v>
      </c>
      <c r="P273" s="44" t="s">
        <v>166</v>
      </c>
    </row>
    <row r="274" spans="1:16" ht="13.5" customHeight="1" x14ac:dyDescent="0.2">
      <c r="A274" s="26" t="str">
        <f t="shared" si="24"/>
        <v> AAC 5.74 </v>
      </c>
      <c r="B274" s="7" t="str">
        <f t="shared" si="25"/>
        <v>I</v>
      </c>
      <c r="C274" s="26">
        <f t="shared" si="26"/>
        <v>33514.358</v>
      </c>
      <c r="D274" t="str">
        <f t="shared" si="27"/>
        <v>vis</v>
      </c>
      <c r="E274">
        <f>VLOOKUP(C274,'Active 1'!C$21:E$202,3,FALSE)</f>
        <v>-3369.0214343837506</v>
      </c>
      <c r="F274" s="7" t="s">
        <v>312</v>
      </c>
      <c r="G274" t="str">
        <f t="shared" si="28"/>
        <v>33514.358</v>
      </c>
      <c r="H274" s="26">
        <f t="shared" si="29"/>
        <v>-3369</v>
      </c>
      <c r="I274" s="42" t="s">
        <v>1161</v>
      </c>
      <c r="J274" s="43" t="s">
        <v>1162</v>
      </c>
      <c r="K274" s="42">
        <v>-3369</v>
      </c>
      <c r="L274" s="42" t="s">
        <v>1163</v>
      </c>
      <c r="M274" s="43" t="s">
        <v>316</v>
      </c>
      <c r="N274" s="43"/>
      <c r="O274" s="44" t="s">
        <v>1155</v>
      </c>
      <c r="P274" s="44" t="s">
        <v>166</v>
      </c>
    </row>
    <row r="275" spans="1:16" ht="13.5" customHeight="1" x14ac:dyDescent="0.2">
      <c r="A275" s="26" t="str">
        <f t="shared" si="24"/>
        <v> JO 34.19 </v>
      </c>
      <c r="B275" s="7" t="str">
        <f t="shared" si="25"/>
        <v>I</v>
      </c>
      <c r="C275" s="26">
        <f t="shared" si="26"/>
        <v>33625.589500000002</v>
      </c>
      <c r="D275" t="str">
        <f t="shared" si="27"/>
        <v>vis</v>
      </c>
      <c r="E275">
        <f>VLOOKUP(C275,'Active 1'!C$21:E$202,3,FALSE)</f>
        <v>-3327.0205772349591</v>
      </c>
      <c r="F275" s="7" t="s">
        <v>312</v>
      </c>
      <c r="G275" t="str">
        <f t="shared" si="28"/>
        <v>33625.5895</v>
      </c>
      <c r="H275" s="26">
        <f t="shared" si="29"/>
        <v>-3327</v>
      </c>
      <c r="I275" s="42" t="s">
        <v>1164</v>
      </c>
      <c r="J275" s="43" t="s">
        <v>1165</v>
      </c>
      <c r="K275" s="42">
        <v>-3327</v>
      </c>
      <c r="L275" s="42" t="s">
        <v>1166</v>
      </c>
      <c r="M275" s="43" t="s">
        <v>446</v>
      </c>
      <c r="N275" s="43" t="s">
        <v>447</v>
      </c>
      <c r="O275" s="44" t="s">
        <v>1167</v>
      </c>
      <c r="P275" s="44" t="s">
        <v>167</v>
      </c>
    </row>
    <row r="276" spans="1:16" ht="13.5" customHeight="1" x14ac:dyDescent="0.2">
      <c r="A276" s="26" t="str">
        <f t="shared" si="24"/>
        <v> AAC 5.74 </v>
      </c>
      <c r="B276" s="7" t="str">
        <f t="shared" si="25"/>
        <v>I</v>
      </c>
      <c r="C276" s="26">
        <f t="shared" si="26"/>
        <v>33890.421999999999</v>
      </c>
      <c r="D276" t="str">
        <f t="shared" si="27"/>
        <v>vis</v>
      </c>
      <c r="E276">
        <f>VLOOKUP(C276,'Active 1'!C$21:E$202,3,FALSE)</f>
        <v>-3227.0201996363739</v>
      </c>
      <c r="F276" s="7" t="s">
        <v>312</v>
      </c>
      <c r="G276" t="str">
        <f t="shared" si="28"/>
        <v>33890.422</v>
      </c>
      <c r="H276" s="26">
        <f t="shared" si="29"/>
        <v>-3227</v>
      </c>
      <c r="I276" s="42" t="s">
        <v>1168</v>
      </c>
      <c r="J276" s="43" t="s">
        <v>1169</v>
      </c>
      <c r="K276" s="42">
        <v>-3227</v>
      </c>
      <c r="L276" s="42" t="s">
        <v>1170</v>
      </c>
      <c r="M276" s="43" t="s">
        <v>316</v>
      </c>
      <c r="N276" s="43"/>
      <c r="O276" s="44" t="s">
        <v>1155</v>
      </c>
      <c r="P276" s="44" t="s">
        <v>166</v>
      </c>
    </row>
    <row r="277" spans="1:16" ht="13.5" customHeight="1" x14ac:dyDescent="0.2">
      <c r="A277" s="26" t="str">
        <f t="shared" si="24"/>
        <v> AA 6.145 </v>
      </c>
      <c r="B277" s="7" t="str">
        <f t="shared" si="25"/>
        <v>I</v>
      </c>
      <c r="C277" s="26">
        <f t="shared" si="26"/>
        <v>34605.474999999999</v>
      </c>
      <c r="D277" t="str">
        <f t="shared" si="27"/>
        <v>vis</v>
      </c>
      <c r="E277">
        <f>VLOOKUP(C277,'Active 1'!C$21:E$202,3,FALSE)</f>
        <v>-2957.0171977276132</v>
      </c>
      <c r="F277" s="7" t="s">
        <v>312</v>
      </c>
      <c r="G277" t="str">
        <f t="shared" si="28"/>
        <v>34605.475</v>
      </c>
      <c r="H277" s="26">
        <f t="shared" si="29"/>
        <v>-2957</v>
      </c>
      <c r="I277" s="42" t="s">
        <v>1171</v>
      </c>
      <c r="J277" s="43" t="s">
        <v>1172</v>
      </c>
      <c r="K277" s="42">
        <v>-2957</v>
      </c>
      <c r="L277" s="42" t="s">
        <v>1173</v>
      </c>
      <c r="M277" s="43" t="s">
        <v>316</v>
      </c>
      <c r="N277" s="43"/>
      <c r="O277" s="44" t="s">
        <v>1155</v>
      </c>
      <c r="P277" s="44" t="s">
        <v>168</v>
      </c>
    </row>
    <row r="278" spans="1:16" ht="13.5" customHeight="1" x14ac:dyDescent="0.2">
      <c r="A278" s="26" t="str">
        <f t="shared" si="24"/>
        <v> AA 6.145 </v>
      </c>
      <c r="B278" s="7" t="str">
        <f t="shared" si="25"/>
        <v>I</v>
      </c>
      <c r="C278" s="26">
        <f t="shared" si="26"/>
        <v>35397.311000000002</v>
      </c>
      <c r="D278" t="str">
        <f t="shared" si="27"/>
        <v>vis</v>
      </c>
      <c r="E278">
        <f>VLOOKUP(C278,'Active 1'!C$21:E$202,3,FALSE)</f>
        <v>-2658.0210435692134</v>
      </c>
      <c r="F278" s="7" t="s">
        <v>312</v>
      </c>
      <c r="G278" t="str">
        <f t="shared" si="28"/>
        <v>35397.311</v>
      </c>
      <c r="H278" s="26">
        <f t="shared" si="29"/>
        <v>-2658</v>
      </c>
      <c r="I278" s="42" t="s">
        <v>1174</v>
      </c>
      <c r="J278" s="43" t="s">
        <v>1175</v>
      </c>
      <c r="K278" s="42">
        <v>-2658</v>
      </c>
      <c r="L278" s="42" t="s">
        <v>1176</v>
      </c>
      <c r="M278" s="43" t="s">
        <v>316</v>
      </c>
      <c r="N278" s="43"/>
      <c r="O278" s="44" t="s">
        <v>1155</v>
      </c>
      <c r="P278" s="44" t="s">
        <v>168</v>
      </c>
    </row>
    <row r="279" spans="1:16" ht="13.5" customHeight="1" x14ac:dyDescent="0.2">
      <c r="A279" s="26" t="str">
        <f t="shared" si="24"/>
        <v> AA 9.47 </v>
      </c>
      <c r="B279" s="7" t="str">
        <f t="shared" si="25"/>
        <v>I</v>
      </c>
      <c r="C279" s="26">
        <f t="shared" si="26"/>
        <v>35932.262000000002</v>
      </c>
      <c r="D279" t="str">
        <f t="shared" si="27"/>
        <v>vis</v>
      </c>
      <c r="E279">
        <f>VLOOKUP(C279,'Active 1'!C$21:E$202,3,FALSE)</f>
        <v>-2456.0243022450127</v>
      </c>
      <c r="F279" s="7" t="s">
        <v>312</v>
      </c>
      <c r="G279" t="str">
        <f t="shared" si="28"/>
        <v>35932.262</v>
      </c>
      <c r="H279" s="26">
        <f t="shared" si="29"/>
        <v>-2456</v>
      </c>
      <c r="I279" s="42" t="s">
        <v>1177</v>
      </c>
      <c r="J279" s="43" t="s">
        <v>1178</v>
      </c>
      <c r="K279" s="42">
        <v>-2456</v>
      </c>
      <c r="L279" s="42" t="s">
        <v>1179</v>
      </c>
      <c r="M279" s="43" t="s">
        <v>316</v>
      </c>
      <c r="N279" s="43"/>
      <c r="O279" s="44" t="s">
        <v>1155</v>
      </c>
      <c r="P279" s="44" t="s">
        <v>169</v>
      </c>
    </row>
    <row r="280" spans="1:16" ht="13.5" customHeight="1" x14ac:dyDescent="0.2">
      <c r="A280" s="26" t="str">
        <f t="shared" si="24"/>
        <v> AC 200.16 </v>
      </c>
      <c r="B280" s="7" t="str">
        <f t="shared" si="25"/>
        <v>I</v>
      </c>
      <c r="C280" s="26">
        <f t="shared" si="26"/>
        <v>36549.33</v>
      </c>
      <c r="D280" t="str">
        <f t="shared" si="27"/>
        <v>vis</v>
      </c>
      <c r="E280">
        <f>VLOOKUP(C280,'Active 1'!C$21:E$202,3,FALSE)</f>
        <v>-2223.0202978120055</v>
      </c>
      <c r="F280" s="7" t="s">
        <v>312</v>
      </c>
      <c r="G280" t="str">
        <f t="shared" si="28"/>
        <v>36549.330</v>
      </c>
      <c r="H280" s="26">
        <f t="shared" si="29"/>
        <v>-2223</v>
      </c>
      <c r="I280" s="42" t="s">
        <v>1180</v>
      </c>
      <c r="J280" s="43" t="s">
        <v>1181</v>
      </c>
      <c r="K280" s="42">
        <v>-2223</v>
      </c>
      <c r="L280" s="42" t="s">
        <v>315</v>
      </c>
      <c r="M280" s="43" t="s">
        <v>316</v>
      </c>
      <c r="N280" s="43"/>
      <c r="O280" s="44" t="s">
        <v>1182</v>
      </c>
      <c r="P280" s="44" t="s">
        <v>170</v>
      </c>
    </row>
    <row r="281" spans="1:16" ht="13.5" customHeight="1" x14ac:dyDescent="0.2">
      <c r="A281" s="26" t="str">
        <f t="shared" si="24"/>
        <v>BAVM 15 </v>
      </c>
      <c r="B281" s="7" t="str">
        <f t="shared" si="25"/>
        <v>I</v>
      </c>
      <c r="C281" s="26">
        <f t="shared" si="26"/>
        <v>37325.281000000003</v>
      </c>
      <c r="D281" t="str">
        <f t="shared" si="27"/>
        <v>vis</v>
      </c>
      <c r="E281">
        <f>VLOOKUP(C281,'Active 1'!C$21:E$202,3,FALSE)</f>
        <v>-1930.0222971965195</v>
      </c>
      <c r="F281" s="7" t="s">
        <v>312</v>
      </c>
      <c r="G281" t="str">
        <f t="shared" si="28"/>
        <v>37325.281</v>
      </c>
      <c r="H281" s="26">
        <f t="shared" si="29"/>
        <v>-1930</v>
      </c>
      <c r="I281" s="42" t="s">
        <v>1183</v>
      </c>
      <c r="J281" s="43" t="s">
        <v>1184</v>
      </c>
      <c r="K281" s="42">
        <v>-1930</v>
      </c>
      <c r="L281" s="42" t="s">
        <v>1160</v>
      </c>
      <c r="M281" s="43" t="s">
        <v>316</v>
      </c>
      <c r="N281" s="43"/>
      <c r="O281" s="44" t="s">
        <v>1185</v>
      </c>
      <c r="P281" s="45" t="s">
        <v>171</v>
      </c>
    </row>
    <row r="282" spans="1:16" ht="13.5" customHeight="1" x14ac:dyDescent="0.2">
      <c r="A282" s="26" t="str">
        <f t="shared" si="24"/>
        <v>BAVM 15 </v>
      </c>
      <c r="B282" s="7" t="str">
        <f t="shared" si="25"/>
        <v>I</v>
      </c>
      <c r="C282" s="26">
        <f t="shared" si="26"/>
        <v>37325.283000000003</v>
      </c>
      <c r="D282" t="str">
        <f t="shared" si="27"/>
        <v>vis</v>
      </c>
      <c r="E282">
        <f>VLOOKUP(C282,'Active 1'!C$21:E$202,3,FALSE)</f>
        <v>-1930.0215419993467</v>
      </c>
      <c r="F282" s="7" t="s">
        <v>312</v>
      </c>
      <c r="G282" t="str">
        <f t="shared" si="28"/>
        <v>37325.283</v>
      </c>
      <c r="H282" s="26">
        <f t="shared" si="29"/>
        <v>-1930</v>
      </c>
      <c r="I282" s="42" t="s">
        <v>1186</v>
      </c>
      <c r="J282" s="43" t="s">
        <v>1187</v>
      </c>
      <c r="K282" s="42">
        <v>-1930</v>
      </c>
      <c r="L282" s="42" t="s">
        <v>1163</v>
      </c>
      <c r="M282" s="43" t="s">
        <v>316</v>
      </c>
      <c r="N282" s="43"/>
      <c r="O282" s="44" t="s">
        <v>815</v>
      </c>
      <c r="P282" s="45" t="s">
        <v>171</v>
      </c>
    </row>
    <row r="283" spans="1:16" ht="13.5" customHeight="1" x14ac:dyDescent="0.2">
      <c r="A283" s="26" t="str">
        <f t="shared" si="24"/>
        <v>BAVM 15 </v>
      </c>
      <c r="B283" s="7" t="str">
        <f t="shared" si="25"/>
        <v>I</v>
      </c>
      <c r="C283" s="26">
        <f t="shared" si="26"/>
        <v>37325.286999999997</v>
      </c>
      <c r="D283" t="str">
        <f t="shared" si="27"/>
        <v>vis</v>
      </c>
      <c r="E283">
        <f>VLOOKUP(C283,'Active 1'!C$21:E$202,3,FALSE)</f>
        <v>-1930.0200316050041</v>
      </c>
      <c r="F283" s="7" t="s">
        <v>312</v>
      </c>
      <c r="G283" t="str">
        <f t="shared" si="28"/>
        <v>37325.287</v>
      </c>
      <c r="H283" s="26">
        <f t="shared" si="29"/>
        <v>-1930</v>
      </c>
      <c r="I283" s="42" t="s">
        <v>1188</v>
      </c>
      <c r="J283" s="43" t="s">
        <v>1189</v>
      </c>
      <c r="K283" s="42">
        <v>-1930</v>
      </c>
      <c r="L283" s="42" t="s">
        <v>1170</v>
      </c>
      <c r="M283" s="43" t="s">
        <v>316</v>
      </c>
      <c r="N283" s="43"/>
      <c r="O283" s="44" t="s">
        <v>1190</v>
      </c>
      <c r="P283" s="45" t="s">
        <v>171</v>
      </c>
    </row>
    <row r="284" spans="1:16" ht="13.5" customHeight="1" x14ac:dyDescent="0.2">
      <c r="A284" s="26" t="str">
        <f t="shared" si="24"/>
        <v> AN 288.72 </v>
      </c>
      <c r="B284" s="7" t="str">
        <f t="shared" si="25"/>
        <v>I</v>
      </c>
      <c r="C284" s="26">
        <f t="shared" si="26"/>
        <v>38371.366999999998</v>
      </c>
      <c r="D284" t="str">
        <f t="shared" si="27"/>
        <v>vis</v>
      </c>
      <c r="E284">
        <f>VLOOKUP(C284,'Active 1'!C$21:E$202,3,FALSE)</f>
        <v>-1535.0217024787478</v>
      </c>
      <c r="F284" s="7" t="s">
        <v>312</v>
      </c>
      <c r="G284" t="str">
        <f t="shared" si="28"/>
        <v>38371.367</v>
      </c>
      <c r="H284" s="26">
        <f t="shared" si="29"/>
        <v>-1535</v>
      </c>
      <c r="I284" s="42" t="s">
        <v>1191</v>
      </c>
      <c r="J284" s="43" t="s">
        <v>1192</v>
      </c>
      <c r="K284" s="42">
        <v>-1535</v>
      </c>
      <c r="L284" s="42" t="s">
        <v>1163</v>
      </c>
      <c r="M284" s="43" t="s">
        <v>316</v>
      </c>
      <c r="N284" s="43"/>
      <c r="O284" s="44" t="s">
        <v>1193</v>
      </c>
      <c r="P284" s="44" t="s">
        <v>172</v>
      </c>
    </row>
    <row r="285" spans="1:16" ht="13.5" customHeight="1" x14ac:dyDescent="0.2">
      <c r="A285" s="26" t="str">
        <f t="shared" si="24"/>
        <v> AN 288.72 </v>
      </c>
      <c r="B285" s="7" t="str">
        <f t="shared" si="25"/>
        <v>I</v>
      </c>
      <c r="C285" s="26">
        <f t="shared" si="26"/>
        <v>38371.368000000002</v>
      </c>
      <c r="D285" t="str">
        <f t="shared" si="27"/>
        <v>vis</v>
      </c>
      <c r="E285">
        <f>VLOOKUP(C285,'Active 1'!C$21:E$202,3,FALSE)</f>
        <v>-1535.0213248801599</v>
      </c>
      <c r="F285" s="7" t="s">
        <v>312</v>
      </c>
      <c r="G285" t="str">
        <f t="shared" si="28"/>
        <v>38371.368</v>
      </c>
      <c r="H285" s="26">
        <f t="shared" si="29"/>
        <v>-1535</v>
      </c>
      <c r="I285" s="42" t="s">
        <v>1194</v>
      </c>
      <c r="J285" s="43" t="s">
        <v>1195</v>
      </c>
      <c r="K285" s="42">
        <v>-1535</v>
      </c>
      <c r="L285" s="42" t="s">
        <v>1176</v>
      </c>
      <c r="M285" s="43" t="s">
        <v>316</v>
      </c>
      <c r="N285" s="43"/>
      <c r="O285" s="44" t="s">
        <v>1196</v>
      </c>
      <c r="P285" s="44" t="s">
        <v>172</v>
      </c>
    </row>
    <row r="286" spans="1:16" ht="13.5" customHeight="1" x14ac:dyDescent="0.2">
      <c r="A286" s="26" t="str">
        <f t="shared" si="24"/>
        <v> MVS 3.7 </v>
      </c>
      <c r="B286" s="7" t="str">
        <f t="shared" si="25"/>
        <v>I</v>
      </c>
      <c r="C286" s="26">
        <f t="shared" si="26"/>
        <v>38739.485000000001</v>
      </c>
      <c r="D286" t="str">
        <f t="shared" si="27"/>
        <v>vis</v>
      </c>
      <c r="E286">
        <f>VLOOKUP(C286,'Active 1'!C$21:E$202,3,FALSE)</f>
        <v>-1396.0208660978783</v>
      </c>
      <c r="F286" s="7" t="s">
        <v>312</v>
      </c>
      <c r="G286" t="str">
        <f t="shared" si="28"/>
        <v>38739.485</v>
      </c>
      <c r="H286" s="26">
        <f t="shared" si="29"/>
        <v>-1396</v>
      </c>
      <c r="I286" s="42" t="s">
        <v>1197</v>
      </c>
      <c r="J286" s="43" t="s">
        <v>1198</v>
      </c>
      <c r="K286" s="42">
        <v>-1396</v>
      </c>
      <c r="L286" s="42" t="s">
        <v>1199</v>
      </c>
      <c r="M286" s="43" t="s">
        <v>1063</v>
      </c>
      <c r="N286" s="43"/>
      <c r="O286" s="44" t="s">
        <v>1200</v>
      </c>
      <c r="P286" s="44" t="s">
        <v>173</v>
      </c>
    </row>
    <row r="287" spans="1:16" ht="13.5" customHeight="1" x14ac:dyDescent="0.2">
      <c r="A287" s="26" t="str">
        <f t="shared" si="24"/>
        <v>BAVM 18 </v>
      </c>
      <c r="B287" s="7" t="str">
        <f t="shared" si="25"/>
        <v>I</v>
      </c>
      <c r="C287" s="26">
        <f t="shared" si="26"/>
        <v>39033.453999999998</v>
      </c>
      <c r="D287" t="str">
        <f t="shared" si="27"/>
        <v>vis</v>
      </c>
      <c r="E287">
        <f>VLOOKUP(C287,'Active 1'!C$21:E$202,3,FALSE)</f>
        <v>-1285.0185872904112</v>
      </c>
      <c r="F287" s="7" t="s">
        <v>312</v>
      </c>
      <c r="G287" t="str">
        <f t="shared" si="28"/>
        <v>39033.454</v>
      </c>
      <c r="H287" s="26">
        <f t="shared" si="29"/>
        <v>-1285</v>
      </c>
      <c r="I287" s="42" t="s">
        <v>1201</v>
      </c>
      <c r="J287" s="43" t="s">
        <v>1202</v>
      </c>
      <c r="K287" s="42">
        <v>-1285</v>
      </c>
      <c r="L287" s="42" t="s">
        <v>1203</v>
      </c>
      <c r="M287" s="43" t="s">
        <v>316</v>
      </c>
      <c r="N287" s="43"/>
      <c r="O287" s="44" t="s">
        <v>535</v>
      </c>
      <c r="P287" s="45" t="s">
        <v>174</v>
      </c>
    </row>
    <row r="288" spans="1:16" ht="13.5" customHeight="1" x14ac:dyDescent="0.2">
      <c r="A288" s="26" t="str">
        <f t="shared" si="24"/>
        <v> AVSJ 3.66 </v>
      </c>
      <c r="B288" s="7" t="str">
        <f t="shared" si="25"/>
        <v>I</v>
      </c>
      <c r="C288" s="26">
        <f t="shared" si="26"/>
        <v>39769.707000000002</v>
      </c>
      <c r="D288" t="str">
        <f t="shared" si="27"/>
        <v>vis</v>
      </c>
      <c r="E288">
        <f>VLOOKUP(C288,'Active 1'!C$21:E$202,3,FALSE)</f>
        <v>-1007.0104953527058</v>
      </c>
      <c r="F288" s="7" t="s">
        <v>312</v>
      </c>
      <c r="G288" t="str">
        <f t="shared" si="28"/>
        <v>39769.707</v>
      </c>
      <c r="H288" s="26">
        <f t="shared" si="29"/>
        <v>-1007</v>
      </c>
      <c r="I288" s="42" t="s">
        <v>1204</v>
      </c>
      <c r="J288" s="43" t="s">
        <v>1205</v>
      </c>
      <c r="K288" s="42">
        <v>-1007</v>
      </c>
      <c r="L288" s="42" t="s">
        <v>1206</v>
      </c>
      <c r="M288" s="43" t="s">
        <v>316</v>
      </c>
      <c r="N288" s="43"/>
      <c r="O288" s="44" t="s">
        <v>1207</v>
      </c>
      <c r="P288" s="44" t="s">
        <v>175</v>
      </c>
    </row>
    <row r="289" spans="1:16" ht="13.5" customHeight="1" x14ac:dyDescent="0.2">
      <c r="A289" s="26" t="str">
        <f t="shared" si="24"/>
        <v> MVS 5.115 </v>
      </c>
      <c r="B289" s="7" t="str">
        <f t="shared" si="25"/>
        <v>I</v>
      </c>
      <c r="C289" s="26">
        <f t="shared" si="26"/>
        <v>39801.474000000002</v>
      </c>
      <c r="D289" t="str">
        <f t="shared" si="27"/>
        <v>vis</v>
      </c>
      <c r="E289">
        <f>VLOOKUP(C289,'Active 1'!C$21:E$202,3,FALSE)</f>
        <v>-995.01532106263835</v>
      </c>
      <c r="F289" s="7" t="s">
        <v>312</v>
      </c>
      <c r="G289" t="str">
        <f t="shared" si="28"/>
        <v>39801.474</v>
      </c>
      <c r="H289" s="26">
        <f t="shared" si="29"/>
        <v>-995</v>
      </c>
      <c r="I289" s="42" t="s">
        <v>1208</v>
      </c>
      <c r="J289" s="43" t="s">
        <v>1209</v>
      </c>
      <c r="K289" s="42">
        <v>-995</v>
      </c>
      <c r="L289" s="42" t="s">
        <v>1210</v>
      </c>
      <c r="M289" s="43" t="s">
        <v>1063</v>
      </c>
      <c r="N289" s="43"/>
      <c r="O289" s="44" t="s">
        <v>1200</v>
      </c>
      <c r="P289" s="44" t="s">
        <v>176</v>
      </c>
    </row>
    <row r="290" spans="1:16" ht="13.5" customHeight="1" x14ac:dyDescent="0.2">
      <c r="A290" s="26" t="str">
        <f t="shared" si="24"/>
        <v> ASS 143.175 </v>
      </c>
      <c r="B290" s="7" t="str">
        <f t="shared" si="25"/>
        <v>II</v>
      </c>
      <c r="C290" s="26">
        <f t="shared" si="26"/>
        <v>39837.230000000003</v>
      </c>
      <c r="D290" t="str">
        <f t="shared" si="27"/>
        <v>vis</v>
      </c>
      <c r="E290">
        <f>VLOOKUP(C290,'Active 1'!C$21:E$202,3,FALSE)</f>
        <v>-981.51390601193589</v>
      </c>
      <c r="F290" s="7" t="s">
        <v>312</v>
      </c>
      <c r="G290" t="str">
        <f t="shared" si="28"/>
        <v>39837.230</v>
      </c>
      <c r="H290" s="26">
        <f t="shared" si="29"/>
        <v>-981.5</v>
      </c>
      <c r="I290" s="42" t="s">
        <v>1211</v>
      </c>
      <c r="J290" s="43" t="s">
        <v>1212</v>
      </c>
      <c r="K290" s="42">
        <v>-981.5</v>
      </c>
      <c r="L290" s="42" t="s">
        <v>1213</v>
      </c>
      <c r="M290" s="43" t="s">
        <v>446</v>
      </c>
      <c r="N290" s="43" t="s">
        <v>447</v>
      </c>
      <c r="O290" s="44" t="s">
        <v>1214</v>
      </c>
      <c r="P290" s="44" t="s">
        <v>177</v>
      </c>
    </row>
    <row r="291" spans="1:16" ht="13.5" customHeight="1" x14ac:dyDescent="0.2">
      <c r="A291" s="26" t="str">
        <f t="shared" si="24"/>
        <v> AVSJ 3.66 </v>
      </c>
      <c r="B291" s="7" t="str">
        <f t="shared" si="25"/>
        <v>I</v>
      </c>
      <c r="C291" s="26">
        <f t="shared" si="26"/>
        <v>39859.741000000002</v>
      </c>
      <c r="D291" t="str">
        <f t="shared" si="27"/>
        <v>vis</v>
      </c>
      <c r="E291">
        <f>VLOOKUP(C291,'Active 1'!C$21:E$202,3,FALSE)</f>
        <v>-973.01378423639233</v>
      </c>
      <c r="F291" s="7" t="s">
        <v>312</v>
      </c>
      <c r="G291" t="str">
        <f t="shared" si="28"/>
        <v>39859.741</v>
      </c>
      <c r="H291" s="26">
        <f t="shared" si="29"/>
        <v>-973</v>
      </c>
      <c r="I291" s="42" t="s">
        <v>1215</v>
      </c>
      <c r="J291" s="43" t="s">
        <v>1216</v>
      </c>
      <c r="K291" s="42">
        <v>-973</v>
      </c>
      <c r="L291" s="42" t="s">
        <v>1213</v>
      </c>
      <c r="M291" s="43" t="s">
        <v>316</v>
      </c>
      <c r="N291" s="43"/>
      <c r="O291" s="44" t="s">
        <v>1217</v>
      </c>
      <c r="P291" s="44" t="s">
        <v>175</v>
      </c>
    </row>
    <row r="292" spans="1:16" ht="13.5" customHeight="1" x14ac:dyDescent="0.2">
      <c r="A292" s="26" t="str">
        <f t="shared" si="24"/>
        <v> BRNO 9 </v>
      </c>
      <c r="B292" s="7" t="str">
        <f t="shared" si="25"/>
        <v>I</v>
      </c>
      <c r="C292" s="26">
        <f t="shared" si="26"/>
        <v>40087.462</v>
      </c>
      <c r="D292" t="str">
        <f t="shared" si="27"/>
        <v>vis</v>
      </c>
      <c r="E292">
        <f>VLOOKUP(C292,'Active 1'!C$21:E$202,3,FALSE)</f>
        <v>-887.02665657219916</v>
      </c>
      <c r="F292" s="7" t="s">
        <v>312</v>
      </c>
      <c r="G292" t="str">
        <f t="shared" si="28"/>
        <v>40087.462</v>
      </c>
      <c r="H292" s="26">
        <f t="shared" si="29"/>
        <v>-887</v>
      </c>
      <c r="I292" s="42" t="s">
        <v>1218</v>
      </c>
      <c r="J292" s="43" t="s">
        <v>1219</v>
      </c>
      <c r="K292" s="42">
        <v>-887</v>
      </c>
      <c r="L292" s="42" t="s">
        <v>1220</v>
      </c>
      <c r="M292" s="43" t="s">
        <v>316</v>
      </c>
      <c r="N292" s="43"/>
      <c r="O292" s="44" t="s">
        <v>1221</v>
      </c>
      <c r="P292" s="44" t="s">
        <v>178</v>
      </c>
    </row>
    <row r="293" spans="1:16" ht="13.5" customHeight="1" x14ac:dyDescent="0.2">
      <c r="A293" s="26" t="str">
        <f t="shared" si="24"/>
        <v> AVSJ 3.66 </v>
      </c>
      <c r="B293" s="7" t="str">
        <f t="shared" si="25"/>
        <v>I</v>
      </c>
      <c r="C293" s="26">
        <f t="shared" si="26"/>
        <v>40145.777000000002</v>
      </c>
      <c r="D293" t="str">
        <f t="shared" si="27"/>
        <v>vis</v>
      </c>
      <c r="E293">
        <f>VLOOKUP(C293,'Active 1'!C$21:E$202,3,FALSE)</f>
        <v>-865.00699501381121</v>
      </c>
      <c r="F293" s="7" t="s">
        <v>312</v>
      </c>
      <c r="G293" t="str">
        <f t="shared" si="28"/>
        <v>40145.777</v>
      </c>
      <c r="H293" s="26">
        <f t="shared" si="29"/>
        <v>-865</v>
      </c>
      <c r="I293" s="42" t="s">
        <v>1222</v>
      </c>
      <c r="J293" s="43" t="s">
        <v>1223</v>
      </c>
      <c r="K293" s="42">
        <v>-865</v>
      </c>
      <c r="L293" s="42" t="s">
        <v>1224</v>
      </c>
      <c r="M293" s="43" t="s">
        <v>316</v>
      </c>
      <c r="N293" s="43"/>
      <c r="O293" s="44" t="s">
        <v>1207</v>
      </c>
      <c r="P293" s="44" t="s">
        <v>175</v>
      </c>
    </row>
    <row r="294" spans="1:16" ht="13.5" customHeight="1" x14ac:dyDescent="0.2">
      <c r="A294" s="26" t="str">
        <f t="shared" si="24"/>
        <v> BAC 21.220 </v>
      </c>
      <c r="B294" s="7" t="str">
        <f t="shared" si="25"/>
        <v>I</v>
      </c>
      <c r="C294" s="26">
        <f t="shared" si="26"/>
        <v>40148.408499999998</v>
      </c>
      <c r="D294" t="str">
        <f t="shared" si="27"/>
        <v>vis</v>
      </c>
      <c r="E294">
        <f>VLOOKUP(C294,'Active 1'!C$21:E$202,3,FALSE)</f>
        <v>-864.01334433404088</v>
      </c>
      <c r="F294" s="7" t="s">
        <v>312</v>
      </c>
      <c r="G294" t="str">
        <f t="shared" si="28"/>
        <v>40148.4085</v>
      </c>
      <c r="H294" s="26">
        <f t="shared" si="29"/>
        <v>-864</v>
      </c>
      <c r="I294" s="42" t="s">
        <v>1225</v>
      </c>
      <c r="J294" s="43" t="s">
        <v>1226</v>
      </c>
      <c r="K294" s="42">
        <v>-864</v>
      </c>
      <c r="L294" s="42" t="s">
        <v>1227</v>
      </c>
      <c r="M294" s="43" t="s">
        <v>446</v>
      </c>
      <c r="N294" s="43" t="s">
        <v>447</v>
      </c>
      <c r="O294" s="44" t="s">
        <v>1214</v>
      </c>
      <c r="P294" s="44" t="s">
        <v>179</v>
      </c>
    </row>
    <row r="295" spans="1:16" ht="13.5" customHeight="1" x14ac:dyDescent="0.2">
      <c r="A295" s="26" t="str">
        <f t="shared" si="24"/>
        <v> BAC 21.220 </v>
      </c>
      <c r="B295" s="7" t="str">
        <f t="shared" si="25"/>
        <v>I</v>
      </c>
      <c r="C295" s="26">
        <f t="shared" si="26"/>
        <v>40156.3557</v>
      </c>
      <c r="D295" t="str">
        <f t="shared" si="27"/>
        <v>vis</v>
      </c>
      <c r="E295">
        <f>VLOOKUP(C295,'Active 1'!C$21:E$202,3,FALSE)</f>
        <v>-861.01249284922801</v>
      </c>
      <c r="F295" s="7" t="s">
        <v>312</v>
      </c>
      <c r="G295" t="str">
        <f t="shared" si="28"/>
        <v>40156.3557</v>
      </c>
      <c r="H295" s="26">
        <f t="shared" si="29"/>
        <v>-861</v>
      </c>
      <c r="I295" s="42" t="s">
        <v>1228</v>
      </c>
      <c r="J295" s="43" t="s">
        <v>1229</v>
      </c>
      <c r="K295" s="42">
        <v>-861</v>
      </c>
      <c r="L295" s="42" t="s">
        <v>1230</v>
      </c>
      <c r="M295" s="43" t="s">
        <v>446</v>
      </c>
      <c r="N295" s="43" t="s">
        <v>447</v>
      </c>
      <c r="O295" s="44" t="s">
        <v>1214</v>
      </c>
      <c r="P295" s="44" t="s">
        <v>179</v>
      </c>
    </row>
    <row r="296" spans="1:16" ht="13.5" customHeight="1" x14ac:dyDescent="0.2">
      <c r="A296" s="26" t="str">
        <f t="shared" si="24"/>
        <v> AVSJ 4.91 </v>
      </c>
      <c r="B296" s="7" t="str">
        <f t="shared" si="25"/>
        <v>I</v>
      </c>
      <c r="C296" s="26">
        <f t="shared" si="26"/>
        <v>40855.519</v>
      </c>
      <c r="D296" t="str">
        <f t="shared" si="27"/>
        <v>vis</v>
      </c>
      <c r="E296">
        <f>VLOOKUP(C296,'Active 1'!C$21:E$202,3,FALSE)</f>
        <v>-597.00941919673562</v>
      </c>
      <c r="F296" s="7" t="s">
        <v>312</v>
      </c>
      <c r="G296" t="str">
        <f t="shared" si="28"/>
        <v>40855.519</v>
      </c>
      <c r="H296" s="26">
        <f t="shared" si="29"/>
        <v>-597</v>
      </c>
      <c r="I296" s="42" t="s">
        <v>1231</v>
      </c>
      <c r="J296" s="43" t="s">
        <v>1232</v>
      </c>
      <c r="K296" s="42">
        <v>-597</v>
      </c>
      <c r="L296" s="42" t="s">
        <v>1233</v>
      </c>
      <c r="M296" s="43" t="s">
        <v>316</v>
      </c>
      <c r="N296" s="43"/>
      <c r="O296" s="44" t="s">
        <v>317</v>
      </c>
      <c r="P296" s="44" t="s">
        <v>180</v>
      </c>
    </row>
    <row r="297" spans="1:16" ht="13.5" customHeight="1" x14ac:dyDescent="0.2">
      <c r="A297" s="26" t="str">
        <f t="shared" si="24"/>
        <v> MSAI 47.237 </v>
      </c>
      <c r="B297" s="7" t="str">
        <f t="shared" si="25"/>
        <v>I</v>
      </c>
      <c r="C297" s="26">
        <f t="shared" si="26"/>
        <v>40863.491999999998</v>
      </c>
      <c r="D297" t="str">
        <f t="shared" si="27"/>
        <v>vis</v>
      </c>
      <c r="E297">
        <f>VLOOKUP(C297,'Active 1'!C$21:E$202,3,FALSE)</f>
        <v>-593.99882566839858</v>
      </c>
      <c r="F297" s="7" t="s">
        <v>312</v>
      </c>
      <c r="G297" t="str">
        <f t="shared" si="28"/>
        <v>40863.492</v>
      </c>
      <c r="H297" s="26">
        <f t="shared" si="29"/>
        <v>-594</v>
      </c>
      <c r="I297" s="42" t="s">
        <v>1234</v>
      </c>
      <c r="J297" s="43" t="s">
        <v>1235</v>
      </c>
      <c r="K297" s="42">
        <v>-594</v>
      </c>
      <c r="L297" s="42" t="s">
        <v>440</v>
      </c>
      <c r="M297" s="43" t="s">
        <v>1236</v>
      </c>
      <c r="N297" s="43"/>
      <c r="O297" s="44" t="s">
        <v>1237</v>
      </c>
      <c r="P297" s="44" t="s">
        <v>181</v>
      </c>
    </row>
    <row r="298" spans="1:16" ht="13.5" customHeight="1" x14ac:dyDescent="0.2">
      <c r="A298" s="26" t="str">
        <f t="shared" si="24"/>
        <v> MSAI 47.237 </v>
      </c>
      <c r="B298" s="7" t="str">
        <f t="shared" si="25"/>
        <v>I</v>
      </c>
      <c r="C298" s="26">
        <f t="shared" si="26"/>
        <v>40940.281000000003</v>
      </c>
      <c r="D298" t="str">
        <f t="shared" si="27"/>
        <v>vis</v>
      </c>
      <c r="E298">
        <f>VLOOKUP(C298,'Active 1'!C$21:E$202,3,FALSE)</f>
        <v>-565.00340782724129</v>
      </c>
      <c r="F298" s="7" t="s">
        <v>312</v>
      </c>
      <c r="G298" t="str">
        <f t="shared" si="28"/>
        <v>40940.281</v>
      </c>
      <c r="H298" s="26">
        <f t="shared" si="29"/>
        <v>-565</v>
      </c>
      <c r="I298" s="42" t="s">
        <v>1238</v>
      </c>
      <c r="J298" s="43" t="s">
        <v>1239</v>
      </c>
      <c r="K298" s="42">
        <v>-565</v>
      </c>
      <c r="L298" s="42" t="s">
        <v>375</v>
      </c>
      <c r="M298" s="43" t="s">
        <v>1236</v>
      </c>
      <c r="N298" s="43"/>
      <c r="O298" s="44" t="s">
        <v>1237</v>
      </c>
      <c r="P298" s="44" t="s">
        <v>181</v>
      </c>
    </row>
    <row r="299" spans="1:16" ht="13.5" customHeight="1" x14ac:dyDescent="0.2">
      <c r="A299" s="26" t="str">
        <f t="shared" si="24"/>
        <v> AVSJ 5.38 </v>
      </c>
      <c r="B299" s="7" t="str">
        <f t="shared" si="25"/>
        <v>I</v>
      </c>
      <c r="C299" s="26">
        <f t="shared" si="26"/>
        <v>40982.646000000001</v>
      </c>
      <c r="D299" t="str">
        <f t="shared" si="27"/>
        <v>vis</v>
      </c>
      <c r="E299">
        <f>VLOOKUP(C299,'Active 1'!C$21:E$202,3,FALSE)</f>
        <v>-549.00644371987573</v>
      </c>
      <c r="F299" s="7" t="s">
        <v>312</v>
      </c>
      <c r="G299" t="str">
        <f t="shared" si="28"/>
        <v>40982.646</v>
      </c>
      <c r="H299" s="26">
        <f t="shared" si="29"/>
        <v>-549</v>
      </c>
      <c r="I299" s="42" t="s">
        <v>1240</v>
      </c>
      <c r="J299" s="43" t="s">
        <v>1241</v>
      </c>
      <c r="K299" s="42">
        <v>-549</v>
      </c>
      <c r="L299" s="42" t="s">
        <v>361</v>
      </c>
      <c r="M299" s="43" t="s">
        <v>316</v>
      </c>
      <c r="N299" s="43"/>
      <c r="O299" s="44" t="s">
        <v>401</v>
      </c>
      <c r="P299" s="44" t="s">
        <v>182</v>
      </c>
    </row>
    <row r="300" spans="1:16" ht="13.5" customHeight="1" x14ac:dyDescent="0.2">
      <c r="A300" s="26" t="str">
        <f t="shared" si="24"/>
        <v> AVSJ 5.38 </v>
      </c>
      <c r="B300" s="7" t="str">
        <f t="shared" si="25"/>
        <v>I</v>
      </c>
      <c r="C300" s="26">
        <f t="shared" si="26"/>
        <v>40985.29</v>
      </c>
      <c r="D300" t="str">
        <f t="shared" si="27"/>
        <v>vis</v>
      </c>
      <c r="E300">
        <f>VLOOKUP(C300,'Active 1'!C$21:E$202,3,FALSE)</f>
        <v>-548.00807305777539</v>
      </c>
      <c r="F300" s="7" t="s">
        <v>312</v>
      </c>
      <c r="G300" t="str">
        <f t="shared" si="28"/>
        <v>40985.290</v>
      </c>
      <c r="H300" s="26">
        <f t="shared" si="29"/>
        <v>-548</v>
      </c>
      <c r="I300" s="42" t="s">
        <v>1242</v>
      </c>
      <c r="J300" s="43" t="s">
        <v>1243</v>
      </c>
      <c r="K300" s="42">
        <v>-548</v>
      </c>
      <c r="L300" s="42" t="s">
        <v>1244</v>
      </c>
      <c r="M300" s="43" t="s">
        <v>316</v>
      </c>
      <c r="N300" s="43"/>
      <c r="O300" s="44" t="s">
        <v>401</v>
      </c>
      <c r="P300" s="44" t="s">
        <v>182</v>
      </c>
    </row>
    <row r="301" spans="1:16" ht="13.5" customHeight="1" x14ac:dyDescent="0.2">
      <c r="A301" s="26" t="str">
        <f t="shared" si="24"/>
        <v> AVSJ 5.38 </v>
      </c>
      <c r="B301" s="7" t="str">
        <f t="shared" si="25"/>
        <v>I</v>
      </c>
      <c r="C301" s="26">
        <f t="shared" si="26"/>
        <v>41035.601000000002</v>
      </c>
      <c r="D301" t="str">
        <f t="shared" si="27"/>
        <v>vis</v>
      </c>
      <c r="E301">
        <f>VLOOKUP(C301,'Active 1'!C$21:E$202,3,FALSE)</f>
        <v>-529.01071058389994</v>
      </c>
      <c r="F301" s="7" t="s">
        <v>312</v>
      </c>
      <c r="G301" t="str">
        <f t="shared" si="28"/>
        <v>41035.601</v>
      </c>
      <c r="H301" s="26">
        <f t="shared" si="29"/>
        <v>-529</v>
      </c>
      <c r="I301" s="42" t="s">
        <v>1245</v>
      </c>
      <c r="J301" s="43" t="s">
        <v>1246</v>
      </c>
      <c r="K301" s="42">
        <v>-529</v>
      </c>
      <c r="L301" s="42" t="s">
        <v>1206</v>
      </c>
      <c r="M301" s="43" t="s">
        <v>316</v>
      </c>
      <c r="N301" s="43"/>
      <c r="O301" s="44" t="s">
        <v>401</v>
      </c>
      <c r="P301" s="44" t="s">
        <v>182</v>
      </c>
    </row>
    <row r="302" spans="1:16" ht="13.5" customHeight="1" x14ac:dyDescent="0.2">
      <c r="A302" s="26" t="str">
        <f t="shared" si="24"/>
        <v> AVSJ 5.38 </v>
      </c>
      <c r="B302" s="7" t="str">
        <f t="shared" si="25"/>
        <v>I</v>
      </c>
      <c r="C302" s="26">
        <f t="shared" si="26"/>
        <v>41591.769</v>
      </c>
      <c r="D302" t="str">
        <f t="shared" si="27"/>
        <v>vis</v>
      </c>
      <c r="E302">
        <f>VLOOKUP(C302,'Active 1'!C$21:E$202,3,FALSE)</f>
        <v>-319.00246005479073</v>
      </c>
      <c r="F302" s="7" t="s">
        <v>312</v>
      </c>
      <c r="G302" t="str">
        <f t="shared" si="28"/>
        <v>41591.769</v>
      </c>
      <c r="H302" s="26">
        <f t="shared" si="29"/>
        <v>-319</v>
      </c>
      <c r="I302" s="42" t="s">
        <v>1247</v>
      </c>
      <c r="J302" s="43" t="s">
        <v>1248</v>
      </c>
      <c r="K302" s="42">
        <v>-319</v>
      </c>
      <c r="L302" s="42" t="s">
        <v>390</v>
      </c>
      <c r="M302" s="43" t="s">
        <v>316</v>
      </c>
      <c r="N302" s="43"/>
      <c r="O302" s="44" t="s">
        <v>401</v>
      </c>
      <c r="P302" s="44" t="s">
        <v>182</v>
      </c>
    </row>
    <row r="303" spans="1:16" ht="13.5" customHeight="1" x14ac:dyDescent="0.2">
      <c r="A303" s="26" t="str">
        <f t="shared" si="24"/>
        <v> AVSJ 5.88 </v>
      </c>
      <c r="B303" s="7" t="str">
        <f t="shared" si="25"/>
        <v>I</v>
      </c>
      <c r="C303" s="26">
        <f t="shared" si="26"/>
        <v>41983.716999999997</v>
      </c>
      <c r="D303" t="str">
        <f t="shared" si="27"/>
        <v>vis</v>
      </c>
      <c r="E303">
        <f>VLOOKUP(C303,'Active 1'!C$21:E$202,3,FALSE)</f>
        <v>-171.00344936308801</v>
      </c>
      <c r="F303" s="7" t="s">
        <v>312</v>
      </c>
      <c r="G303" t="str">
        <f t="shared" si="28"/>
        <v>41983.717</v>
      </c>
      <c r="H303" s="26">
        <f t="shared" si="29"/>
        <v>-171</v>
      </c>
      <c r="I303" s="42" t="s">
        <v>1249</v>
      </c>
      <c r="J303" s="43" t="s">
        <v>1250</v>
      </c>
      <c r="K303" s="42">
        <v>-171</v>
      </c>
      <c r="L303" s="42" t="s">
        <v>375</v>
      </c>
      <c r="M303" s="43" t="s">
        <v>316</v>
      </c>
      <c r="N303" s="43"/>
      <c r="O303" s="44" t="s">
        <v>317</v>
      </c>
      <c r="P303" s="44" t="s">
        <v>183</v>
      </c>
    </row>
    <row r="304" spans="1:16" ht="13.5" customHeight="1" x14ac:dyDescent="0.2">
      <c r="A304" s="26" t="str">
        <f t="shared" si="24"/>
        <v> AA 26.18 </v>
      </c>
      <c r="B304" s="7" t="str">
        <f t="shared" si="25"/>
        <v>I</v>
      </c>
      <c r="C304" s="26">
        <f t="shared" si="26"/>
        <v>42036.687599999997</v>
      </c>
      <c r="D304" t="str">
        <f t="shared" si="27"/>
        <v>vis</v>
      </c>
      <c r="E304">
        <f>VLOOKUP(C304,'Active 1'!C$21:E$202,3,FALSE)</f>
        <v>-151.00182568916685</v>
      </c>
      <c r="F304" s="7" t="s">
        <v>312</v>
      </c>
      <c r="G304" t="str">
        <f t="shared" si="28"/>
        <v>42036.6876</v>
      </c>
      <c r="H304" s="26">
        <f t="shared" si="29"/>
        <v>-151</v>
      </c>
      <c r="I304" s="42" t="s">
        <v>1251</v>
      </c>
      <c r="J304" s="43" t="s">
        <v>1252</v>
      </c>
      <c r="K304" s="42">
        <v>-151</v>
      </c>
      <c r="L304" s="42" t="s">
        <v>1253</v>
      </c>
      <c r="M304" s="43" t="s">
        <v>446</v>
      </c>
      <c r="N304" s="43" t="s">
        <v>447</v>
      </c>
      <c r="O304" s="44" t="s">
        <v>1254</v>
      </c>
      <c r="P304" s="44" t="s">
        <v>184</v>
      </c>
    </row>
    <row r="305" spans="1:16" ht="13.5" customHeight="1" x14ac:dyDescent="0.2">
      <c r="A305" s="26" t="str">
        <f t="shared" si="24"/>
        <v> AAPS 98.513 </v>
      </c>
      <c r="B305" s="7" t="str">
        <f t="shared" si="25"/>
        <v>II</v>
      </c>
      <c r="C305" s="26">
        <f t="shared" si="26"/>
        <v>42040.648999999998</v>
      </c>
      <c r="D305" t="str">
        <f t="shared" si="27"/>
        <v>vis</v>
      </c>
      <c r="E305">
        <f>VLOOKUP(C305,'Active 1'!C$21:E$202,3,FALSE)</f>
        <v>-149.50600664951327</v>
      </c>
      <c r="F305" s="7" t="s">
        <v>312</v>
      </c>
      <c r="G305" t="str">
        <f t="shared" si="28"/>
        <v>42040.6490</v>
      </c>
      <c r="H305" s="26">
        <f t="shared" si="29"/>
        <v>-149.5</v>
      </c>
      <c r="I305" s="42" t="s">
        <v>1255</v>
      </c>
      <c r="J305" s="43" t="s">
        <v>1256</v>
      </c>
      <c r="K305" s="42">
        <v>-149.5</v>
      </c>
      <c r="L305" s="42" t="s">
        <v>1257</v>
      </c>
      <c r="M305" s="43" t="s">
        <v>446</v>
      </c>
      <c r="N305" s="43" t="s">
        <v>447</v>
      </c>
      <c r="O305" s="44" t="s">
        <v>1258</v>
      </c>
      <c r="P305" s="44" t="s">
        <v>164</v>
      </c>
    </row>
    <row r="306" spans="1:16" ht="13.5" customHeight="1" x14ac:dyDescent="0.2">
      <c r="A306" s="26" t="str">
        <f t="shared" si="24"/>
        <v>BAVM 28 </v>
      </c>
      <c r="B306" s="7" t="str">
        <f t="shared" si="25"/>
        <v>I</v>
      </c>
      <c r="C306" s="26">
        <f t="shared" si="26"/>
        <v>42047.285000000003</v>
      </c>
      <c r="D306" t="str">
        <f t="shared" si="27"/>
        <v>vis</v>
      </c>
      <c r="E306">
        <f>VLOOKUP(C306,'Active 1'!C$21:E$202,3,FALSE)</f>
        <v>-147.0002624310174</v>
      </c>
      <c r="F306" s="7" t="s">
        <v>312</v>
      </c>
      <c r="G306" t="str">
        <f t="shared" si="28"/>
        <v>42047.285</v>
      </c>
      <c r="H306" s="26">
        <f t="shared" si="29"/>
        <v>-147</v>
      </c>
      <c r="I306" s="42" t="s">
        <v>1259</v>
      </c>
      <c r="J306" s="43" t="s">
        <v>1260</v>
      </c>
      <c r="K306" s="42">
        <v>-147</v>
      </c>
      <c r="L306" s="42" t="s">
        <v>422</v>
      </c>
      <c r="M306" s="43" t="s">
        <v>316</v>
      </c>
      <c r="N306" s="43"/>
      <c r="O306" s="44" t="s">
        <v>535</v>
      </c>
      <c r="P306" s="45" t="s">
        <v>185</v>
      </c>
    </row>
    <row r="307" spans="1:16" ht="13.5" customHeight="1" x14ac:dyDescent="0.2">
      <c r="A307" s="26" t="str">
        <f t="shared" si="24"/>
        <v> AAPS 98.513 </v>
      </c>
      <c r="B307" s="7" t="str">
        <f t="shared" si="25"/>
        <v>I</v>
      </c>
      <c r="C307" s="26">
        <f t="shared" si="26"/>
        <v>42047.285000000003</v>
      </c>
      <c r="D307" t="str">
        <f t="shared" si="27"/>
        <v>vis</v>
      </c>
      <c r="E307">
        <f>VLOOKUP(C307,'Active 1'!C$21:E$202,3,FALSE)</f>
        <v>-147.0002624310174</v>
      </c>
      <c r="F307" s="7" t="s">
        <v>312</v>
      </c>
      <c r="G307" t="str">
        <f t="shared" si="28"/>
        <v>42047.285</v>
      </c>
      <c r="H307" s="26">
        <f t="shared" si="29"/>
        <v>-147</v>
      </c>
      <c r="I307" s="42" t="s">
        <v>1259</v>
      </c>
      <c r="J307" s="43" t="s">
        <v>1260</v>
      </c>
      <c r="K307" s="42">
        <v>-147</v>
      </c>
      <c r="L307" s="42" t="s">
        <v>422</v>
      </c>
      <c r="M307" s="43" t="s">
        <v>316</v>
      </c>
      <c r="N307" s="43"/>
      <c r="O307" s="44" t="s">
        <v>474</v>
      </c>
      <c r="P307" s="44" t="s">
        <v>164</v>
      </c>
    </row>
    <row r="308" spans="1:16" ht="13.5" customHeight="1" x14ac:dyDescent="0.2">
      <c r="A308" s="26" t="str">
        <f t="shared" si="24"/>
        <v> AVSJ 6.31 </v>
      </c>
      <c r="B308" s="7" t="str">
        <f t="shared" si="25"/>
        <v>I</v>
      </c>
      <c r="C308" s="26">
        <f t="shared" si="26"/>
        <v>42330.652000000002</v>
      </c>
      <c r="D308" t="str">
        <f t="shared" si="27"/>
        <v>vis</v>
      </c>
      <c r="E308">
        <f>VLOOKUP(C308,'Active 1'!C$21:E$202,3,FALSE)</f>
        <v>-40.001283835193888</v>
      </c>
      <c r="F308" s="7" t="s">
        <v>312</v>
      </c>
      <c r="G308" t="str">
        <f t="shared" si="28"/>
        <v>42330.652</v>
      </c>
      <c r="H308" s="26">
        <f t="shared" si="29"/>
        <v>-40</v>
      </c>
      <c r="I308" s="42" t="s">
        <v>1261</v>
      </c>
      <c r="J308" s="43" t="s">
        <v>1262</v>
      </c>
      <c r="K308" s="42">
        <v>-40</v>
      </c>
      <c r="L308" s="42" t="s">
        <v>478</v>
      </c>
      <c r="M308" s="43" t="s">
        <v>316</v>
      </c>
      <c r="N308" s="43"/>
      <c r="O308" s="44" t="s">
        <v>1263</v>
      </c>
      <c r="P308" s="44" t="s">
        <v>186</v>
      </c>
    </row>
    <row r="309" spans="1:16" ht="13.5" customHeight="1" x14ac:dyDescent="0.2">
      <c r="A309" s="26" t="str">
        <f t="shared" si="24"/>
        <v> AVSJ 6.31 </v>
      </c>
      <c r="B309" s="7" t="str">
        <f t="shared" si="25"/>
        <v>I</v>
      </c>
      <c r="C309" s="26">
        <f t="shared" si="26"/>
        <v>42367.731</v>
      </c>
      <c r="D309" t="str">
        <f t="shared" si="27"/>
        <v>vis</v>
      </c>
      <c r="E309">
        <f>VLOOKUP(C309,'Active 1'!C$21:E$202,3,FALSE)</f>
        <v>-26.00030585485624</v>
      </c>
      <c r="F309" s="7" t="s">
        <v>312</v>
      </c>
      <c r="G309" t="str">
        <f t="shared" si="28"/>
        <v>42367.731</v>
      </c>
      <c r="H309" s="26">
        <f t="shared" si="29"/>
        <v>-26</v>
      </c>
      <c r="I309" s="42" t="s">
        <v>1264</v>
      </c>
      <c r="J309" s="43" t="s">
        <v>1265</v>
      </c>
      <c r="K309" s="42">
        <v>-26</v>
      </c>
      <c r="L309" s="42" t="s">
        <v>422</v>
      </c>
      <c r="M309" s="43" t="s">
        <v>316</v>
      </c>
      <c r="N309" s="43"/>
      <c r="O309" s="44" t="s">
        <v>317</v>
      </c>
      <c r="P309" s="44" t="s">
        <v>186</v>
      </c>
    </row>
    <row r="310" spans="1:16" ht="13.5" customHeight="1" x14ac:dyDescent="0.2">
      <c r="A310" s="26" t="str">
        <f t="shared" si="24"/>
        <v> AVSJ 6.31 </v>
      </c>
      <c r="B310" s="7" t="str">
        <f t="shared" si="25"/>
        <v>I</v>
      </c>
      <c r="C310" s="26">
        <f t="shared" si="26"/>
        <v>42383.623</v>
      </c>
      <c r="D310" t="str">
        <f t="shared" si="27"/>
        <v>vis</v>
      </c>
      <c r="E310">
        <f>VLOOKUP(C310,'Active 1'!C$21:E$202,3,FALSE)</f>
        <v>-19.999509121839274</v>
      </c>
      <c r="F310" s="7" t="s">
        <v>312</v>
      </c>
      <c r="G310" t="str">
        <f t="shared" si="28"/>
        <v>42383.623</v>
      </c>
      <c r="H310" s="26">
        <f t="shared" si="29"/>
        <v>-20</v>
      </c>
      <c r="I310" s="42" t="s">
        <v>1266</v>
      </c>
      <c r="J310" s="43" t="s">
        <v>1267</v>
      </c>
      <c r="K310" s="42">
        <v>-20</v>
      </c>
      <c r="L310" s="42" t="s">
        <v>426</v>
      </c>
      <c r="M310" s="43" t="s">
        <v>316</v>
      </c>
      <c r="N310" s="43"/>
      <c r="O310" s="44" t="s">
        <v>1268</v>
      </c>
      <c r="P310" s="44" t="s">
        <v>186</v>
      </c>
    </row>
    <row r="311" spans="1:16" ht="13.5" customHeight="1" x14ac:dyDescent="0.2">
      <c r="A311" s="26" t="str">
        <f t="shared" si="24"/>
        <v> AVSJ 6.31 </v>
      </c>
      <c r="B311" s="7" t="str">
        <f t="shared" si="25"/>
        <v>I</v>
      </c>
      <c r="C311" s="26">
        <f t="shared" si="26"/>
        <v>42391.563000000002</v>
      </c>
      <c r="D311" t="str">
        <f t="shared" si="27"/>
        <v>vis</v>
      </c>
      <c r="E311">
        <f>VLOOKUP(C311,'Active 1'!C$21:E$202,3,FALSE)</f>
        <v>-17.001376346847504</v>
      </c>
      <c r="F311" s="7" t="s">
        <v>312</v>
      </c>
      <c r="G311" t="str">
        <f t="shared" si="28"/>
        <v>42391.563</v>
      </c>
      <c r="H311" s="26">
        <f t="shared" si="29"/>
        <v>-17</v>
      </c>
      <c r="I311" s="42" t="s">
        <v>1269</v>
      </c>
      <c r="J311" s="43" t="s">
        <v>1270</v>
      </c>
      <c r="K311" s="42">
        <v>-17</v>
      </c>
      <c r="L311" s="42" t="s">
        <v>379</v>
      </c>
      <c r="M311" s="43" t="s">
        <v>316</v>
      </c>
      <c r="N311" s="43"/>
      <c r="O311" s="44" t="s">
        <v>317</v>
      </c>
      <c r="P311" s="44" t="s">
        <v>186</v>
      </c>
    </row>
    <row r="312" spans="1:16" ht="13.5" customHeight="1" x14ac:dyDescent="0.2">
      <c r="A312" s="26" t="str">
        <f t="shared" si="24"/>
        <v> AVSJ 7.39 </v>
      </c>
      <c r="B312" s="7" t="str">
        <f t="shared" si="25"/>
        <v>I</v>
      </c>
      <c r="C312" s="26">
        <f t="shared" si="26"/>
        <v>42722.606</v>
      </c>
      <c r="D312" t="str">
        <f t="shared" si="27"/>
        <v>vis</v>
      </c>
      <c r="E312">
        <f>VLOOKUP(C312,'Active 1'!C$21:E$202,3,FALSE)</f>
        <v>107.9999924480269</v>
      </c>
      <c r="F312" s="7" t="s">
        <v>312</v>
      </c>
      <c r="G312" t="str">
        <f t="shared" si="28"/>
        <v>42722.606</v>
      </c>
      <c r="H312" s="26">
        <f t="shared" si="29"/>
        <v>108</v>
      </c>
      <c r="I312" s="42" t="s">
        <v>1271</v>
      </c>
      <c r="J312" s="43" t="s">
        <v>1272</v>
      </c>
      <c r="K312" s="42">
        <v>108</v>
      </c>
      <c r="L312" s="42" t="s">
        <v>414</v>
      </c>
      <c r="M312" s="43" t="s">
        <v>316</v>
      </c>
      <c r="N312" s="43"/>
      <c r="O312" s="44" t="s">
        <v>317</v>
      </c>
      <c r="P312" s="44" t="s">
        <v>187</v>
      </c>
    </row>
    <row r="313" spans="1:16" ht="13.5" customHeight="1" x14ac:dyDescent="0.2">
      <c r="A313" s="26" t="str">
        <f t="shared" si="24"/>
        <v> AVSJ 7.39 </v>
      </c>
      <c r="B313" s="7" t="str">
        <f t="shared" si="25"/>
        <v>I</v>
      </c>
      <c r="C313" s="26">
        <f t="shared" si="26"/>
        <v>42751.735999999997</v>
      </c>
      <c r="D313" t="str">
        <f t="shared" si="27"/>
        <v>vis</v>
      </c>
      <c r="E313">
        <f>VLOOKUP(C313,'Active 1'!C$21:E$202,3,FALSE)</f>
        <v>118.99943926609703</v>
      </c>
      <c r="F313" s="7" t="s">
        <v>312</v>
      </c>
      <c r="G313" t="str">
        <f t="shared" si="28"/>
        <v>42751.736</v>
      </c>
      <c r="H313" s="26">
        <f t="shared" si="29"/>
        <v>119</v>
      </c>
      <c r="I313" s="42" t="s">
        <v>1273</v>
      </c>
      <c r="J313" s="43" t="s">
        <v>1274</v>
      </c>
      <c r="K313" s="42">
        <v>119</v>
      </c>
      <c r="L313" s="42" t="s">
        <v>422</v>
      </c>
      <c r="M313" s="43" t="s">
        <v>316</v>
      </c>
      <c r="N313" s="43"/>
      <c r="O313" s="44" t="s">
        <v>317</v>
      </c>
      <c r="P313" s="44" t="s">
        <v>187</v>
      </c>
    </row>
    <row r="314" spans="1:16" ht="13.5" customHeight="1" x14ac:dyDescent="0.2">
      <c r="A314" s="26" t="str">
        <f t="shared" si="24"/>
        <v> AVSJ 7.39 </v>
      </c>
      <c r="B314" s="7" t="str">
        <f t="shared" si="25"/>
        <v>I</v>
      </c>
      <c r="C314" s="26">
        <f t="shared" si="26"/>
        <v>42751.741999999998</v>
      </c>
      <c r="D314" t="str">
        <f t="shared" si="27"/>
        <v>vis</v>
      </c>
      <c r="E314">
        <f>VLOOKUP(C314,'Active 1'!C$21:E$202,3,FALSE)</f>
        <v>119.00170485761511</v>
      </c>
      <c r="F314" s="7" t="s">
        <v>312</v>
      </c>
      <c r="G314" t="str">
        <f t="shared" si="28"/>
        <v>42751.742</v>
      </c>
      <c r="H314" s="26">
        <f t="shared" si="29"/>
        <v>119</v>
      </c>
      <c r="I314" s="42" t="s">
        <v>1275</v>
      </c>
      <c r="J314" s="43" t="s">
        <v>1276</v>
      </c>
      <c r="K314" s="42">
        <v>119</v>
      </c>
      <c r="L314" s="42" t="s">
        <v>418</v>
      </c>
      <c r="M314" s="43" t="s">
        <v>316</v>
      </c>
      <c r="N314" s="43"/>
      <c r="O314" s="44" t="s">
        <v>466</v>
      </c>
      <c r="P314" s="44" t="s">
        <v>187</v>
      </c>
    </row>
    <row r="315" spans="1:16" ht="13.5" customHeight="1" x14ac:dyDescent="0.2">
      <c r="A315" s="26" t="str">
        <f t="shared" si="24"/>
        <v> VSSC 68.33 </v>
      </c>
      <c r="B315" s="7" t="str">
        <f t="shared" si="25"/>
        <v>I</v>
      </c>
      <c r="C315" s="26">
        <f t="shared" si="26"/>
        <v>46112.451000000001</v>
      </c>
      <c r="D315" t="str">
        <f t="shared" si="27"/>
        <v>vis</v>
      </c>
      <c r="E315" t="e">
        <f>VLOOKUP(C315,'Active 1'!C$21:E$202,3,FALSE)</f>
        <v>#N/A</v>
      </c>
      <c r="F315" s="7" t="s">
        <v>312</v>
      </c>
      <c r="G315" t="str">
        <f t="shared" si="28"/>
        <v>46112.451</v>
      </c>
      <c r="H315" s="26">
        <f t="shared" si="29"/>
        <v>1388</v>
      </c>
      <c r="I315" s="42" t="s">
        <v>1277</v>
      </c>
      <c r="J315" s="43" t="s">
        <v>1278</v>
      </c>
      <c r="K315" s="42">
        <v>1388</v>
      </c>
      <c r="L315" s="42" t="s">
        <v>407</v>
      </c>
      <c r="M315" s="43" t="s">
        <v>316</v>
      </c>
      <c r="N315" s="43"/>
      <c r="O315" s="44" t="s">
        <v>1279</v>
      </c>
      <c r="P315" s="44" t="s">
        <v>188</v>
      </c>
    </row>
    <row r="316" spans="1:16" ht="13.5" customHeight="1" x14ac:dyDescent="0.2">
      <c r="A316" s="26" t="str">
        <f t="shared" si="24"/>
        <v> VSSC 68.33 </v>
      </c>
      <c r="B316" s="7" t="str">
        <f t="shared" si="25"/>
        <v>I</v>
      </c>
      <c r="C316" s="26">
        <f t="shared" si="26"/>
        <v>46292.538999999997</v>
      </c>
      <c r="D316" t="str">
        <f t="shared" si="27"/>
        <v>vis</v>
      </c>
      <c r="E316" t="e">
        <f>VLOOKUP(C316,'Active 1'!C$21:E$202,3,FALSE)</f>
        <v>#N/A</v>
      </c>
      <c r="F316" s="7" t="s">
        <v>312</v>
      </c>
      <c r="G316" t="str">
        <f t="shared" si="28"/>
        <v>46292.539</v>
      </c>
      <c r="H316" s="26">
        <f t="shared" si="29"/>
        <v>1456</v>
      </c>
      <c r="I316" s="42" t="s">
        <v>1280</v>
      </c>
      <c r="J316" s="43" t="s">
        <v>1281</v>
      </c>
      <c r="K316" s="42">
        <v>1456</v>
      </c>
      <c r="L316" s="42" t="s">
        <v>1282</v>
      </c>
      <c r="M316" s="43" t="s">
        <v>316</v>
      </c>
      <c r="N316" s="43"/>
      <c r="O316" s="44" t="s">
        <v>563</v>
      </c>
      <c r="P316" s="44" t="s">
        <v>188</v>
      </c>
    </row>
    <row r="317" spans="1:16" ht="13.5" customHeight="1" x14ac:dyDescent="0.2">
      <c r="A317" s="26" t="str">
        <f t="shared" si="24"/>
        <v> AOEB 2 </v>
      </c>
      <c r="B317" s="7" t="str">
        <f t="shared" si="25"/>
        <v>I</v>
      </c>
      <c r="C317" s="26">
        <f t="shared" si="26"/>
        <v>46411.726000000002</v>
      </c>
      <c r="D317" t="str">
        <f t="shared" si="27"/>
        <v>vis</v>
      </c>
      <c r="E317" t="e">
        <f>VLOOKUP(C317,'Active 1'!C$21:E$202,3,FALSE)</f>
        <v>#N/A</v>
      </c>
      <c r="F317" s="7" t="s">
        <v>312</v>
      </c>
      <c r="G317" t="str">
        <f t="shared" si="28"/>
        <v>46411.726</v>
      </c>
      <c r="H317" s="26">
        <f t="shared" si="29"/>
        <v>1501</v>
      </c>
      <c r="I317" s="42" t="s">
        <v>1283</v>
      </c>
      <c r="J317" s="43" t="s">
        <v>1284</v>
      </c>
      <c r="K317" s="42">
        <v>1501</v>
      </c>
      <c r="L317" s="42" t="s">
        <v>1285</v>
      </c>
      <c r="M317" s="43" t="s">
        <v>316</v>
      </c>
      <c r="N317" s="43"/>
      <c r="O317" s="44" t="s">
        <v>593</v>
      </c>
      <c r="P317" s="44" t="s">
        <v>189</v>
      </c>
    </row>
    <row r="318" spans="1:16" ht="13.5" customHeight="1" x14ac:dyDescent="0.2">
      <c r="A318" s="26" t="str">
        <f t="shared" si="24"/>
        <v> VSSC 73 </v>
      </c>
      <c r="B318" s="7" t="str">
        <f t="shared" si="25"/>
        <v>I</v>
      </c>
      <c r="C318" s="26">
        <f t="shared" si="26"/>
        <v>47762.366999999998</v>
      </c>
      <c r="D318" t="str">
        <f t="shared" si="27"/>
        <v>vis</v>
      </c>
      <c r="E318" t="e">
        <f>VLOOKUP(C318,'Active 1'!C$21:E$202,3,FALSE)</f>
        <v>#N/A</v>
      </c>
      <c r="F318" s="7" t="s">
        <v>312</v>
      </c>
      <c r="G318" t="str">
        <f t="shared" si="28"/>
        <v>47762.367</v>
      </c>
      <c r="H318" s="26">
        <f t="shared" si="29"/>
        <v>2011</v>
      </c>
      <c r="I318" s="42" t="s">
        <v>1286</v>
      </c>
      <c r="J318" s="43" t="s">
        <v>1287</v>
      </c>
      <c r="K318" s="42">
        <v>2011</v>
      </c>
      <c r="L318" s="42" t="s">
        <v>661</v>
      </c>
      <c r="M318" s="43" t="s">
        <v>316</v>
      </c>
      <c r="N318" s="43"/>
      <c r="O318" s="44" t="s">
        <v>563</v>
      </c>
      <c r="P318" s="44" t="s">
        <v>190</v>
      </c>
    </row>
    <row r="319" spans="1:16" ht="13.5" customHeight="1" x14ac:dyDescent="0.2">
      <c r="A319" s="26" t="str">
        <f t="shared" si="24"/>
        <v>VSB 47 </v>
      </c>
      <c r="B319" s="7" t="str">
        <f t="shared" si="25"/>
        <v>I</v>
      </c>
      <c r="C319" s="26">
        <f t="shared" si="26"/>
        <v>49362.023000000001</v>
      </c>
      <c r="D319" t="str">
        <f t="shared" si="27"/>
        <v>vis</v>
      </c>
      <c r="E319" t="e">
        <f>VLOOKUP(C319,'Active 1'!C$21:E$202,3,FALSE)</f>
        <v>#N/A</v>
      </c>
      <c r="F319" s="7" t="s">
        <v>312</v>
      </c>
      <c r="G319" t="str">
        <f t="shared" si="28"/>
        <v>49362.023</v>
      </c>
      <c r="H319" s="26">
        <f t="shared" si="29"/>
        <v>2615</v>
      </c>
      <c r="I319" s="42" t="s">
        <v>1288</v>
      </c>
      <c r="J319" s="43" t="s">
        <v>1289</v>
      </c>
      <c r="K319" s="42">
        <v>2615</v>
      </c>
      <c r="L319" s="42" t="s">
        <v>1290</v>
      </c>
      <c r="M319" s="43" t="s">
        <v>316</v>
      </c>
      <c r="N319" s="43"/>
      <c r="O319" s="44" t="s">
        <v>1291</v>
      </c>
      <c r="P319" s="45" t="s">
        <v>191</v>
      </c>
    </row>
    <row r="320" spans="1:16" ht="13.5" customHeight="1" x14ac:dyDescent="0.2">
      <c r="A320" s="26" t="str">
        <f t="shared" si="24"/>
        <v> VSOL 1995.5 </v>
      </c>
      <c r="B320" s="7" t="str">
        <f t="shared" si="25"/>
        <v>I</v>
      </c>
      <c r="C320" s="26">
        <f t="shared" si="26"/>
        <v>49565.180999999997</v>
      </c>
      <c r="D320" t="str">
        <f t="shared" si="27"/>
        <v>vis</v>
      </c>
      <c r="E320" t="e">
        <f>VLOOKUP(C320,'Active 1'!C$21:E$202,3,FALSE)</f>
        <v>#N/A</v>
      </c>
      <c r="F320" s="7" t="s">
        <v>312</v>
      </c>
      <c r="G320" t="str">
        <f t="shared" si="28"/>
        <v>49565.181</v>
      </c>
      <c r="H320" s="26">
        <f t="shared" si="29"/>
        <v>2692</v>
      </c>
      <c r="I320" s="42" t="s">
        <v>1292</v>
      </c>
      <c r="J320" s="43" t="s">
        <v>1293</v>
      </c>
      <c r="K320" s="42">
        <v>2692</v>
      </c>
      <c r="L320" s="42" t="s">
        <v>1294</v>
      </c>
      <c r="M320" s="43" t="s">
        <v>316</v>
      </c>
      <c r="N320" s="43"/>
      <c r="O320" s="44" t="s">
        <v>1295</v>
      </c>
      <c r="P320" s="44" t="s">
        <v>192</v>
      </c>
    </row>
    <row r="321" spans="1:16" ht="13.5" customHeight="1" x14ac:dyDescent="0.2">
      <c r="A321" s="26" t="str">
        <f t="shared" si="24"/>
        <v> AOEB 7 </v>
      </c>
      <c r="B321" s="7" t="str">
        <f t="shared" si="25"/>
        <v>I</v>
      </c>
      <c r="C321" s="26">
        <f t="shared" si="26"/>
        <v>49748.682000000001</v>
      </c>
      <c r="D321" t="str">
        <f t="shared" si="27"/>
        <v>vis</v>
      </c>
      <c r="E321" t="e">
        <f>VLOOKUP(C321,'Active 1'!C$21:E$202,3,FALSE)</f>
        <v>#N/A</v>
      </c>
      <c r="F321" s="7" t="s">
        <v>312</v>
      </c>
      <c r="G321" t="str">
        <f t="shared" si="28"/>
        <v>49748.682</v>
      </c>
      <c r="H321" s="26">
        <f t="shared" si="29"/>
        <v>2761</v>
      </c>
      <c r="I321" s="42" t="s">
        <v>1296</v>
      </c>
      <c r="J321" s="43" t="s">
        <v>1297</v>
      </c>
      <c r="K321" s="42">
        <v>2761</v>
      </c>
      <c r="L321" s="42" t="s">
        <v>1298</v>
      </c>
      <c r="M321" s="43" t="s">
        <v>316</v>
      </c>
      <c r="N321" s="43"/>
      <c r="O321" s="44" t="s">
        <v>597</v>
      </c>
      <c r="P321" s="44" t="s">
        <v>193</v>
      </c>
    </row>
    <row r="322" spans="1:16" ht="13.5" customHeight="1" x14ac:dyDescent="0.2">
      <c r="A322" s="26" t="str">
        <f t="shared" si="24"/>
        <v> AOEB 7 </v>
      </c>
      <c r="B322" s="7" t="str">
        <f t="shared" si="25"/>
        <v>I</v>
      </c>
      <c r="C322" s="26">
        <f t="shared" si="26"/>
        <v>49965.847999999998</v>
      </c>
      <c r="D322" t="str">
        <f t="shared" si="27"/>
        <v>vis</v>
      </c>
      <c r="E322" t="e">
        <f>VLOOKUP(C322,'Active 1'!C$21:E$202,3,FALSE)</f>
        <v>#N/A</v>
      </c>
      <c r="F322" s="7" t="s">
        <v>312</v>
      </c>
      <c r="G322" t="str">
        <f t="shared" si="28"/>
        <v>49965.848</v>
      </c>
      <c r="H322" s="26">
        <f t="shared" si="29"/>
        <v>2843</v>
      </c>
      <c r="I322" s="42" t="s">
        <v>1299</v>
      </c>
      <c r="J322" s="43" t="s">
        <v>1300</v>
      </c>
      <c r="K322" s="42">
        <v>2843</v>
      </c>
      <c r="L322" s="42" t="s">
        <v>1301</v>
      </c>
      <c r="M322" s="43" t="s">
        <v>316</v>
      </c>
      <c r="N322" s="43"/>
      <c r="O322" s="44" t="s">
        <v>317</v>
      </c>
      <c r="P322" s="44" t="s">
        <v>193</v>
      </c>
    </row>
    <row r="323" spans="1:16" ht="13.5" customHeight="1" x14ac:dyDescent="0.2">
      <c r="A323" s="26" t="str">
        <f t="shared" si="24"/>
        <v>VSB 47 </v>
      </c>
      <c r="B323" s="7" t="str">
        <f t="shared" si="25"/>
        <v>I</v>
      </c>
      <c r="C323" s="26">
        <f t="shared" si="26"/>
        <v>49979.089</v>
      </c>
      <c r="D323" t="str">
        <f t="shared" si="27"/>
        <v>vis</v>
      </c>
      <c r="E323" t="e">
        <f>VLOOKUP(C323,'Active 1'!C$21:E$202,3,FALSE)</f>
        <v>#N/A</v>
      </c>
      <c r="F323" s="7" t="s">
        <v>312</v>
      </c>
      <c r="G323" t="str">
        <f t="shared" si="28"/>
        <v>49979.089</v>
      </c>
      <c r="H323" s="26">
        <f t="shared" si="29"/>
        <v>2848</v>
      </c>
      <c r="I323" s="42" t="s">
        <v>1302</v>
      </c>
      <c r="J323" s="43" t="s">
        <v>1303</v>
      </c>
      <c r="K323" s="42">
        <v>2848</v>
      </c>
      <c r="L323" s="42" t="s">
        <v>1301</v>
      </c>
      <c r="M323" s="43" t="s">
        <v>316</v>
      </c>
      <c r="N323" s="43"/>
      <c r="O323" s="44" t="s">
        <v>1304</v>
      </c>
      <c r="P323" s="45" t="s">
        <v>191</v>
      </c>
    </row>
    <row r="324" spans="1:16" ht="13.5" customHeight="1" x14ac:dyDescent="0.2">
      <c r="A324" s="26" t="str">
        <f t="shared" si="24"/>
        <v> AOEB 7 </v>
      </c>
      <c r="B324" s="7" t="str">
        <f t="shared" si="25"/>
        <v>I</v>
      </c>
      <c r="C324" s="26">
        <f t="shared" si="26"/>
        <v>50304.834000000003</v>
      </c>
      <c r="D324" t="str">
        <f t="shared" si="27"/>
        <v>vis</v>
      </c>
      <c r="E324" t="e">
        <f>VLOOKUP(C324,'Active 1'!C$21:E$202,3,FALSE)</f>
        <v>#N/A</v>
      </c>
      <c r="F324" s="7" t="s">
        <v>312</v>
      </c>
      <c r="G324" t="str">
        <f t="shared" si="28"/>
        <v>50304.834</v>
      </c>
      <c r="H324" s="26">
        <f t="shared" si="29"/>
        <v>2971</v>
      </c>
      <c r="I324" s="42" t="s">
        <v>1305</v>
      </c>
      <c r="J324" s="43" t="s">
        <v>1306</v>
      </c>
      <c r="K324" s="42">
        <v>2971</v>
      </c>
      <c r="L324" s="42" t="s">
        <v>1307</v>
      </c>
      <c r="M324" s="43" t="s">
        <v>316</v>
      </c>
      <c r="N324" s="43"/>
      <c r="O324" s="44" t="s">
        <v>317</v>
      </c>
      <c r="P324" s="44" t="s">
        <v>193</v>
      </c>
    </row>
    <row r="325" spans="1:16" ht="13.5" customHeight="1" x14ac:dyDescent="0.2">
      <c r="A325" s="26" t="str">
        <f t="shared" si="24"/>
        <v> AOEB 7 </v>
      </c>
      <c r="B325" s="7" t="str">
        <f t="shared" si="25"/>
        <v>I</v>
      </c>
      <c r="C325" s="26">
        <f t="shared" si="26"/>
        <v>50418.716999999997</v>
      </c>
      <c r="D325" t="str">
        <f t="shared" si="27"/>
        <v>vis</v>
      </c>
      <c r="E325" t="e">
        <f>VLOOKUP(C325,'Active 1'!C$21:E$202,3,FALSE)</f>
        <v>#N/A</v>
      </c>
      <c r="F325" s="7" t="s">
        <v>312</v>
      </c>
      <c r="G325" t="str">
        <f t="shared" si="28"/>
        <v>50418.717</v>
      </c>
      <c r="H325" s="26">
        <f t="shared" si="29"/>
        <v>3014</v>
      </c>
      <c r="I325" s="42" t="s">
        <v>1308</v>
      </c>
      <c r="J325" s="43" t="s">
        <v>1309</v>
      </c>
      <c r="K325" s="42">
        <v>3014</v>
      </c>
      <c r="L325" s="42" t="s">
        <v>1310</v>
      </c>
      <c r="M325" s="43" t="s">
        <v>316</v>
      </c>
      <c r="N325" s="43"/>
      <c r="O325" s="44" t="s">
        <v>597</v>
      </c>
      <c r="P325" s="44" t="s">
        <v>193</v>
      </c>
    </row>
    <row r="326" spans="1:16" ht="13.5" customHeight="1" x14ac:dyDescent="0.2">
      <c r="A326" s="26" t="str">
        <f t="shared" si="24"/>
        <v> AOEB 7 </v>
      </c>
      <c r="B326" s="7" t="str">
        <f t="shared" si="25"/>
        <v>I</v>
      </c>
      <c r="C326" s="26">
        <f t="shared" si="26"/>
        <v>50757.718000000001</v>
      </c>
      <c r="D326" t="str">
        <f t="shared" si="27"/>
        <v>vis</v>
      </c>
      <c r="E326" t="e">
        <f>VLOOKUP(C326,'Active 1'!C$21:E$202,3,FALSE)</f>
        <v>#N/A</v>
      </c>
      <c r="F326" s="7" t="s">
        <v>312</v>
      </c>
      <c r="G326" t="str">
        <f t="shared" si="28"/>
        <v>50757.718</v>
      </c>
      <c r="H326" s="26">
        <f t="shared" si="29"/>
        <v>3142</v>
      </c>
      <c r="I326" s="42" t="s">
        <v>1311</v>
      </c>
      <c r="J326" s="43" t="s">
        <v>1312</v>
      </c>
      <c r="K326" s="42">
        <v>3142</v>
      </c>
      <c r="L326" s="42" t="s">
        <v>1313</v>
      </c>
      <c r="M326" s="43" t="s">
        <v>316</v>
      </c>
      <c r="N326" s="43"/>
      <c r="O326" s="44" t="s">
        <v>1314</v>
      </c>
      <c r="P326" s="44" t="s">
        <v>193</v>
      </c>
    </row>
    <row r="327" spans="1:16" ht="13.5" customHeight="1" x14ac:dyDescent="0.2">
      <c r="A327" s="26" t="str">
        <f t="shared" si="24"/>
        <v> AOEB 7 </v>
      </c>
      <c r="B327" s="7" t="str">
        <f t="shared" si="25"/>
        <v>I</v>
      </c>
      <c r="C327" s="26">
        <f t="shared" si="26"/>
        <v>50773.603000000003</v>
      </c>
      <c r="D327" t="str">
        <f t="shared" si="27"/>
        <v>vis</v>
      </c>
      <c r="E327" t="e">
        <f>VLOOKUP(C327,'Active 1'!C$21:E$202,3,FALSE)</f>
        <v>#N/A</v>
      </c>
      <c r="F327" s="7" t="s">
        <v>312</v>
      </c>
      <c r="G327" t="str">
        <f t="shared" si="28"/>
        <v>50773.603</v>
      </c>
      <c r="H327" s="26">
        <f t="shared" si="29"/>
        <v>3148</v>
      </c>
      <c r="I327" s="42" t="s">
        <v>1315</v>
      </c>
      <c r="J327" s="43" t="s">
        <v>1316</v>
      </c>
      <c r="K327" s="42">
        <v>3148</v>
      </c>
      <c r="L327" s="42" t="s">
        <v>1317</v>
      </c>
      <c r="M327" s="43" t="s">
        <v>316</v>
      </c>
      <c r="N327" s="43"/>
      <c r="O327" s="44" t="s">
        <v>1314</v>
      </c>
      <c r="P327" s="44" t="s">
        <v>193</v>
      </c>
    </row>
    <row r="328" spans="1:16" ht="13.5" customHeight="1" x14ac:dyDescent="0.2">
      <c r="A328" s="26" t="str">
        <f t="shared" si="24"/>
        <v> AOEB 7 </v>
      </c>
      <c r="B328" s="7" t="str">
        <f t="shared" si="25"/>
        <v>I</v>
      </c>
      <c r="C328" s="26">
        <f t="shared" si="26"/>
        <v>50810.692000000003</v>
      </c>
      <c r="D328" t="str">
        <f t="shared" si="27"/>
        <v>vis</v>
      </c>
      <c r="E328" t="e">
        <f>VLOOKUP(C328,'Active 1'!C$21:E$202,3,FALSE)</f>
        <v>#N/A</v>
      </c>
      <c r="F328" s="7" t="s">
        <v>312</v>
      </c>
      <c r="G328" t="str">
        <f t="shared" si="28"/>
        <v>50810.692</v>
      </c>
      <c r="H328" s="26">
        <f t="shared" si="29"/>
        <v>3162</v>
      </c>
      <c r="I328" s="42" t="s">
        <v>1318</v>
      </c>
      <c r="J328" s="43" t="s">
        <v>1319</v>
      </c>
      <c r="K328" s="42">
        <v>3162</v>
      </c>
      <c r="L328" s="42" t="s">
        <v>1320</v>
      </c>
      <c r="M328" s="43" t="s">
        <v>316</v>
      </c>
      <c r="N328" s="43"/>
      <c r="O328" s="44" t="s">
        <v>597</v>
      </c>
      <c r="P328" s="44" t="s">
        <v>193</v>
      </c>
    </row>
    <row r="329" spans="1:16" ht="13.5" customHeight="1" x14ac:dyDescent="0.2">
      <c r="A329" s="26" t="str">
        <f t="shared" si="24"/>
        <v> AOEB 7 </v>
      </c>
      <c r="B329" s="7" t="str">
        <f t="shared" si="25"/>
        <v>I</v>
      </c>
      <c r="C329" s="26">
        <f t="shared" si="26"/>
        <v>50839.811999999998</v>
      </c>
      <c r="D329" t="str">
        <f t="shared" si="27"/>
        <v>vis</v>
      </c>
      <c r="E329" t="e">
        <f>VLOOKUP(C329,'Active 1'!C$21:E$202,3,FALSE)</f>
        <v>#N/A</v>
      </c>
      <c r="F329" s="7" t="s">
        <v>312</v>
      </c>
      <c r="G329" t="str">
        <f t="shared" si="28"/>
        <v>50839.812</v>
      </c>
      <c r="H329" s="26">
        <f t="shared" si="29"/>
        <v>3173</v>
      </c>
      <c r="I329" s="42" t="s">
        <v>1321</v>
      </c>
      <c r="J329" s="43" t="s">
        <v>1322</v>
      </c>
      <c r="K329" s="42">
        <v>3173</v>
      </c>
      <c r="L329" s="42" t="s">
        <v>1323</v>
      </c>
      <c r="M329" s="43" t="s">
        <v>316</v>
      </c>
      <c r="N329" s="43"/>
      <c r="O329" s="44" t="s">
        <v>597</v>
      </c>
      <c r="P329" s="44" t="s">
        <v>193</v>
      </c>
    </row>
    <row r="330" spans="1:16" ht="13.5" customHeight="1" x14ac:dyDescent="0.2">
      <c r="A330" s="26" t="str">
        <f t="shared" si="24"/>
        <v> AOEB 7 </v>
      </c>
      <c r="B330" s="7" t="str">
        <f t="shared" si="25"/>
        <v>I</v>
      </c>
      <c r="C330" s="26">
        <f t="shared" si="26"/>
        <v>51080.815999999999</v>
      </c>
      <c r="D330" t="str">
        <f t="shared" si="27"/>
        <v>vis</v>
      </c>
      <c r="E330" t="e">
        <f>VLOOKUP(C330,'Active 1'!C$21:E$202,3,FALSE)</f>
        <v>#N/A</v>
      </c>
      <c r="F330" s="7" t="s">
        <v>312</v>
      </c>
      <c r="G330" t="str">
        <f t="shared" si="28"/>
        <v>51080.816</v>
      </c>
      <c r="H330" s="26">
        <f t="shared" si="29"/>
        <v>3264</v>
      </c>
      <c r="I330" s="42" t="s">
        <v>1324</v>
      </c>
      <c r="J330" s="43" t="s">
        <v>1325</v>
      </c>
      <c r="K330" s="42">
        <v>3264</v>
      </c>
      <c r="L330" s="42" t="s">
        <v>1326</v>
      </c>
      <c r="M330" s="43" t="s">
        <v>316</v>
      </c>
      <c r="N330" s="43"/>
      <c r="O330" s="44" t="s">
        <v>317</v>
      </c>
      <c r="P330" s="44" t="s">
        <v>193</v>
      </c>
    </row>
    <row r="331" spans="1:16" ht="13.5" customHeight="1" x14ac:dyDescent="0.2">
      <c r="A331" s="26" t="str">
        <f t="shared" ref="A331:A354" si="30">P331</f>
        <v> AOEB 7 </v>
      </c>
      <c r="B331" s="7" t="str">
        <f t="shared" ref="B331:B354" si="31">IF(H331=INT(H331),"I","II")</f>
        <v>I</v>
      </c>
      <c r="C331" s="26">
        <f t="shared" ref="C331:C354" si="32">1*G331</f>
        <v>51157.618000000002</v>
      </c>
      <c r="D331" t="str">
        <f t="shared" ref="D331:D354" si="33">VLOOKUP(F331,I$1:J$5,2,FALSE)</f>
        <v>vis</v>
      </c>
      <c r="E331" t="e">
        <f>VLOOKUP(C331,'Active 1'!C$21:E$202,3,FALSE)</f>
        <v>#N/A</v>
      </c>
      <c r="F331" s="7" t="s">
        <v>312</v>
      </c>
      <c r="G331" t="str">
        <f t="shared" ref="G331:G354" si="34">MID(I331,3,LEN(I331)-3)</f>
        <v>51157.618</v>
      </c>
      <c r="H331" s="26">
        <f t="shared" ref="H331:H354" si="35">1*K331</f>
        <v>3293</v>
      </c>
      <c r="I331" s="42" t="s">
        <v>1327</v>
      </c>
      <c r="J331" s="43" t="s">
        <v>1328</v>
      </c>
      <c r="K331" s="42">
        <v>3293</v>
      </c>
      <c r="L331" s="42" t="s">
        <v>1329</v>
      </c>
      <c r="M331" s="43" t="s">
        <v>316</v>
      </c>
      <c r="N331" s="43"/>
      <c r="O331" s="44" t="s">
        <v>317</v>
      </c>
      <c r="P331" s="44" t="s">
        <v>193</v>
      </c>
    </row>
    <row r="332" spans="1:16" ht="13.5" customHeight="1" x14ac:dyDescent="0.2">
      <c r="A332" s="26" t="str">
        <f t="shared" si="30"/>
        <v>BAVM 122 </v>
      </c>
      <c r="B332" s="7" t="str">
        <f t="shared" si="31"/>
        <v>I</v>
      </c>
      <c r="C332" s="26">
        <f t="shared" si="32"/>
        <v>51197.343000000001</v>
      </c>
      <c r="D332" t="str">
        <f t="shared" si="33"/>
        <v>vis</v>
      </c>
      <c r="E332" t="e">
        <f>VLOOKUP(C332,'Active 1'!C$21:E$202,3,FALSE)</f>
        <v>#N/A</v>
      </c>
      <c r="F332" s="7" t="s">
        <v>312</v>
      </c>
      <c r="G332" t="str">
        <f t="shared" si="34"/>
        <v>51197.343</v>
      </c>
      <c r="H332" s="26">
        <f t="shared" si="35"/>
        <v>3308</v>
      </c>
      <c r="I332" s="42" t="s">
        <v>1330</v>
      </c>
      <c r="J332" s="43" t="s">
        <v>1331</v>
      </c>
      <c r="K332" s="42">
        <v>3308</v>
      </c>
      <c r="L332" s="42" t="s">
        <v>1329</v>
      </c>
      <c r="M332" s="43" t="s">
        <v>316</v>
      </c>
      <c r="N332" s="43"/>
      <c r="O332" s="44" t="s">
        <v>1332</v>
      </c>
      <c r="P332" s="45" t="s">
        <v>194</v>
      </c>
    </row>
    <row r="333" spans="1:16" ht="13.5" customHeight="1" x14ac:dyDescent="0.2">
      <c r="A333" s="26" t="str">
        <f t="shared" si="30"/>
        <v> AOEB 7 </v>
      </c>
      <c r="B333" s="7" t="str">
        <f t="shared" si="31"/>
        <v>I</v>
      </c>
      <c r="C333" s="26">
        <f t="shared" si="32"/>
        <v>51480.737000000001</v>
      </c>
      <c r="D333" t="str">
        <f t="shared" si="33"/>
        <v>vis</v>
      </c>
      <c r="E333" t="e">
        <f>VLOOKUP(C333,'Active 1'!C$21:E$202,3,FALSE)</f>
        <v>#N/A</v>
      </c>
      <c r="F333" s="7" t="s">
        <v>312</v>
      </c>
      <c r="G333" t="str">
        <f t="shared" si="34"/>
        <v>51480.737</v>
      </c>
      <c r="H333" s="26">
        <f t="shared" si="35"/>
        <v>3415</v>
      </c>
      <c r="I333" s="42" t="s">
        <v>1333</v>
      </c>
      <c r="J333" s="43" t="s">
        <v>1334</v>
      </c>
      <c r="K333" s="42">
        <v>3415</v>
      </c>
      <c r="L333" s="42" t="s">
        <v>1335</v>
      </c>
      <c r="M333" s="43" t="s">
        <v>316</v>
      </c>
      <c r="N333" s="43"/>
      <c r="O333" s="44" t="s">
        <v>1336</v>
      </c>
      <c r="P333" s="44" t="s">
        <v>193</v>
      </c>
    </row>
    <row r="334" spans="1:16" ht="13.5" customHeight="1" x14ac:dyDescent="0.2">
      <c r="A334" s="26" t="str">
        <f t="shared" si="30"/>
        <v> AOEB 7 </v>
      </c>
      <c r="B334" s="7" t="str">
        <f t="shared" si="31"/>
        <v>I</v>
      </c>
      <c r="C334" s="26">
        <f t="shared" si="32"/>
        <v>51496.612000000001</v>
      </c>
      <c r="D334" t="str">
        <f t="shared" si="33"/>
        <v>vis</v>
      </c>
      <c r="E334" t="e">
        <f>VLOOKUP(C334,'Active 1'!C$21:E$202,3,FALSE)</f>
        <v>#N/A</v>
      </c>
      <c r="F334" s="7" t="s">
        <v>312</v>
      </c>
      <c r="G334" t="str">
        <f t="shared" si="34"/>
        <v>51496.612</v>
      </c>
      <c r="H334" s="26">
        <f t="shared" si="35"/>
        <v>3421</v>
      </c>
      <c r="I334" s="42" t="s">
        <v>1337</v>
      </c>
      <c r="J334" s="43" t="s">
        <v>1338</v>
      </c>
      <c r="K334" s="42">
        <v>3421</v>
      </c>
      <c r="L334" s="42" t="s">
        <v>1339</v>
      </c>
      <c r="M334" s="43" t="s">
        <v>316</v>
      </c>
      <c r="N334" s="43"/>
      <c r="O334" s="44" t="s">
        <v>317</v>
      </c>
      <c r="P334" s="44" t="s">
        <v>193</v>
      </c>
    </row>
    <row r="335" spans="1:16" ht="13.5" customHeight="1" x14ac:dyDescent="0.2">
      <c r="A335" s="26" t="str">
        <f t="shared" si="30"/>
        <v> AOEB 7 </v>
      </c>
      <c r="B335" s="7" t="str">
        <f t="shared" si="31"/>
        <v>I</v>
      </c>
      <c r="C335" s="26">
        <f t="shared" si="32"/>
        <v>51541.6342</v>
      </c>
      <c r="D335" t="str">
        <f t="shared" si="33"/>
        <v>vis</v>
      </c>
      <c r="E335" t="e">
        <f>VLOOKUP(C335,'Active 1'!C$21:E$202,3,FALSE)</f>
        <v>#N/A</v>
      </c>
      <c r="F335" s="7" t="s">
        <v>312</v>
      </c>
      <c r="G335" t="str">
        <f t="shared" si="34"/>
        <v>51541.6342</v>
      </c>
      <c r="H335" s="26">
        <f t="shared" si="35"/>
        <v>3438</v>
      </c>
      <c r="I335" s="42" t="s">
        <v>1340</v>
      </c>
      <c r="J335" s="43" t="s">
        <v>1341</v>
      </c>
      <c r="K335" s="42">
        <v>3438</v>
      </c>
      <c r="L335" s="42" t="s">
        <v>1342</v>
      </c>
      <c r="M335" s="43" t="s">
        <v>820</v>
      </c>
      <c r="N335" s="43" t="s">
        <v>853</v>
      </c>
      <c r="O335" s="44" t="s">
        <v>1343</v>
      </c>
      <c r="P335" s="44" t="s">
        <v>193</v>
      </c>
    </row>
    <row r="336" spans="1:16" ht="13.5" customHeight="1" x14ac:dyDescent="0.2">
      <c r="A336" s="26" t="str">
        <f t="shared" si="30"/>
        <v> AOEB 7 </v>
      </c>
      <c r="B336" s="7" t="str">
        <f t="shared" si="31"/>
        <v>I</v>
      </c>
      <c r="C336" s="26">
        <f t="shared" si="32"/>
        <v>51586.656000000003</v>
      </c>
      <c r="D336" t="str">
        <f t="shared" si="33"/>
        <v>vis</v>
      </c>
      <c r="E336" t="e">
        <f>VLOOKUP(C336,'Active 1'!C$21:E$202,3,FALSE)</f>
        <v>#N/A</v>
      </c>
      <c r="F336" s="7" t="s">
        <v>312</v>
      </c>
      <c r="G336" t="str">
        <f t="shared" si="34"/>
        <v>51586.656</v>
      </c>
      <c r="H336" s="26">
        <f t="shared" si="35"/>
        <v>3455</v>
      </c>
      <c r="I336" s="42" t="s">
        <v>1344</v>
      </c>
      <c r="J336" s="43" t="s">
        <v>1345</v>
      </c>
      <c r="K336" s="42">
        <v>3455</v>
      </c>
      <c r="L336" s="42" t="s">
        <v>1346</v>
      </c>
      <c r="M336" s="43" t="s">
        <v>316</v>
      </c>
      <c r="N336" s="43"/>
      <c r="O336" s="44" t="s">
        <v>466</v>
      </c>
      <c r="P336" s="44" t="s">
        <v>193</v>
      </c>
    </row>
    <row r="337" spans="1:16" ht="13.5" customHeight="1" x14ac:dyDescent="0.2">
      <c r="A337" s="26" t="str">
        <f t="shared" si="30"/>
        <v> BBS 123 </v>
      </c>
      <c r="B337" s="7" t="str">
        <f t="shared" si="31"/>
        <v>I</v>
      </c>
      <c r="C337" s="26">
        <f t="shared" si="32"/>
        <v>51798.508999999998</v>
      </c>
      <c r="D337" t="str">
        <f t="shared" si="33"/>
        <v>vis</v>
      </c>
      <c r="E337" t="e">
        <f>VLOOKUP(C337,'Active 1'!C$21:E$202,3,FALSE)</f>
        <v>#N/A</v>
      </c>
      <c r="F337" s="7" t="s">
        <v>312</v>
      </c>
      <c r="G337" t="str">
        <f t="shared" si="34"/>
        <v>51798.509</v>
      </c>
      <c r="H337" s="26">
        <f t="shared" si="35"/>
        <v>3535</v>
      </c>
      <c r="I337" s="42" t="s">
        <v>1347</v>
      </c>
      <c r="J337" s="43" t="s">
        <v>1348</v>
      </c>
      <c r="K337" s="42">
        <v>3535</v>
      </c>
      <c r="L337" s="42" t="s">
        <v>1349</v>
      </c>
      <c r="M337" s="43" t="s">
        <v>316</v>
      </c>
      <c r="N337" s="43"/>
      <c r="O337" s="44" t="s">
        <v>351</v>
      </c>
      <c r="P337" s="44" t="s">
        <v>195</v>
      </c>
    </row>
    <row r="338" spans="1:16" ht="13.5" customHeight="1" x14ac:dyDescent="0.2">
      <c r="A338" s="26" t="str">
        <f t="shared" si="30"/>
        <v> AOEB 7 </v>
      </c>
      <c r="B338" s="7" t="str">
        <f t="shared" si="31"/>
        <v>I</v>
      </c>
      <c r="C338" s="26">
        <f t="shared" si="32"/>
        <v>52211.678999999996</v>
      </c>
      <c r="D338" t="str">
        <f t="shared" si="33"/>
        <v>vis</v>
      </c>
      <c r="E338" t="e">
        <f>VLOOKUP(C338,'Active 1'!C$21:E$202,3,FALSE)</f>
        <v>#N/A</v>
      </c>
      <c r="F338" s="7" t="s">
        <v>312</v>
      </c>
      <c r="G338" t="str">
        <f t="shared" si="34"/>
        <v>52211.679</v>
      </c>
      <c r="H338" s="26">
        <f t="shared" si="35"/>
        <v>3691</v>
      </c>
      <c r="I338" s="42" t="s">
        <v>1350</v>
      </c>
      <c r="J338" s="43" t="s">
        <v>1351</v>
      </c>
      <c r="K338" s="42">
        <v>3691</v>
      </c>
      <c r="L338" s="42" t="s">
        <v>1352</v>
      </c>
      <c r="M338" s="43" t="s">
        <v>316</v>
      </c>
      <c r="N338" s="43"/>
      <c r="O338" s="44" t="s">
        <v>597</v>
      </c>
      <c r="P338" s="44" t="s">
        <v>193</v>
      </c>
    </row>
    <row r="339" spans="1:16" ht="13.5" customHeight="1" x14ac:dyDescent="0.2">
      <c r="A339" s="26" t="str">
        <f t="shared" si="30"/>
        <v> AOEB 7 </v>
      </c>
      <c r="B339" s="7" t="str">
        <f t="shared" si="31"/>
        <v>I</v>
      </c>
      <c r="C339" s="26">
        <f t="shared" si="32"/>
        <v>52219.625999999997</v>
      </c>
      <c r="D339" t="str">
        <f t="shared" si="33"/>
        <v>vis</v>
      </c>
      <c r="E339" t="e">
        <f>VLOOKUP(C339,'Active 1'!C$21:E$202,3,FALSE)</f>
        <v>#N/A</v>
      </c>
      <c r="F339" s="7" t="s">
        <v>312</v>
      </c>
      <c r="G339" t="str">
        <f t="shared" si="34"/>
        <v>52219.626</v>
      </c>
      <c r="H339" s="26">
        <f t="shared" si="35"/>
        <v>3694</v>
      </c>
      <c r="I339" s="42" t="s">
        <v>1353</v>
      </c>
      <c r="J339" s="43" t="s">
        <v>1354</v>
      </c>
      <c r="K339" s="42">
        <v>3694</v>
      </c>
      <c r="L339" s="42" t="s">
        <v>1355</v>
      </c>
      <c r="M339" s="43" t="s">
        <v>316</v>
      </c>
      <c r="N339" s="43"/>
      <c r="O339" s="44" t="s">
        <v>466</v>
      </c>
      <c r="P339" s="44" t="s">
        <v>193</v>
      </c>
    </row>
    <row r="340" spans="1:16" ht="13.5" customHeight="1" x14ac:dyDescent="0.2">
      <c r="A340" s="26" t="str">
        <f t="shared" si="30"/>
        <v>BAVM 154 </v>
      </c>
      <c r="B340" s="7" t="str">
        <f t="shared" si="31"/>
        <v>I</v>
      </c>
      <c r="C340" s="26">
        <f t="shared" si="32"/>
        <v>52251.396000000001</v>
      </c>
      <c r="D340" t="str">
        <f t="shared" si="33"/>
        <v>vis</v>
      </c>
      <c r="E340" t="e">
        <f>VLOOKUP(C340,'Active 1'!C$21:E$202,3,FALSE)</f>
        <v>#N/A</v>
      </c>
      <c r="F340" s="7" t="s">
        <v>312</v>
      </c>
      <c r="G340" t="str">
        <f t="shared" si="34"/>
        <v>52251.396</v>
      </c>
      <c r="H340" s="26">
        <f t="shared" si="35"/>
        <v>3706</v>
      </c>
      <c r="I340" s="42" t="s">
        <v>1356</v>
      </c>
      <c r="J340" s="43" t="s">
        <v>1357</v>
      </c>
      <c r="K340" s="42">
        <v>3706</v>
      </c>
      <c r="L340" s="42" t="s">
        <v>1335</v>
      </c>
      <c r="M340" s="43" t="s">
        <v>316</v>
      </c>
      <c r="N340" s="43"/>
      <c r="O340" s="44" t="s">
        <v>1332</v>
      </c>
      <c r="P340" s="45" t="s">
        <v>196</v>
      </c>
    </row>
    <row r="341" spans="1:16" ht="13.5" customHeight="1" x14ac:dyDescent="0.2">
      <c r="A341" s="26" t="str">
        <f t="shared" si="30"/>
        <v> AOEB 7 </v>
      </c>
      <c r="B341" s="7" t="str">
        <f t="shared" si="31"/>
        <v>I</v>
      </c>
      <c r="C341" s="26">
        <f t="shared" si="32"/>
        <v>52264.656999999999</v>
      </c>
      <c r="D341" t="str">
        <f t="shared" si="33"/>
        <v>vis</v>
      </c>
      <c r="E341" t="e">
        <f>VLOOKUP(C341,'Active 1'!C$21:E$202,3,FALSE)</f>
        <v>#N/A</v>
      </c>
      <c r="F341" s="7" t="s">
        <v>312</v>
      </c>
      <c r="G341" t="str">
        <f t="shared" si="34"/>
        <v>52264.657</v>
      </c>
      <c r="H341" s="26">
        <f t="shared" si="35"/>
        <v>3711</v>
      </c>
      <c r="I341" s="42" t="s">
        <v>1358</v>
      </c>
      <c r="J341" s="43" t="s">
        <v>1359</v>
      </c>
      <c r="K341" s="42">
        <v>3711</v>
      </c>
      <c r="L341" s="42" t="s">
        <v>1360</v>
      </c>
      <c r="M341" s="43" t="s">
        <v>316</v>
      </c>
      <c r="N341" s="43"/>
      <c r="O341" s="44" t="s">
        <v>1361</v>
      </c>
      <c r="P341" s="44" t="s">
        <v>193</v>
      </c>
    </row>
    <row r="342" spans="1:16" ht="13.5" customHeight="1" x14ac:dyDescent="0.2">
      <c r="A342" s="26" t="str">
        <f t="shared" si="30"/>
        <v> BBS 127 </v>
      </c>
      <c r="B342" s="7" t="str">
        <f t="shared" si="31"/>
        <v>I</v>
      </c>
      <c r="C342" s="26">
        <f t="shared" si="32"/>
        <v>52288.476000000002</v>
      </c>
      <c r="D342" t="str">
        <f t="shared" si="33"/>
        <v>vis</v>
      </c>
      <c r="E342" t="e">
        <f>VLOOKUP(C342,'Active 1'!C$21:E$202,3,FALSE)</f>
        <v>#N/A</v>
      </c>
      <c r="F342" s="7" t="s">
        <v>312</v>
      </c>
      <c r="G342" t="str">
        <f t="shared" si="34"/>
        <v>52288.476</v>
      </c>
      <c r="H342" s="26">
        <f t="shared" si="35"/>
        <v>3720</v>
      </c>
      <c r="I342" s="42" t="s">
        <v>1362</v>
      </c>
      <c r="J342" s="43" t="s">
        <v>1363</v>
      </c>
      <c r="K342" s="42">
        <v>3720</v>
      </c>
      <c r="L342" s="42" t="s">
        <v>1364</v>
      </c>
      <c r="M342" s="43" t="s">
        <v>316</v>
      </c>
      <c r="N342" s="43"/>
      <c r="O342" s="44" t="s">
        <v>351</v>
      </c>
      <c r="P342" s="44" t="s">
        <v>197</v>
      </c>
    </row>
    <row r="343" spans="1:16" ht="13.5" customHeight="1" x14ac:dyDescent="0.2">
      <c r="A343" s="26" t="str">
        <f t="shared" si="30"/>
        <v> AOEB 12 </v>
      </c>
      <c r="B343" s="7" t="str">
        <f t="shared" si="31"/>
        <v>I</v>
      </c>
      <c r="C343" s="26">
        <f t="shared" si="32"/>
        <v>52603.636899999998</v>
      </c>
      <c r="D343" t="str">
        <f t="shared" si="33"/>
        <v>vis</v>
      </c>
      <c r="E343" t="e">
        <f>VLOOKUP(C343,'Active 1'!C$21:E$202,3,FALSE)</f>
        <v>#N/A</v>
      </c>
      <c r="F343" s="7" t="s">
        <v>312</v>
      </c>
      <c r="G343" t="str">
        <f t="shared" si="34"/>
        <v>52603.6369</v>
      </c>
      <c r="H343" s="26">
        <f t="shared" si="35"/>
        <v>3839</v>
      </c>
      <c r="I343" s="42" t="s">
        <v>1365</v>
      </c>
      <c r="J343" s="43" t="s">
        <v>1366</v>
      </c>
      <c r="K343" s="42">
        <v>3839</v>
      </c>
      <c r="L343" s="42" t="s">
        <v>1367</v>
      </c>
      <c r="M343" s="43" t="s">
        <v>820</v>
      </c>
      <c r="N343" s="43" t="s">
        <v>853</v>
      </c>
      <c r="O343" s="44" t="s">
        <v>1368</v>
      </c>
      <c r="P343" s="44" t="s">
        <v>198</v>
      </c>
    </row>
    <row r="344" spans="1:16" ht="13.5" customHeight="1" x14ac:dyDescent="0.2">
      <c r="A344" s="26" t="str">
        <f t="shared" si="30"/>
        <v>BAVM 157 </v>
      </c>
      <c r="B344" s="7" t="str">
        <f t="shared" si="31"/>
        <v>I</v>
      </c>
      <c r="C344" s="26">
        <f t="shared" si="32"/>
        <v>52688.392999999996</v>
      </c>
      <c r="D344" t="str">
        <f t="shared" si="33"/>
        <v>vis</v>
      </c>
      <c r="E344" t="e">
        <f>VLOOKUP(C344,'Active 1'!C$21:E$202,3,FALSE)</f>
        <v>#N/A</v>
      </c>
      <c r="F344" s="7" t="s">
        <v>312</v>
      </c>
      <c r="G344" t="str">
        <f t="shared" si="34"/>
        <v>52688.393</v>
      </c>
      <c r="H344" s="26">
        <f t="shared" si="35"/>
        <v>3871</v>
      </c>
      <c r="I344" s="42" t="s">
        <v>1369</v>
      </c>
      <c r="J344" s="43" t="s">
        <v>1370</v>
      </c>
      <c r="K344" s="42">
        <v>3871</v>
      </c>
      <c r="L344" s="42" t="s">
        <v>1371</v>
      </c>
      <c r="M344" s="43" t="s">
        <v>316</v>
      </c>
      <c r="N344" s="43"/>
      <c r="O344" s="44" t="s">
        <v>1332</v>
      </c>
      <c r="P344" s="45" t="s">
        <v>199</v>
      </c>
    </row>
    <row r="345" spans="1:16" ht="13.5" customHeight="1" x14ac:dyDescent="0.2">
      <c r="A345" s="26" t="str">
        <f t="shared" si="30"/>
        <v> AOEB 12 </v>
      </c>
      <c r="B345" s="7" t="str">
        <f t="shared" si="31"/>
        <v>I</v>
      </c>
      <c r="C345" s="26">
        <f t="shared" si="32"/>
        <v>52979.707600000002</v>
      </c>
      <c r="D345" t="str">
        <f t="shared" si="33"/>
        <v>vis</v>
      </c>
      <c r="E345" t="e">
        <f>VLOOKUP(C345,'Active 1'!C$21:E$202,3,FALSE)</f>
        <v>#N/A</v>
      </c>
      <c r="F345" s="7" t="s">
        <v>312</v>
      </c>
      <c r="G345" t="str">
        <f t="shared" si="34"/>
        <v>52979.7076</v>
      </c>
      <c r="H345" s="26">
        <f t="shared" si="35"/>
        <v>3981</v>
      </c>
      <c r="I345" s="42" t="s">
        <v>1372</v>
      </c>
      <c r="J345" s="43" t="s">
        <v>1373</v>
      </c>
      <c r="K345" s="42">
        <v>3981</v>
      </c>
      <c r="L345" s="42" t="s">
        <v>814</v>
      </c>
      <c r="M345" s="43" t="s">
        <v>820</v>
      </c>
      <c r="N345" s="43" t="s">
        <v>853</v>
      </c>
      <c r="O345" s="44" t="s">
        <v>466</v>
      </c>
      <c r="P345" s="44" t="s">
        <v>198</v>
      </c>
    </row>
    <row r="346" spans="1:16" ht="13.5" customHeight="1" x14ac:dyDescent="0.2">
      <c r="A346" s="26" t="str">
        <f t="shared" si="30"/>
        <v>BAVM 171 </v>
      </c>
      <c r="B346" s="7" t="str">
        <f t="shared" si="31"/>
        <v>I</v>
      </c>
      <c r="C346" s="26">
        <f t="shared" si="32"/>
        <v>52982.356</v>
      </c>
      <c r="D346" t="str">
        <f t="shared" si="33"/>
        <v>vis</v>
      </c>
      <c r="E346" t="e">
        <f>VLOOKUP(C346,'Active 1'!C$21:E$202,3,FALSE)</f>
        <v>#N/A</v>
      </c>
      <c r="F346" s="7" t="s">
        <v>312</v>
      </c>
      <c r="G346" t="str">
        <f t="shared" si="34"/>
        <v>52982.356</v>
      </c>
      <c r="H346" s="26">
        <f t="shared" si="35"/>
        <v>3982</v>
      </c>
      <c r="I346" s="42" t="s">
        <v>1374</v>
      </c>
      <c r="J346" s="43" t="s">
        <v>813</v>
      </c>
      <c r="K346" s="42">
        <v>3982</v>
      </c>
      <c r="L346" s="42" t="s">
        <v>1371</v>
      </c>
      <c r="M346" s="43" t="s">
        <v>316</v>
      </c>
      <c r="N346" s="43"/>
      <c r="O346" s="44" t="s">
        <v>1332</v>
      </c>
      <c r="P346" s="45" t="s">
        <v>200</v>
      </c>
    </row>
    <row r="347" spans="1:16" ht="13.5" customHeight="1" x14ac:dyDescent="0.2">
      <c r="A347" s="26" t="str">
        <f t="shared" si="30"/>
        <v> AOEB 12 </v>
      </c>
      <c r="B347" s="7" t="str">
        <f t="shared" si="31"/>
        <v>I</v>
      </c>
      <c r="C347" s="26">
        <f t="shared" si="32"/>
        <v>53032.68</v>
      </c>
      <c r="D347" t="str">
        <f t="shared" si="33"/>
        <v>vis</v>
      </c>
      <c r="E347" t="e">
        <f>VLOOKUP(C347,'Active 1'!C$21:E$202,3,FALSE)</f>
        <v>#N/A</v>
      </c>
      <c r="F347" s="7" t="s">
        <v>312</v>
      </c>
      <c r="G347" t="str">
        <f t="shared" si="34"/>
        <v>53032.680</v>
      </c>
      <c r="H347" s="26">
        <f t="shared" si="35"/>
        <v>4001</v>
      </c>
      <c r="I347" s="42" t="s">
        <v>1375</v>
      </c>
      <c r="J347" s="43" t="s">
        <v>1376</v>
      </c>
      <c r="K347" s="42">
        <v>4001</v>
      </c>
      <c r="L347" s="42" t="s">
        <v>1377</v>
      </c>
      <c r="M347" s="43" t="s">
        <v>316</v>
      </c>
      <c r="N347" s="43"/>
      <c r="O347" s="44" t="s">
        <v>597</v>
      </c>
      <c r="P347" s="44" t="s">
        <v>198</v>
      </c>
    </row>
    <row r="348" spans="1:16" ht="13.5" customHeight="1" x14ac:dyDescent="0.2">
      <c r="A348" s="26" t="str">
        <f t="shared" si="30"/>
        <v> AOEB 12 </v>
      </c>
      <c r="B348" s="7" t="str">
        <f t="shared" si="31"/>
        <v>I</v>
      </c>
      <c r="C348" s="26">
        <f t="shared" si="32"/>
        <v>53363.723100000003</v>
      </c>
      <c r="D348" t="str">
        <f t="shared" si="33"/>
        <v>vis</v>
      </c>
      <c r="E348" t="e">
        <f>VLOOKUP(C348,'Active 1'!C$21:E$202,3,FALSE)</f>
        <v>#N/A</v>
      </c>
      <c r="F348" s="7" t="s">
        <v>312</v>
      </c>
      <c r="G348" t="str">
        <f t="shared" si="34"/>
        <v>53363.7231</v>
      </c>
      <c r="H348" s="26">
        <f t="shared" si="35"/>
        <v>4126</v>
      </c>
      <c r="I348" s="42" t="s">
        <v>1378</v>
      </c>
      <c r="J348" s="43" t="s">
        <v>1379</v>
      </c>
      <c r="K348" s="42">
        <v>4126</v>
      </c>
      <c r="L348" s="42" t="s">
        <v>1380</v>
      </c>
      <c r="M348" s="43" t="s">
        <v>820</v>
      </c>
      <c r="N348" s="43" t="s">
        <v>853</v>
      </c>
      <c r="O348" s="44" t="s">
        <v>466</v>
      </c>
      <c r="P348" s="44" t="s">
        <v>198</v>
      </c>
    </row>
    <row r="349" spans="1:16" ht="13.5" customHeight="1" x14ac:dyDescent="0.2">
      <c r="A349" s="26" t="str">
        <f t="shared" si="30"/>
        <v> AOEB 12 </v>
      </c>
      <c r="B349" s="7" t="str">
        <f t="shared" si="31"/>
        <v>I</v>
      </c>
      <c r="C349" s="26">
        <f t="shared" si="32"/>
        <v>54049.652000000002</v>
      </c>
      <c r="D349" t="str">
        <f t="shared" si="33"/>
        <v>vis</v>
      </c>
      <c r="E349" t="e">
        <f>VLOOKUP(C349,'Active 1'!C$21:E$202,3,FALSE)</f>
        <v>#N/A</v>
      </c>
      <c r="F349" s="7" t="s">
        <v>312</v>
      </c>
      <c r="G349" t="str">
        <f t="shared" si="34"/>
        <v>54049.6520</v>
      </c>
      <c r="H349" s="26">
        <f t="shared" si="35"/>
        <v>4385</v>
      </c>
      <c r="I349" s="42" t="s">
        <v>1381</v>
      </c>
      <c r="J349" s="43" t="s">
        <v>1382</v>
      </c>
      <c r="K349" s="42" t="s">
        <v>1383</v>
      </c>
      <c r="L349" s="42" t="s">
        <v>1384</v>
      </c>
      <c r="M349" s="43" t="s">
        <v>820</v>
      </c>
      <c r="N349" s="43" t="s">
        <v>853</v>
      </c>
      <c r="O349" s="44" t="s">
        <v>466</v>
      </c>
      <c r="P349" s="44" t="s">
        <v>198</v>
      </c>
    </row>
    <row r="350" spans="1:16" ht="13.5" customHeight="1" x14ac:dyDescent="0.2">
      <c r="A350" s="26" t="str">
        <f t="shared" si="30"/>
        <v>BAVM 192 </v>
      </c>
      <c r="B350" s="7" t="str">
        <f t="shared" si="31"/>
        <v>I</v>
      </c>
      <c r="C350" s="26">
        <f t="shared" si="32"/>
        <v>54084.082000000002</v>
      </c>
      <c r="D350" t="str">
        <f t="shared" si="33"/>
        <v>vis</v>
      </c>
      <c r="E350" t="e">
        <f>VLOOKUP(C350,'Active 1'!C$21:E$202,3,FALSE)</f>
        <v>#N/A</v>
      </c>
      <c r="F350" s="7" t="s">
        <v>312</v>
      </c>
      <c r="G350" t="str">
        <f t="shared" si="34"/>
        <v>54084.082</v>
      </c>
      <c r="H350" s="26">
        <f t="shared" si="35"/>
        <v>4398</v>
      </c>
      <c r="I350" s="42" t="s">
        <v>1385</v>
      </c>
      <c r="J350" s="43" t="s">
        <v>1386</v>
      </c>
      <c r="K350" s="42" t="s">
        <v>1387</v>
      </c>
      <c r="L350" s="42" t="s">
        <v>1388</v>
      </c>
      <c r="M350" s="43" t="s">
        <v>316</v>
      </c>
      <c r="N350" s="43"/>
      <c r="O350" s="44" t="s">
        <v>1332</v>
      </c>
      <c r="P350" s="45" t="s">
        <v>201</v>
      </c>
    </row>
    <row r="351" spans="1:16" ht="13.5" customHeight="1" x14ac:dyDescent="0.2">
      <c r="A351" s="26" t="str">
        <f t="shared" si="30"/>
        <v> AOEB 12 </v>
      </c>
      <c r="B351" s="7" t="str">
        <f t="shared" si="31"/>
        <v>I</v>
      </c>
      <c r="C351" s="26">
        <f t="shared" si="32"/>
        <v>54094.673499999997</v>
      </c>
      <c r="D351" t="str">
        <f t="shared" si="33"/>
        <v>vis</v>
      </c>
      <c r="E351" t="e">
        <f>VLOOKUP(C351,'Active 1'!C$21:E$202,3,FALSE)</f>
        <v>#N/A</v>
      </c>
      <c r="F351" s="7" t="s">
        <v>312</v>
      </c>
      <c r="G351" t="str">
        <f t="shared" si="34"/>
        <v>54094.6735</v>
      </c>
      <c r="H351" s="26">
        <f t="shared" si="35"/>
        <v>4402</v>
      </c>
      <c r="I351" s="42" t="s">
        <v>1389</v>
      </c>
      <c r="J351" s="43" t="s">
        <v>1390</v>
      </c>
      <c r="K351" s="42" t="s">
        <v>1391</v>
      </c>
      <c r="L351" s="42" t="s">
        <v>848</v>
      </c>
      <c r="M351" s="43" t="s">
        <v>820</v>
      </c>
      <c r="N351" s="43" t="s">
        <v>853</v>
      </c>
      <c r="O351" s="44" t="s">
        <v>1392</v>
      </c>
      <c r="P351" s="44" t="s">
        <v>198</v>
      </c>
    </row>
    <row r="352" spans="1:16" ht="13.5" customHeight="1" x14ac:dyDescent="0.2">
      <c r="A352" s="26" t="str">
        <f t="shared" si="30"/>
        <v>BAVM 225 </v>
      </c>
      <c r="B352" s="7" t="str">
        <f t="shared" si="31"/>
        <v>I</v>
      </c>
      <c r="C352" s="26">
        <f t="shared" si="32"/>
        <v>55980.293700000002</v>
      </c>
      <c r="D352" t="str">
        <f t="shared" si="33"/>
        <v>vis</v>
      </c>
      <c r="E352" t="e">
        <f>VLOOKUP(C352,'Active 1'!C$21:E$202,3,FALSE)</f>
        <v>#N/A</v>
      </c>
      <c r="F352" s="7" t="s">
        <v>312</v>
      </c>
      <c r="G352" t="str">
        <f t="shared" si="34"/>
        <v>55980.2937</v>
      </c>
      <c r="H352" s="26">
        <f t="shared" si="35"/>
        <v>5114</v>
      </c>
      <c r="I352" s="42" t="s">
        <v>1393</v>
      </c>
      <c r="J352" s="43" t="s">
        <v>1394</v>
      </c>
      <c r="K352" s="42" t="s">
        <v>1395</v>
      </c>
      <c r="L352" s="42" t="s">
        <v>1396</v>
      </c>
      <c r="M352" s="43" t="s">
        <v>820</v>
      </c>
      <c r="N352" s="43" t="s">
        <v>797</v>
      </c>
      <c r="O352" s="44" t="s">
        <v>1397</v>
      </c>
      <c r="P352" s="45" t="s">
        <v>202</v>
      </c>
    </row>
    <row r="353" spans="1:16" ht="13.5" customHeight="1" x14ac:dyDescent="0.2">
      <c r="A353" s="26" t="str">
        <f t="shared" si="30"/>
        <v> JAAVSO 41;122 </v>
      </c>
      <c r="B353" s="7" t="str">
        <f t="shared" si="31"/>
        <v>I</v>
      </c>
      <c r="C353" s="26">
        <f t="shared" si="32"/>
        <v>56186.863400000002</v>
      </c>
      <c r="D353" t="str">
        <f t="shared" si="33"/>
        <v>vis</v>
      </c>
      <c r="E353" t="e">
        <f>VLOOKUP(C353,'Active 1'!C$21:E$202,3,FALSE)</f>
        <v>#N/A</v>
      </c>
      <c r="F353" s="7" t="s">
        <v>312</v>
      </c>
      <c r="G353" t="str">
        <f t="shared" si="34"/>
        <v>56186.8634</v>
      </c>
      <c r="H353" s="26">
        <f t="shared" si="35"/>
        <v>5192</v>
      </c>
      <c r="I353" s="42" t="s">
        <v>1398</v>
      </c>
      <c r="J353" s="43" t="s">
        <v>1399</v>
      </c>
      <c r="K353" s="42" t="s">
        <v>1400</v>
      </c>
      <c r="L353" s="42" t="s">
        <v>1401</v>
      </c>
      <c r="M353" s="43" t="s">
        <v>820</v>
      </c>
      <c r="N353" s="43" t="s">
        <v>312</v>
      </c>
      <c r="O353" s="44" t="s">
        <v>466</v>
      </c>
      <c r="P353" s="44" t="s">
        <v>203</v>
      </c>
    </row>
    <row r="354" spans="1:16" ht="13.5" customHeight="1" x14ac:dyDescent="0.2">
      <c r="A354" s="26" t="str">
        <f t="shared" si="30"/>
        <v>VSB 56 </v>
      </c>
      <c r="B354" s="7" t="str">
        <f t="shared" si="31"/>
        <v>I</v>
      </c>
      <c r="C354" s="26">
        <f t="shared" si="32"/>
        <v>56298.093099999998</v>
      </c>
      <c r="D354" t="str">
        <f t="shared" si="33"/>
        <v>vis</v>
      </c>
      <c r="E354" t="e">
        <f>VLOOKUP(C354,'Active 1'!C$21:E$202,3,FALSE)</f>
        <v>#N/A</v>
      </c>
      <c r="F354" s="7" t="s">
        <v>312</v>
      </c>
      <c r="G354" t="str">
        <f t="shared" si="34"/>
        <v>56298.0931</v>
      </c>
      <c r="H354" s="26">
        <f t="shared" si="35"/>
        <v>5234</v>
      </c>
      <c r="I354" s="42" t="s">
        <v>1402</v>
      </c>
      <c r="J354" s="43" t="s">
        <v>1403</v>
      </c>
      <c r="K354" s="42" t="s">
        <v>1404</v>
      </c>
      <c r="L354" s="42" t="s">
        <v>1405</v>
      </c>
      <c r="M354" s="43" t="s">
        <v>820</v>
      </c>
      <c r="N354" s="43" t="s">
        <v>312</v>
      </c>
      <c r="O354" s="44" t="s">
        <v>1406</v>
      </c>
      <c r="P354" s="45" t="s">
        <v>204</v>
      </c>
    </row>
  </sheetData>
  <sheetProtection selectLockedCells="1" selectUnlockedCells="1"/>
  <hyperlinks>
    <hyperlink ref="A3" r:id="rId1" xr:uid="{00000000-0004-0000-0200-000000000000}"/>
    <hyperlink ref="P11" r:id="rId2" xr:uid="{00000000-0004-0000-0200-000001000000}"/>
    <hyperlink ref="P12" r:id="rId3" xr:uid="{00000000-0004-0000-0200-000002000000}"/>
    <hyperlink ref="P13" r:id="rId4" xr:uid="{00000000-0004-0000-0200-000003000000}"/>
    <hyperlink ref="P15" r:id="rId5" xr:uid="{00000000-0004-0000-0200-000004000000}"/>
    <hyperlink ref="P16" r:id="rId6" xr:uid="{00000000-0004-0000-0200-000005000000}"/>
    <hyperlink ref="P21" r:id="rId7" xr:uid="{00000000-0004-0000-0200-000006000000}"/>
    <hyperlink ref="P22" r:id="rId8" xr:uid="{00000000-0004-0000-0200-000007000000}"/>
    <hyperlink ref="P48" r:id="rId9" xr:uid="{00000000-0004-0000-0200-000008000000}"/>
    <hyperlink ref="P51" r:id="rId10" xr:uid="{00000000-0004-0000-0200-000009000000}"/>
    <hyperlink ref="P52" r:id="rId11" xr:uid="{00000000-0004-0000-0200-00000A000000}"/>
    <hyperlink ref="P58" r:id="rId12" xr:uid="{00000000-0004-0000-0200-00000B000000}"/>
    <hyperlink ref="P75" r:id="rId13" xr:uid="{00000000-0004-0000-0200-00000C000000}"/>
    <hyperlink ref="P76" r:id="rId14" xr:uid="{00000000-0004-0000-0200-00000D000000}"/>
    <hyperlink ref="P107" r:id="rId15" xr:uid="{00000000-0004-0000-0200-00000E000000}"/>
    <hyperlink ref="P110" r:id="rId16" xr:uid="{00000000-0004-0000-0200-00000F000000}"/>
    <hyperlink ref="P154" r:id="rId17" xr:uid="{00000000-0004-0000-0200-000010000000}"/>
    <hyperlink ref="P155" r:id="rId18" xr:uid="{00000000-0004-0000-0200-000011000000}"/>
    <hyperlink ref="P156" r:id="rId19" xr:uid="{00000000-0004-0000-0200-000012000000}"/>
    <hyperlink ref="P157" r:id="rId20" xr:uid="{00000000-0004-0000-0200-000013000000}"/>
    <hyperlink ref="P161" r:id="rId21" xr:uid="{00000000-0004-0000-0200-000014000000}"/>
    <hyperlink ref="P162" r:id="rId22" xr:uid="{00000000-0004-0000-0200-000015000000}"/>
    <hyperlink ref="P163" r:id="rId23" xr:uid="{00000000-0004-0000-0200-000016000000}"/>
    <hyperlink ref="P164" r:id="rId24" xr:uid="{00000000-0004-0000-0200-000017000000}"/>
    <hyperlink ref="P165" r:id="rId25" xr:uid="{00000000-0004-0000-0200-000018000000}"/>
    <hyperlink ref="P168" r:id="rId26" xr:uid="{00000000-0004-0000-0200-000019000000}"/>
    <hyperlink ref="P169" r:id="rId27" xr:uid="{00000000-0004-0000-0200-00001A000000}"/>
    <hyperlink ref="P174" r:id="rId28" xr:uid="{00000000-0004-0000-0200-00001B000000}"/>
    <hyperlink ref="P176" r:id="rId29" xr:uid="{00000000-0004-0000-0200-00001C000000}"/>
    <hyperlink ref="P281" r:id="rId30" xr:uid="{00000000-0004-0000-0200-00001D000000}"/>
    <hyperlink ref="P282" r:id="rId31" xr:uid="{00000000-0004-0000-0200-00001E000000}"/>
    <hyperlink ref="P283" r:id="rId32" xr:uid="{00000000-0004-0000-0200-00001F000000}"/>
    <hyperlink ref="P287" r:id="rId33" xr:uid="{00000000-0004-0000-0200-000020000000}"/>
    <hyperlink ref="P306" r:id="rId34" xr:uid="{00000000-0004-0000-0200-000021000000}"/>
    <hyperlink ref="P319" r:id="rId35" xr:uid="{00000000-0004-0000-0200-000022000000}"/>
    <hyperlink ref="P323" r:id="rId36" xr:uid="{00000000-0004-0000-0200-000023000000}"/>
    <hyperlink ref="P332" r:id="rId37" xr:uid="{00000000-0004-0000-0200-000024000000}"/>
    <hyperlink ref="P340" r:id="rId38" xr:uid="{00000000-0004-0000-0200-000025000000}"/>
    <hyperlink ref="P344" r:id="rId39" xr:uid="{00000000-0004-0000-0200-000026000000}"/>
    <hyperlink ref="P346" r:id="rId40" xr:uid="{00000000-0004-0000-0200-000027000000}"/>
    <hyperlink ref="P350" r:id="rId41" xr:uid="{00000000-0004-0000-0200-000028000000}"/>
    <hyperlink ref="P352" r:id="rId42" xr:uid="{00000000-0004-0000-0200-000029000000}"/>
    <hyperlink ref="P354" r:id="rId43" xr:uid="{00000000-0004-0000-02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2.75" x14ac:dyDescent="0.2"/>
  <cols>
    <col min="1" max="1" width="10.140625" style="29" customWidth="1"/>
    <col min="2" max="2" width="6.5703125" style="29" customWidth="1"/>
    <col min="3" max="3" width="7" style="29" customWidth="1"/>
    <col min="4" max="4" width="3.5703125" style="29" customWidth="1"/>
    <col min="5" max="5" width="14.140625" style="29" customWidth="1"/>
  </cols>
  <sheetData>
    <row r="1" spans="1:5" x14ac:dyDescent="0.2">
      <c r="A1" s="46">
        <v>42984.788999999997</v>
      </c>
      <c r="B1" s="28">
        <v>207</v>
      </c>
      <c r="C1" s="47">
        <v>0</v>
      </c>
      <c r="D1" s="48">
        <v>15</v>
      </c>
      <c r="E1" s="49" t="s">
        <v>1407</v>
      </c>
    </row>
    <row r="2" spans="1:5" x14ac:dyDescent="0.2">
      <c r="A2" s="46">
        <v>42984.794000000002</v>
      </c>
      <c r="B2" s="28">
        <v>207</v>
      </c>
      <c r="C2" s="50" t="s">
        <v>1408</v>
      </c>
      <c r="D2" s="48">
        <v>15</v>
      </c>
      <c r="E2" s="49" t="s">
        <v>1409</v>
      </c>
    </row>
    <row r="3" spans="1:5" x14ac:dyDescent="0.2">
      <c r="A3" s="46">
        <v>43098.667999999998</v>
      </c>
      <c r="B3" s="28">
        <v>250</v>
      </c>
      <c r="C3" s="47">
        <v>1E-3</v>
      </c>
      <c r="D3" s="48">
        <v>15</v>
      </c>
      <c r="E3" s="49" t="s">
        <v>1410</v>
      </c>
    </row>
    <row r="4" spans="1:5" x14ac:dyDescent="0.2">
      <c r="A4" s="46">
        <v>43204.6</v>
      </c>
      <c r="B4" s="28">
        <v>290</v>
      </c>
      <c r="C4" s="50" t="s">
        <v>1411</v>
      </c>
      <c r="D4" s="48">
        <v>8</v>
      </c>
      <c r="E4" s="49" t="s">
        <v>1412</v>
      </c>
    </row>
    <row r="5" spans="1:5" x14ac:dyDescent="0.2">
      <c r="A5" s="46">
        <v>43776.637000000002</v>
      </c>
      <c r="B5" s="28">
        <v>506</v>
      </c>
      <c r="C5" s="47">
        <v>2E-3</v>
      </c>
      <c r="D5" s="48">
        <v>12</v>
      </c>
      <c r="E5" s="49" t="s">
        <v>1410</v>
      </c>
    </row>
    <row r="6" spans="1:5" x14ac:dyDescent="0.2">
      <c r="A6" s="46">
        <v>44160.648999999998</v>
      </c>
      <c r="B6" s="28">
        <v>651</v>
      </c>
      <c r="C6" s="50" t="s">
        <v>1413</v>
      </c>
      <c r="D6" s="48">
        <v>17</v>
      </c>
      <c r="E6" s="49" t="s">
        <v>1414</v>
      </c>
    </row>
    <row r="7" spans="1:5" x14ac:dyDescent="0.2">
      <c r="A7" s="46">
        <v>44544.652999999998</v>
      </c>
      <c r="B7" s="28">
        <v>796</v>
      </c>
      <c r="C7" s="47">
        <v>6.0000000000000001E-3</v>
      </c>
      <c r="D7" s="48">
        <v>20</v>
      </c>
      <c r="E7" s="49" t="s">
        <v>1415</v>
      </c>
    </row>
    <row r="8" spans="1:5" x14ac:dyDescent="0.2">
      <c r="A8" s="46">
        <v>44637.332999999999</v>
      </c>
      <c r="B8" s="28">
        <v>831</v>
      </c>
      <c r="C8" s="47">
        <v>-5.0000000000000001E-3</v>
      </c>
      <c r="D8" s="48">
        <v>14</v>
      </c>
      <c r="E8" s="49" t="s">
        <v>1416</v>
      </c>
    </row>
    <row r="9" spans="1:5" x14ac:dyDescent="0.2">
      <c r="A9" s="46">
        <v>44875.686999999998</v>
      </c>
      <c r="B9" s="28">
        <v>921</v>
      </c>
      <c r="C9" s="47">
        <v>1E-3</v>
      </c>
      <c r="D9" s="48">
        <v>12</v>
      </c>
      <c r="E9" s="49" t="s">
        <v>1417</v>
      </c>
    </row>
    <row r="10" spans="1:5" x14ac:dyDescent="0.2">
      <c r="A10" s="46">
        <v>44944.538999999997</v>
      </c>
      <c r="B10" s="28">
        <v>947</v>
      </c>
      <c r="C10" s="47">
        <v>-3.0000000000000001E-3</v>
      </c>
      <c r="D10" s="48">
        <v>11</v>
      </c>
      <c r="E10" s="49" t="s">
        <v>1417</v>
      </c>
    </row>
    <row r="11" spans="1:5" x14ac:dyDescent="0.2">
      <c r="A11" s="46">
        <v>44957.794000000002</v>
      </c>
      <c r="B11" s="28">
        <v>952</v>
      </c>
      <c r="C11" s="47">
        <v>0.01</v>
      </c>
      <c r="D11" s="48">
        <v>13</v>
      </c>
      <c r="E11" s="49" t="s">
        <v>1414</v>
      </c>
    </row>
    <row r="12" spans="1:5" x14ac:dyDescent="0.2">
      <c r="A12" s="46">
        <v>44989.563000000002</v>
      </c>
      <c r="B12" s="28">
        <v>964</v>
      </c>
      <c r="C12" s="47">
        <v>-1E-3</v>
      </c>
      <c r="D12" s="48">
        <v>11</v>
      </c>
      <c r="E12" s="49" t="s">
        <v>1414</v>
      </c>
    </row>
    <row r="13" spans="1:5" x14ac:dyDescent="0.2">
      <c r="A13" s="46">
        <v>45018.688000000002</v>
      </c>
      <c r="B13" s="28">
        <v>975</v>
      </c>
      <c r="C13" s="47">
        <v>7.0000000000000001E-3</v>
      </c>
      <c r="D13" s="48">
        <v>18</v>
      </c>
      <c r="E13" s="49" t="s">
        <v>1418</v>
      </c>
    </row>
    <row r="14" spans="1:5" x14ac:dyDescent="0.2">
      <c r="A14" s="46">
        <v>45026.64</v>
      </c>
      <c r="B14" s="28">
        <v>978</v>
      </c>
      <c r="C14" s="47">
        <v>0</v>
      </c>
      <c r="D14" s="48">
        <v>17</v>
      </c>
      <c r="E14" s="49" t="s">
        <v>1418</v>
      </c>
    </row>
    <row r="15" spans="1:5" x14ac:dyDescent="0.2">
      <c r="A15" s="46">
        <v>45651.641000000003</v>
      </c>
      <c r="B15" s="28">
        <v>1214</v>
      </c>
      <c r="C15" s="47">
        <v>-1E-3</v>
      </c>
      <c r="D15" s="48">
        <v>12</v>
      </c>
      <c r="E15" s="49" t="s">
        <v>1419</v>
      </c>
    </row>
    <row r="16" spans="1:5" x14ac:dyDescent="0.2">
      <c r="A16" s="46">
        <v>46043.595999999998</v>
      </c>
      <c r="B16" s="28">
        <v>1362</v>
      </c>
      <c r="C16" s="47">
        <v>3.0000000000000001E-3</v>
      </c>
      <c r="D16" s="48">
        <v>16</v>
      </c>
      <c r="E16" s="49" t="s">
        <v>1417</v>
      </c>
    </row>
    <row r="17" spans="1:5" x14ac:dyDescent="0.2">
      <c r="A17" s="46">
        <v>46403.777000000002</v>
      </c>
      <c r="B17" s="28">
        <v>1498</v>
      </c>
      <c r="C17" s="47">
        <v>1.2999999999999999E-2</v>
      </c>
      <c r="D17" s="48">
        <v>10</v>
      </c>
      <c r="E17" s="49" t="s">
        <v>1420</v>
      </c>
    </row>
    <row r="18" spans="1:5" x14ac:dyDescent="0.2">
      <c r="A18" s="46">
        <v>46403.783000000003</v>
      </c>
      <c r="B18" s="28">
        <v>1498</v>
      </c>
      <c r="C18" s="47">
        <v>1.9E-2</v>
      </c>
      <c r="D18" s="48">
        <v>20</v>
      </c>
      <c r="E18" s="49" t="s">
        <v>1421</v>
      </c>
    </row>
    <row r="19" spans="1:5" x14ac:dyDescent="0.2">
      <c r="A19" s="46">
        <v>46411.724999999999</v>
      </c>
      <c r="B19" s="28">
        <v>1501</v>
      </c>
      <c r="C19" s="47">
        <v>1.7000000000000001E-2</v>
      </c>
      <c r="D19" s="48">
        <v>8</v>
      </c>
      <c r="E19" s="49" t="s">
        <v>1422</v>
      </c>
    </row>
    <row r="20" spans="1:5" x14ac:dyDescent="0.2">
      <c r="A20" s="46">
        <v>46456.735000000001</v>
      </c>
      <c r="B20" s="28">
        <v>1518</v>
      </c>
      <c r="C20" s="47">
        <v>5.0000000000000001E-3</v>
      </c>
      <c r="D20" s="48">
        <v>14</v>
      </c>
      <c r="E20" s="49" t="s">
        <v>1421</v>
      </c>
    </row>
    <row r="21" spans="1:5" x14ac:dyDescent="0.2">
      <c r="A21" s="46">
        <v>46464.690999999999</v>
      </c>
      <c r="B21" s="28">
        <v>1521</v>
      </c>
      <c r="C21" s="47">
        <v>1.6E-2</v>
      </c>
      <c r="D21" s="48">
        <v>19</v>
      </c>
      <c r="E21" s="49" t="s">
        <v>1423</v>
      </c>
    </row>
    <row r="22" spans="1:5" x14ac:dyDescent="0.2">
      <c r="A22" s="46">
        <v>45472.627999999997</v>
      </c>
      <c r="B22" s="28" t="s">
        <v>1424</v>
      </c>
      <c r="C22" s="47">
        <v>8.0000000000000002E-3</v>
      </c>
      <c r="D22" s="48">
        <v>9</v>
      </c>
      <c r="E22" s="49" t="s">
        <v>1423</v>
      </c>
    </row>
    <row r="23" spans="1:5" x14ac:dyDescent="0.2">
      <c r="A23" s="46">
        <v>46472.631999999998</v>
      </c>
      <c r="B23" s="28">
        <v>1524</v>
      </c>
      <c r="C23" s="47">
        <v>1.2E-2</v>
      </c>
      <c r="D23" s="48">
        <v>22</v>
      </c>
      <c r="E23" s="49" t="s">
        <v>1414</v>
      </c>
    </row>
    <row r="24" spans="1:5" x14ac:dyDescent="0.2">
      <c r="A24" s="51">
        <v>46713.631000000001</v>
      </c>
      <c r="B24" s="28">
        <v>1615</v>
      </c>
      <c r="C24" s="47">
        <v>1.4E-2</v>
      </c>
      <c r="D24" s="48">
        <v>18</v>
      </c>
      <c r="E24" s="49" t="s">
        <v>1414</v>
      </c>
    </row>
    <row r="25" spans="1:5" x14ac:dyDescent="0.2">
      <c r="A25" s="46">
        <v>46795.735999999997</v>
      </c>
      <c r="B25" s="28">
        <v>1646</v>
      </c>
      <c r="C25" s="47">
        <v>2.1999999999999999E-2</v>
      </c>
      <c r="D25" s="48">
        <v>17</v>
      </c>
      <c r="E25" s="49" t="s">
        <v>1421</v>
      </c>
    </row>
    <row r="26" spans="1:5" x14ac:dyDescent="0.2">
      <c r="A26" s="46">
        <v>46819.563999999998</v>
      </c>
      <c r="B26" s="28">
        <v>1655</v>
      </c>
      <c r="C26" s="47">
        <v>1.4999999999999999E-2</v>
      </c>
      <c r="D26" s="48">
        <v>10</v>
      </c>
      <c r="E26" s="49" t="s">
        <v>1410</v>
      </c>
    </row>
    <row r="27" spans="1:5" x14ac:dyDescent="0.2">
      <c r="A27" s="46">
        <v>47118.828000000001</v>
      </c>
      <c r="B27" s="28">
        <v>1758</v>
      </c>
      <c r="C27" s="47">
        <v>1.9E-2</v>
      </c>
      <c r="D27" s="48">
        <v>20</v>
      </c>
      <c r="E27" s="49" t="s">
        <v>1425</v>
      </c>
    </row>
    <row r="28" spans="1:5" x14ac:dyDescent="0.2">
      <c r="A28" s="46">
        <v>47126.775000000001</v>
      </c>
      <c r="B28" s="28">
        <v>1771</v>
      </c>
      <c r="C28" s="47">
        <v>2.1000000000000001E-2</v>
      </c>
      <c r="D28" s="48">
        <v>9</v>
      </c>
      <c r="E28" s="49" t="s">
        <v>1426</v>
      </c>
    </row>
    <row r="29" spans="1:5" x14ac:dyDescent="0.2">
      <c r="A29" s="46">
        <v>47412.805999999997</v>
      </c>
      <c r="B29" s="28">
        <v>1879</v>
      </c>
      <c r="C29" s="47">
        <v>3.4000000000000002E-2</v>
      </c>
      <c r="D29" s="48">
        <v>9</v>
      </c>
      <c r="E29" s="49" t="s">
        <v>1410</v>
      </c>
    </row>
    <row r="30" spans="1:5" x14ac:dyDescent="0.2">
      <c r="A30" s="46">
        <v>47420.743000000002</v>
      </c>
      <c r="B30" s="28">
        <v>1882</v>
      </c>
      <c r="C30" s="50" t="s">
        <v>1427</v>
      </c>
      <c r="D30" s="48">
        <v>11</v>
      </c>
      <c r="E30" s="49" t="s">
        <v>1410</v>
      </c>
    </row>
    <row r="31" spans="1:5" x14ac:dyDescent="0.2">
      <c r="A31" s="46">
        <v>47428.69</v>
      </c>
      <c r="B31" s="28" t="s">
        <v>1428</v>
      </c>
      <c r="C31" s="47">
        <v>2.8000000000000001E-2</v>
      </c>
      <c r="D31" s="48">
        <v>8</v>
      </c>
      <c r="E31" s="49" t="s">
        <v>1423</v>
      </c>
    </row>
    <row r="32" spans="1:5" x14ac:dyDescent="0.2">
      <c r="A32" s="46">
        <v>47510.792999999998</v>
      </c>
      <c r="B32" s="28">
        <v>1916</v>
      </c>
      <c r="C32" s="47">
        <v>3.3000000000000002E-2</v>
      </c>
      <c r="D32" s="48">
        <v>13</v>
      </c>
      <c r="E32" s="49" t="s">
        <v>1422</v>
      </c>
    </row>
    <row r="33" spans="1:5" x14ac:dyDescent="0.2">
      <c r="A33" s="46">
        <v>47534.616999999998</v>
      </c>
      <c r="B33" s="28">
        <v>1925</v>
      </c>
      <c r="C33" s="50" t="s">
        <v>1429</v>
      </c>
      <c r="D33" s="48" t="s">
        <v>1430</v>
      </c>
      <c r="E33" s="49" t="s">
        <v>1423</v>
      </c>
    </row>
    <row r="34" spans="1:5" x14ac:dyDescent="0.2">
      <c r="A34" s="46">
        <v>47865.559000000001</v>
      </c>
      <c r="B34" s="28">
        <v>2050</v>
      </c>
      <c r="C34" s="50" t="s">
        <v>1431</v>
      </c>
      <c r="D34" s="48">
        <v>11</v>
      </c>
      <c r="E34" s="49" t="s">
        <v>1423</v>
      </c>
    </row>
    <row r="35" spans="1:5" x14ac:dyDescent="0.2">
      <c r="A35" s="46">
        <v>48543.652999999998</v>
      </c>
      <c r="B35" s="28">
        <v>2306</v>
      </c>
      <c r="C35" s="47">
        <v>5.0999999999999997E-2</v>
      </c>
      <c r="D35" s="48">
        <v>9</v>
      </c>
      <c r="E35" s="49" t="s">
        <v>1410</v>
      </c>
    </row>
    <row r="36" spans="1:5" x14ac:dyDescent="0.2">
      <c r="A36" s="46">
        <v>48943.557999999997</v>
      </c>
      <c r="B36" s="28">
        <v>2457</v>
      </c>
      <c r="C36" s="47">
        <v>0.06</v>
      </c>
      <c r="D36" s="48">
        <v>12</v>
      </c>
      <c r="E36" s="49" t="s">
        <v>1410</v>
      </c>
    </row>
    <row r="37" spans="1:5" x14ac:dyDescent="0.2">
      <c r="A37" s="46">
        <v>49266.665999999997</v>
      </c>
      <c r="B37" s="28">
        <v>2579</v>
      </c>
      <c r="C37" s="47">
        <v>7.3999999999999996E-2</v>
      </c>
      <c r="D37" s="48">
        <v>18</v>
      </c>
      <c r="E37" s="49" t="s">
        <v>1410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 1</vt:lpstr>
      <vt:lpstr>Active 2</vt:lpstr>
      <vt:lpstr>Graphs 2</vt:lpstr>
      <vt:lpstr>BAV</vt:lpstr>
      <vt:lpstr>B</vt:lpstr>
      <vt:lpstr>'Active 1'!solver_adj</vt:lpstr>
      <vt:lpstr>'Active 2'!solver_adj</vt:lpstr>
      <vt:lpstr>'Active 1'!solver_opt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2022-03-30T06:14:59Z</dcterms:created>
  <dcterms:modified xsi:type="dcterms:W3CDTF">2024-09-28T07:27:56Z</dcterms:modified>
</cp:coreProperties>
</file>